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N:\Теплоснабжение\!!Общая папка\ТАРИФЫ\ТАРИФЫ 2025 ТЕПЛО_ ГАЗ\НА САЙТ\"/>
    </mc:Choice>
  </mc:AlternateContent>
  <bookViews>
    <workbookView xWindow="480" yWindow="600" windowWidth="19440" windowHeight="12105" tabRatio="683"/>
  </bookViews>
  <sheets>
    <sheet name="2025 год_ИСХ" sheetId="4" r:id="rId1"/>
    <sheet name="БАЗА" sheetId="1" state="hidden" r:id="rId2"/>
    <sheet name="-------НОВАЯ БАЗА" sheetId="19" state="hidden" r:id="rId3"/>
    <sheet name="--РАСЧЕТ ИДЕКСОВ С НДС БЕЗ БОЙЛ" sheetId="20" state="hidden" r:id="rId4"/>
    <sheet name="---РАСЧЕТ ИДЕКСОВ С НДС БЕЗ Бой" sheetId="23" state="hidden" r:id="rId5"/>
    <sheet name="!!!!НЕ ТРОГАТЬ СПИСКИ" sheetId="26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def1999" localSheetId="4">'[1]1999-veca'!#REF!</definedName>
    <definedName name="_def1999" localSheetId="3">'[1]1999-veca'!#REF!</definedName>
    <definedName name="_def1999">'[1]1999-veca'!#REF!</definedName>
    <definedName name="_def2000г" localSheetId="4">#REF!</definedName>
    <definedName name="_def2000г" localSheetId="3">#REF!</definedName>
    <definedName name="_def2000г">#REF!</definedName>
    <definedName name="_def2001г" localSheetId="4">#REF!</definedName>
    <definedName name="_def2001г" localSheetId="3">#REF!</definedName>
    <definedName name="_def2001г">#REF!</definedName>
    <definedName name="_def2002г" localSheetId="4">#REF!</definedName>
    <definedName name="_def2002г" localSheetId="3">#REF!</definedName>
    <definedName name="_def2002г">#REF!</definedName>
    <definedName name="_inf2000" localSheetId="4">#REF!</definedName>
    <definedName name="_inf2000" localSheetId="3">#REF!</definedName>
    <definedName name="_inf2000">#REF!</definedName>
    <definedName name="_inf2001" localSheetId="4">#REF!</definedName>
    <definedName name="_inf2001" localSheetId="3">#REF!</definedName>
    <definedName name="_inf2001">#REF!</definedName>
    <definedName name="_inf2002" localSheetId="4">#REF!</definedName>
    <definedName name="_inf2002" localSheetId="3">#REF!</definedName>
    <definedName name="_inf2002">#REF!</definedName>
    <definedName name="_inf2003" localSheetId="4">#REF!</definedName>
    <definedName name="_inf2003" localSheetId="3">#REF!</definedName>
    <definedName name="_inf2003">#REF!</definedName>
    <definedName name="_inf2004" localSheetId="4">#REF!</definedName>
    <definedName name="_inf2004" localSheetId="3">#REF!</definedName>
    <definedName name="_inf2004">#REF!</definedName>
    <definedName name="_inf2005" localSheetId="4">#REF!</definedName>
    <definedName name="_inf2005" localSheetId="3">#REF!</definedName>
    <definedName name="_inf2005">#REF!</definedName>
    <definedName name="_inf2006" localSheetId="4">#REF!</definedName>
    <definedName name="_inf2006" localSheetId="3">#REF!</definedName>
    <definedName name="_inf2006">#REF!</definedName>
    <definedName name="_inf2007" localSheetId="4">#REF!</definedName>
    <definedName name="_inf2007" localSheetId="3">#REF!</definedName>
    <definedName name="_inf2007">#REF!</definedName>
    <definedName name="_inf2008" localSheetId="4">#REF!</definedName>
    <definedName name="_inf2008" localSheetId="3">#REF!</definedName>
    <definedName name="_inf2008">#REF!</definedName>
    <definedName name="_inf2009" localSheetId="4">#REF!</definedName>
    <definedName name="_inf2009" localSheetId="3">#REF!</definedName>
    <definedName name="_inf2009">#REF!</definedName>
    <definedName name="_inf2010" localSheetId="4">#REF!</definedName>
    <definedName name="_inf2010" localSheetId="3">#REF!</definedName>
    <definedName name="_inf2010">#REF!</definedName>
    <definedName name="_inf2011" localSheetId="4">#REF!</definedName>
    <definedName name="_inf2011" localSheetId="3">#REF!</definedName>
    <definedName name="_inf2011">#REF!</definedName>
    <definedName name="_inf2012" localSheetId="4">#REF!</definedName>
    <definedName name="_inf2012" localSheetId="3">#REF!</definedName>
    <definedName name="_inf2012">#REF!</definedName>
    <definedName name="_inf2013" localSheetId="4">#REF!</definedName>
    <definedName name="_inf2013" localSheetId="3">#REF!</definedName>
    <definedName name="_inf2013">#REF!</definedName>
    <definedName name="_inf2014" localSheetId="4">#REF!</definedName>
    <definedName name="_inf2014" localSheetId="3">#REF!</definedName>
    <definedName name="_inf2014">#REF!</definedName>
    <definedName name="_inf2015" localSheetId="4">#REF!</definedName>
    <definedName name="_inf2015" localSheetId="3">#REF!</definedName>
    <definedName name="_inf2015">#REF!</definedName>
    <definedName name="_mm1" localSheetId="4">[2]ПРОГНОЗ_1!#REF!</definedName>
    <definedName name="_mm1" localSheetId="3">[2]ПРОГНОЗ_1!#REF!</definedName>
    <definedName name="_mm1">[2]ПРОГНОЗ_1!#REF!</definedName>
    <definedName name="_xlnm._FilterDatabase" localSheetId="0" hidden="1">'2025 год_ИСХ'!$5:$101</definedName>
    <definedName name="_xlnm._FilterDatabase" localSheetId="1" hidden="1">БАЗА!$A$6:$AH$6</definedName>
    <definedName name="_xlnm._FilterDatabase" localSheetId="2" hidden="1">'-------НОВАЯ БАЗА'!$A$6:$AH$6</definedName>
    <definedName name="_xlnm._FilterDatabase" localSheetId="4" hidden="1">'---РАСЧЕТ ИДЕКСОВ С НДС БЕЗ Бой'!$A$9:$AF$68</definedName>
    <definedName name="_xlnm._FilterDatabase" localSheetId="3" hidden="1">'--РАСЧЕТ ИДЕКСОВ С НДС БЕЗ БОЙЛ'!$A$9:$AF$68</definedName>
    <definedName name="a04t" localSheetId="4">#REF!</definedName>
    <definedName name="a04t" localSheetId="3">#REF!</definedName>
    <definedName name="a04t">#REF!</definedName>
    <definedName name="ajhvf1_140_3">[3]Форма1!$D$16</definedName>
    <definedName name="anscount" hidden="1">1</definedName>
    <definedName name="AVG_IDX_1">'[4]СРЕД 1'!$CV$74</definedName>
    <definedName name="AVG_IDX_10">'[4]СРЕД 10'!$CV$88</definedName>
    <definedName name="AVG_IDX_11">'[4]СРЕД 11'!$CV$78</definedName>
    <definedName name="AVG_IDX_12">'[4]СРЕД 12'!$CV$79</definedName>
    <definedName name="AVG_IDX_13">'[4]СРЕД 13'!$CV$86</definedName>
    <definedName name="AVG_IDX_14">'[4]СРЕД 14'!$CV$78</definedName>
    <definedName name="AVG_IDX_15">'[4]СРЕД 15'!$CV$84</definedName>
    <definedName name="AVG_IDX_2">'[4]СРЕД 2'!$CV$75</definedName>
    <definedName name="AVG_IDX_3">'[4]СРЕД 3'!$CV$98</definedName>
    <definedName name="AVG_IDX_4">'[4]СРЕД 4'!$CV$95</definedName>
    <definedName name="AVG_IDX_5">'[4]СРЕД 5'!$CV$73</definedName>
    <definedName name="AVG_IDX_6">'[4]СРЕД 6'!$CV$79</definedName>
    <definedName name="AVG_IDX_7">'[4]СРЕД 7'!$CV$80</definedName>
    <definedName name="AVG_IDX_8">'[4]СРЕД 8'!$CV$71</definedName>
    <definedName name="AVG_IDX_9">'[4]СРЕД 9'!$CV$86</definedName>
    <definedName name="AVG_IDX_OMSU_1">'[4]СРЕД 1'!$CX$74</definedName>
    <definedName name="AVG_IDX_OMSU_10">'[4]СРЕД 10'!$CX$88</definedName>
    <definedName name="AVG_IDX_OMSU_11">'[4]СРЕД 11'!$CX$78</definedName>
    <definedName name="AVG_IDX_OMSU_12">'[4]СРЕД 12'!$CX$79</definedName>
    <definedName name="AVG_IDX_OMSU_13">'[4]СРЕД 13'!$CX$86</definedName>
    <definedName name="AVG_IDX_OMSU_14">'[4]СРЕД 14'!$CX$78</definedName>
    <definedName name="AVG_IDX_OMSU_15">'[4]СРЕД 15'!$CX$84</definedName>
    <definedName name="AVG_IDX_OMSU_2">'[4]СРЕД 2'!$CX$75</definedName>
    <definedName name="AVG_IDX_OMSU_3">'[4]СРЕД 3'!$CX$98</definedName>
    <definedName name="AVG_IDX_OMSU_4">'[4]СРЕД 4'!$CX$95</definedName>
    <definedName name="AVG_IDX_OMSU_5">'[4]СРЕД 5'!$CX$73</definedName>
    <definedName name="AVG_IDX_OMSU_6">'[4]СРЕД 6'!$CX$79</definedName>
    <definedName name="AVG_IDX_OMSU_7">'[4]СРЕД 7'!$CX$80</definedName>
    <definedName name="AVG_IDX_OMSU_8">'[4]СРЕД 8'!$CX$71</definedName>
    <definedName name="AVG_IDX_OMSU_9">'[4]СРЕД 9'!$CX$86</definedName>
    <definedName name="base_month">[4]TECHSHEET!$K$6</definedName>
    <definedName name="base_period">[4]TECHSHEET!$K$7</definedName>
    <definedName name="BASE_TARIFF_LIST">[4]TECHSHEET!$D$95:$D$96</definedName>
    <definedName name="base_year">[4]TECHSHEET!$K$2</definedName>
    <definedName name="calc" localSheetId="4">#REF!</definedName>
    <definedName name="calc" localSheetId="3">#REF!</definedName>
    <definedName name="calc">#REF!</definedName>
    <definedName name="ddd" localSheetId="4">[5]ПРОГНОЗ_1!#REF!</definedName>
    <definedName name="ddd" localSheetId="3">[5]ПРОГНОЗ_1!#REF!</definedName>
    <definedName name="ddd">[5]ПРОГНОЗ_1!#REF!</definedName>
    <definedName name="Det_141" localSheetId="4">'[6]5'!#REF!</definedName>
    <definedName name="Det_141" localSheetId="3">'[6]5'!#REF!</definedName>
    <definedName name="Det_141">'[6]5'!#REF!</definedName>
    <definedName name="DOCUMENT_SOURCE">[4]TECHSHEET!$D$165:$D$169</definedName>
    <definedName name="DOCUMENT_TYPES">[4]TECHSHEET!$D$173:$D$177</definedName>
    <definedName name="DOLL" localSheetId="4">#REF!</definedName>
    <definedName name="DOLL" localSheetId="3">#REF!</definedName>
    <definedName name="DOLL">#REF!</definedName>
    <definedName name="EE_1ST_FEATURE_LIST">[4]TECHSHEET!$D$107:$D$115</definedName>
    <definedName name="EE_ZONE_TARIFFING">[4]TECHSHEET!$D$55:$D$56</definedName>
    <definedName name="EOT_VS_TF_REASON_LIST">[4]TECHSHEET!$D$142:$D$144</definedName>
    <definedName name="Excel_BuiltIn_Print_Area_1_1" localSheetId="4">#REF!</definedName>
    <definedName name="Excel_BuiltIn_Print_Area_1_1" localSheetId="3">#REF!</definedName>
    <definedName name="Excel_BuiltIn_Print_Area_1_1">#REF!</definedName>
    <definedName name="ff" localSheetId="4">#REF!</definedName>
    <definedName name="ff" localSheetId="3">#REF!</definedName>
    <definedName name="ff">#REF!</definedName>
    <definedName name="fffff" localSheetId="4">'[7]Гр5(о)'!#REF!</definedName>
    <definedName name="fffff" localSheetId="3">'[7]Гр5(о)'!#REF!</definedName>
    <definedName name="fffff">'[7]Гр5(о)'!#REF!</definedName>
    <definedName name="GAS_LIQ_LIST">[4]TECHSHEET!$D$134:$D$138</definedName>
    <definedName name="gggg" localSheetId="4">#REF!</definedName>
    <definedName name="gggg" localSheetId="3">#REF!</definedName>
    <definedName name="gggg">#REF!</definedName>
    <definedName name="jjjj" localSheetId="4">'[8]Гр5(о)'!#REF!</definedName>
    <definedName name="jjjj" localSheetId="3">'[8]Гр5(о)'!#REF!</definedName>
    <definedName name="jjjj">'[8]Гр5(о)'!#REF!</definedName>
    <definedName name="KARTA">[9]KARTA!$A$1:$AJ$1211</definedName>
    <definedName name="LOGICAL">[4]TECHSHEET!$D$45:$D$46</definedName>
    <definedName name="MO_LIST_4">[4]REESTR_MO!$B$25:$B$38</definedName>
    <definedName name="MO_LIST_5">[4]REESTR_MO!$B$39:$B$54</definedName>
    <definedName name="MR_LIST">[4]REESTR_MO!$D$2:$D$34</definedName>
    <definedName name="MUNRAION">[10]TEHSHEET!$A$2:$A$74</definedName>
    <definedName name="NM_UNIT_LIST">[4]TECHSHEET!$D$87:$D$91</definedName>
    <definedName name="oblClient" localSheetId="4">[11]Переменные!#REF!</definedName>
    <definedName name="oblClient" localSheetId="3">[11]Переменные!#REF!</definedName>
    <definedName name="oblClient">[11]Переменные!#REF!</definedName>
    <definedName name="P19_T1_Protect" localSheetId="4" hidden="1">P5_T1_Protect,P6_T1_Protect,P7_T1_Protect,P8_T1_Protect,P9_T1_Protect,P10_T1_Protect,P11_T1_Protect,P12_T1_Protect,P13_T1_Protect,P14_T1_Protect</definedName>
    <definedName name="P19_T1_Protect" localSheetId="3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4" hidden="1">P5_T1_Protect,P6_T1_Protect,P7_T1_Protect,P8_T1_Protect,P9_T1_Protect,P10_T1_Protect,P11_T1_Protect,P12_T1_Protect,P13_T1_Protect,P14_T1_Protect</definedName>
    <definedName name="P19_T2_Protect" localSheetId="3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QUESTIONS_LIST">[4]TECHSHEET!$D$3:$D$10</definedName>
    <definedName name="RATE_JKU">'[4]Список МО'!$G$75</definedName>
    <definedName name="RATE_JKU_DOCS">'[4]Список МО'!$G$77</definedName>
    <definedName name="REGION_IDX_LIMIT_MIRROR">'[4]Список МО'!$M$73</definedName>
    <definedName name="REGION_IDX_VALUE_MIRROR">'[4]Список МО'!$M$69</definedName>
    <definedName name="regulation_year">[4]TECHSHEET!$K$3</definedName>
    <definedName name="report_month">[4]TECHSHEET!$K$5</definedName>
    <definedName name="report_period">[4]TECHSHEET!$K$8</definedName>
    <definedName name="RP_VS_BP_TF_REASON_LIST">[4]TECHSHEET!$D$148:$D$150</definedName>
    <definedName name="SAPBEXrevision" hidden="1">1</definedName>
    <definedName name="SAPBEXsysID" hidden="1">"BW2"</definedName>
    <definedName name="SAPBEXwbID" hidden="1">"479GSPMTNK9HM4ZSIVE5K2SH6"</definedName>
    <definedName name="SF_LIST">[4]TECHSHEET!$D$125:$D$130</definedName>
    <definedName name="SUBSID_SOURCE">[4]TECHSHEET!$D$119:$D$121</definedName>
    <definedName name="TARIFF_SOURCE_LIST">[4]TECHSHEET!$D$154:$D$156</definedName>
    <definedName name="time" localSheetId="4">#REF!</definedName>
    <definedName name="time" localSheetId="3">#REF!</definedName>
    <definedName name="time">#REF!</definedName>
    <definedName name="title">'[12]Огл. Графиков'!$B$2:$B$31</definedName>
    <definedName name="UNITS_LIST">[4]TECHSHEET!$D$14:$D$15</definedName>
    <definedName name="version" hidden="1">[4]Инструкция!$B$3</definedName>
    <definedName name="VSNA_FEATURE_LIST">[4]TECHSHEET!$D$100:$D$103</definedName>
    <definedName name="YES_NO">[4]TECHSHEET!$D$160:$D$161</definedName>
    <definedName name="а" localSheetId="4">#REF!</definedName>
    <definedName name="а" localSheetId="3">#REF!</definedName>
    <definedName name="а">#REF!</definedName>
    <definedName name="ааа" localSheetId="4">#REF!</definedName>
    <definedName name="ааа" localSheetId="3">#REF!</definedName>
    <definedName name="ааа">#REF!</definedName>
    <definedName name="авв">[13]Содержание!$A$5:$IV$5</definedName>
    <definedName name="АнМ" localSheetId="4">'[14]Гр5(о)'!#REF!</definedName>
    <definedName name="АнМ" localSheetId="3">'[14]Гр5(о)'!#REF!</definedName>
    <definedName name="АнМ">'[14]Гр5(о)'!#REF!</definedName>
    <definedName name="_xlnm.Database" localSheetId="4">#REF!</definedName>
    <definedName name="_xlnm.Database" localSheetId="3">#REF!</definedName>
    <definedName name="_xlnm.Database">#REF!</definedName>
    <definedName name="База_данных2" localSheetId="4">#REF!</definedName>
    <definedName name="База_данных2" localSheetId="3">#REF!</definedName>
    <definedName name="База_данных2">#REF!</definedName>
    <definedName name="в" localSheetId="4">#REF!</definedName>
    <definedName name="в" localSheetId="3">#REF!</definedName>
    <definedName name="в">#REF!</definedName>
    <definedName name="вв" localSheetId="4">[15]ПРОГНОЗ_1!#REF!</definedName>
    <definedName name="вв" localSheetId="3">[15]ПРОГНОЗ_1!#REF!</definedName>
    <definedName name="вв">[15]ПРОГНОЗ_1!#REF!</definedName>
    <definedName name="Вып_н_2003" localSheetId="4">'[12]Текущие цены'!#REF!</definedName>
    <definedName name="Вып_н_2003" localSheetId="3">'[12]Текущие цены'!#REF!</definedName>
    <definedName name="Вып_н_2003">'[12]Текущие цены'!#REF!</definedName>
    <definedName name="вып_н_2004" localSheetId="4">'[12]Текущие цены'!#REF!</definedName>
    <definedName name="вып_н_2004" localSheetId="3">'[12]Текущие цены'!#REF!</definedName>
    <definedName name="вып_н_2004">'[12]Текущие цены'!#REF!</definedName>
    <definedName name="Вып_ОФ_с_пц">[12]рабочий!$Y$202:$AP$224</definedName>
    <definedName name="Вып_оф_с_цпг" localSheetId="4">'[12]Текущие цены'!#REF!</definedName>
    <definedName name="Вып_оф_с_цпг" localSheetId="3">'[12]Текущие цены'!#REF!</definedName>
    <definedName name="Вып_оф_с_цпг">'[12]Текущие цены'!#REF!</definedName>
    <definedName name="Вып_с_новых_ОФ">[12]рабочий!$Y$277:$AP$299</definedName>
    <definedName name="График">"Диагр. 4"</definedName>
    <definedName name="д" localSheetId="4">#REF!</definedName>
    <definedName name="д" localSheetId="3">#REF!</definedName>
    <definedName name="д">#REF!</definedName>
    <definedName name="Дефл_ц_пред_год">'[12]Текущие цены'!$AT$36:$BK$58</definedName>
    <definedName name="Дефлятор_годовой">'[12]Текущие цены'!$Y$4:$AP$27</definedName>
    <definedName name="Дефлятор_цепной">'[12]Текущие цены'!$Y$36:$AP$58</definedName>
    <definedName name="ДС" localSheetId="4">#REF!</definedName>
    <definedName name="ДС" localSheetId="3">#REF!</definedName>
    <definedName name="ДС">#REF!</definedName>
    <definedName name="енррненрнр" localSheetId="4">#REF!</definedName>
    <definedName name="енррненрнр" localSheetId="3">#REF!</definedName>
    <definedName name="енррненрнр">#REF!</definedName>
    <definedName name="_xlnm.Print_Titles">[16]Содержание!$A$5:$IV$5</definedName>
    <definedName name="иии" localSheetId="4">#REF!</definedName>
    <definedName name="иии" localSheetId="3">#REF!</definedName>
    <definedName name="иии">#REF!</definedName>
    <definedName name="к" localSheetId="4">#REF!</definedName>
    <definedName name="к" localSheetId="3">#REF!</definedName>
    <definedName name="к">#REF!</definedName>
    <definedName name="кв1__2" localSheetId="4">#REF!</definedName>
    <definedName name="кв1__2" localSheetId="3">#REF!</definedName>
    <definedName name="кв1__2">#REF!</definedName>
    <definedName name="кв1_1" localSheetId="4">#REF!</definedName>
    <definedName name="кв1_1" localSheetId="3">#REF!</definedName>
    <definedName name="кв1_1">#REF!</definedName>
    <definedName name="кв1_2" localSheetId="4">#REF!</definedName>
    <definedName name="кв1_2" localSheetId="3">#REF!</definedName>
    <definedName name="кв1_2">#REF!</definedName>
    <definedName name="кв2_1" localSheetId="4">#REF!</definedName>
    <definedName name="кв2_1" localSheetId="3">#REF!</definedName>
    <definedName name="кв2_1">#REF!</definedName>
    <definedName name="кв2_2" localSheetId="4">#REF!</definedName>
    <definedName name="кв2_2" localSheetId="3">#REF!</definedName>
    <definedName name="кв2_2">#REF!</definedName>
    <definedName name="кв3_1" localSheetId="4">#REF!</definedName>
    <definedName name="кв3_1" localSheetId="3">#REF!</definedName>
    <definedName name="кв3_1">#REF!</definedName>
    <definedName name="кв3_2" localSheetId="4">#REF!</definedName>
    <definedName name="кв3_2" localSheetId="3">#REF!</definedName>
    <definedName name="кв3_2">#REF!</definedName>
    <definedName name="кв4_1" localSheetId="4">#REF!</definedName>
    <definedName name="кв4_1" localSheetId="3">#REF!</definedName>
    <definedName name="кв4_1">#REF!</definedName>
    <definedName name="кв4_2" localSheetId="4">#REF!</definedName>
    <definedName name="кв4_2" localSheetId="3">#REF!</definedName>
    <definedName name="кв4_2">#REF!</definedName>
    <definedName name="кост" localSheetId="4">#REF!</definedName>
    <definedName name="кост" localSheetId="3">#REF!</definedName>
    <definedName name="кост">#REF!</definedName>
    <definedName name="кредит" localSheetId="4">#REF!</definedName>
    <definedName name="кредит" localSheetId="3">#REF!</definedName>
    <definedName name="кредит">#REF!</definedName>
    <definedName name="ллл" localSheetId="4">#REF!</definedName>
    <definedName name="ллл" localSheetId="3">#REF!</definedName>
    <definedName name="ллл">#REF!</definedName>
    <definedName name="М1" localSheetId="4">[17]ПРОГНОЗ_1!#REF!</definedName>
    <definedName name="М1" localSheetId="3">[17]ПРОГНОЗ_1!#REF!</definedName>
    <definedName name="М1">[17]ПРОГНОЗ_1!#REF!</definedName>
    <definedName name="Модель2" localSheetId="4">#REF!</definedName>
    <definedName name="Модель2" localSheetId="3">#REF!</definedName>
    <definedName name="Модель2">#REF!</definedName>
    <definedName name="Мониторинг1" localSheetId="4">'[18]Гр5(о)'!#REF!</definedName>
    <definedName name="Мониторинг1" localSheetId="3">'[18]Гр5(о)'!#REF!</definedName>
    <definedName name="Мониторинг1">'[18]Гр5(о)'!#REF!</definedName>
    <definedName name="ннн" localSheetId="4">#REF!</definedName>
    <definedName name="ннн" localSheetId="3">#REF!</definedName>
    <definedName name="ннн">#REF!</definedName>
    <definedName name="новые_ОФ_2003">[12]рабочий!$F$305:$W$327</definedName>
    <definedName name="новые_ОФ_2004">[12]рабочий!$F$335:$W$357</definedName>
    <definedName name="новые_ОФ_а_всего">[12]рабочий!$F$767:$V$789</definedName>
    <definedName name="новые_ОФ_всего">[12]рабочий!$F$1331:$V$1353</definedName>
    <definedName name="новые_ОФ_п_всего">[12]рабочий!$F$1293:$V$1315</definedName>
    <definedName name="нр" localSheetId="4">#REF!</definedName>
    <definedName name="нр" localSheetId="3">#REF!</definedName>
    <definedName name="нр">#REF!</definedName>
    <definedName name="_xlnm.Print_Area" localSheetId="0">'2025 год_ИСХ'!$A$1:$AE$116</definedName>
    <definedName name="Оглавление">[19]Содержание!$A$5:$IV$5</definedName>
    <definedName name="окраска_05">[12]окраска!$C$7:$Z$30</definedName>
    <definedName name="окраска_06">[12]окраска!$C$35:$Z$58</definedName>
    <definedName name="окраска_07">[12]окраска!$C$63:$Z$86</definedName>
    <definedName name="окраска_08">[12]окраска!$C$91:$Z$114</definedName>
    <definedName name="окраска_09">[12]окраска!$C$119:$Z$142</definedName>
    <definedName name="окраска_10">[12]окраска!$C$147:$Z$170</definedName>
    <definedName name="окраска_11">[12]окраска!$C$175:$Z$198</definedName>
    <definedName name="окраска_12">[12]окраска!$C$203:$Z$226</definedName>
    <definedName name="окраска_13">[12]окраска!$C$231:$Z$254</definedName>
    <definedName name="окраска_14">[12]окраска!$C$259:$Z$282</definedName>
    <definedName name="окраска_15">[12]окраска!$C$287:$Z$310</definedName>
    <definedName name="ооо" localSheetId="4">#REF!</definedName>
    <definedName name="ооо" localSheetId="3">#REF!</definedName>
    <definedName name="ооо">#REF!</definedName>
    <definedName name="ОФ_а_с_пц">[12]рабочий!$CI$121:$CY$143</definedName>
    <definedName name="оф_н_а_2003_пц" localSheetId="4">'[12]Текущие цены'!#REF!</definedName>
    <definedName name="оф_н_а_2003_пц" localSheetId="3">'[12]Текущие цены'!#REF!</definedName>
    <definedName name="оф_н_а_2003_пц">'[12]Текущие цены'!#REF!</definedName>
    <definedName name="оф_н_а_2004" localSheetId="4">'[12]Текущие цены'!#REF!</definedName>
    <definedName name="оф_н_а_2004" localSheetId="3">'[12]Текущие цены'!#REF!</definedName>
    <definedName name="оф_н_а_2004">'[12]Текущие цены'!#REF!</definedName>
    <definedName name="пар">[20]KARTA!$A$1:$AJ$1211</definedName>
    <definedName name="ПОКАЗАТЕЛИ_ДОЛГОСР.ПРОГНОЗА" localSheetId="4">#REF!</definedName>
    <definedName name="ПОКАЗАТЕЛИ_ДОЛГОСР.ПРОГНОЗА" localSheetId="3">#REF!</definedName>
    <definedName name="ПОКАЗАТЕЛИ_ДОЛГОСР.ПРОГНОЗА">#REF!</definedName>
    <definedName name="покупок">[21]Содержание!$A$5:$IV$5</definedName>
    <definedName name="ПОТР._РЫНОКДП" localSheetId="4">'[1]1999-veca'!#REF!</definedName>
    <definedName name="ПОТР._РЫНОКДП" localSheetId="3">'[1]1999-veca'!#REF!</definedName>
    <definedName name="ПОТР._РЫНОКДП">'[1]1999-veca'!#REF!</definedName>
    <definedName name="Потреб_вып_всего" localSheetId="4">'[12]Текущие цены'!#REF!</definedName>
    <definedName name="Потреб_вып_всего" localSheetId="3">'[12]Текущие цены'!#REF!</definedName>
    <definedName name="Потреб_вып_всего">'[12]Текущие цены'!#REF!</definedName>
    <definedName name="Потреб_вып_оф_н_цпг" localSheetId="4">'[12]Текущие цены'!#REF!</definedName>
    <definedName name="Потреб_вып_оф_н_цпг" localSheetId="3">'[12]Текущие цены'!#REF!</definedName>
    <definedName name="Потреб_вып_оф_н_цпг">'[12]Текущие цены'!#REF!</definedName>
    <definedName name="ппп" localSheetId="4">#REF!</definedName>
    <definedName name="ппп" localSheetId="3">#REF!</definedName>
    <definedName name="ппп">#REF!</definedName>
    <definedName name="пппп" localSheetId="4">'[22]2002(v1)'!#REF!</definedName>
    <definedName name="пппп" localSheetId="3">'[22]2002(v1)'!#REF!</definedName>
    <definedName name="пппп">'[22]2002(v1)'!#REF!</definedName>
    <definedName name="пр" localSheetId="4">#REF!</definedName>
    <definedName name="пр" localSheetId="3">#REF!</definedName>
    <definedName name="пр">#REF!</definedName>
    <definedName name="про" localSheetId="4">#REF!</definedName>
    <definedName name="про" localSheetId="3">#REF!</definedName>
    <definedName name="про">#REF!</definedName>
    <definedName name="про1" localSheetId="4">#REF!</definedName>
    <definedName name="про1" localSheetId="3">#REF!</definedName>
    <definedName name="про1">#REF!</definedName>
    <definedName name="про2" localSheetId="4">#REF!</definedName>
    <definedName name="про2" localSheetId="3">#REF!</definedName>
    <definedName name="про2">#REF!</definedName>
    <definedName name="про3" localSheetId="4">#REF!</definedName>
    <definedName name="про3" localSheetId="3">#REF!</definedName>
    <definedName name="про3">#REF!</definedName>
    <definedName name="про4" localSheetId="4">#REF!</definedName>
    <definedName name="про4" localSheetId="3">#REF!</definedName>
    <definedName name="про4">#REF!</definedName>
    <definedName name="про5" localSheetId="4">#REF!</definedName>
    <definedName name="про5" localSheetId="3">#REF!</definedName>
    <definedName name="про5">#REF!</definedName>
    <definedName name="про6" localSheetId="4">#REF!</definedName>
    <definedName name="про6" localSheetId="3">#REF!</definedName>
    <definedName name="про6">#REF!</definedName>
    <definedName name="про7" localSheetId="4">#REF!</definedName>
    <definedName name="про7" localSheetId="3">#REF!</definedName>
    <definedName name="про7">#REF!</definedName>
    <definedName name="Прогноз_Вып_пц">[12]рабочий!$Y$240:$AP$262</definedName>
    <definedName name="Прогноз_вып_цпг" localSheetId="4">'[12]Текущие цены'!#REF!</definedName>
    <definedName name="Прогноз_вып_цпг" localSheetId="3">'[12]Текущие цены'!#REF!</definedName>
    <definedName name="Прогноз_вып_цпг">'[12]Текущие цены'!#REF!</definedName>
    <definedName name="Прогноз97" localSheetId="4">[23]ПРОГНОЗ_1!#REF!</definedName>
    <definedName name="Прогноз97" localSheetId="3">[23]ПРОГНОЗ_1!#REF!</definedName>
    <definedName name="Прогноз97">[23]ПРОГНОЗ_1!#REF!</definedName>
    <definedName name="ррр" localSheetId="4">#REF!</definedName>
    <definedName name="ррр" localSheetId="3">#REF!</definedName>
    <definedName name="ррр">#REF!</definedName>
    <definedName name="СПИСОК_СТОЛБЦОВ">[24]База_А!$H$1:$N$1</definedName>
    <definedName name="СПИСОК_СТОЛБЦОВ_2">БАЗА!$H$6:$AG$6</definedName>
    <definedName name="ттт" localSheetId="4">#REF!</definedName>
    <definedName name="ттт" localSheetId="3">#REF!</definedName>
    <definedName name="ттт">#REF!</definedName>
    <definedName name="у" localSheetId="4">#REF!</definedName>
    <definedName name="у" localSheetId="3">#REF!</definedName>
    <definedName name="у">#REF!</definedName>
    <definedName name="фо_а_н_пц">[12]рабочий!$AR$240:$BI$263</definedName>
    <definedName name="фо_а_с_пц">[12]рабочий!$AS$202:$BI$224</definedName>
    <definedName name="фо_н_03">[12]рабочий!$X$305:$X$327</definedName>
    <definedName name="фо_н_04">[12]рабочий!$X$335:$X$357</definedName>
    <definedName name="форма_56" localSheetId="4">#REF!</definedName>
    <definedName name="форма_56" localSheetId="3">#REF!</definedName>
    <definedName name="форма_56">#REF!</definedName>
    <definedName name="форма1_110_3">[25]Форма1!$D$5</definedName>
    <definedName name="форма1_120_3">[25]Форма1!$D$9</definedName>
    <definedName name="форма1_120_4">[26]Форма1!$D$9</definedName>
    <definedName name="форма1_125_2">[25]Форма1!$D$13</definedName>
    <definedName name="форма1_130_3">[25]Форма1!$D$12</definedName>
    <definedName name="форма1_135_3">[25]Форма1!$D$13</definedName>
    <definedName name="форма1_135_9">[26]Форма1!$D$13</definedName>
    <definedName name="форма1_140_3">[25]Форма1!$D$16</definedName>
    <definedName name="форма1_150_3">[25]Форма1!$D$22</definedName>
    <definedName name="форма1_210_3">[25]Форма1!$D$26</definedName>
    <definedName name="форма1_230_3">[25]Форма1!$D$35</definedName>
    <definedName name="форма1_240_3">[25]Форма1!$D$41</definedName>
    <definedName name="форма1_250_3">[25]Форма1!$D$48</definedName>
    <definedName name="форма1_260_3">[25]Форма1!$D$52</definedName>
    <definedName name="форма1_270_3">[25]Форма1!$D$57</definedName>
    <definedName name="форма1_450_3">[25]Форма1!$D$70</definedName>
    <definedName name="форма1_510_3">[25]Форма1!$D$77</definedName>
    <definedName name="форма1_610_3">[25]Форма1!$D$83</definedName>
    <definedName name="форма1_620_3">[25]Форма1!$D$86</definedName>
    <definedName name="форма1_650_3">[25]Форма1!$D$97</definedName>
    <definedName name="форма1_660_3">[25]Форма1!$D$98</definedName>
    <definedName name="форма3_150_3">[25]Форма3!$D$57</definedName>
    <definedName name="форма7_333_1">[25]Форма1!$D$48</definedName>
    <definedName name="форма7_333_3">[25]Форма1!$D$52</definedName>
    <definedName name="фф" localSheetId="4">'[27]Гр5(о)'!#REF!</definedName>
    <definedName name="фф" localSheetId="3">'[27]Гр5(о)'!#REF!</definedName>
    <definedName name="фф">'[27]Гр5(о)'!#REF!</definedName>
    <definedName name="ффф" localSheetId="4">#REF!</definedName>
    <definedName name="ффф" localSheetId="3">#REF!</definedName>
    <definedName name="ффф">#REF!</definedName>
    <definedName name="хххх" localSheetId="4" hidden="1">P5_T1_Protect,P6_T1_Protect,P7_T1_Protect,P8_T1_Protect,P9_T1_Protect,P10_T1_Protect,P11_T1_Protect,P12_T1_Protect,P13_T1_Protect,P14_T1_Protect</definedName>
    <definedName name="хххх" localSheetId="3" hidden="1">P5_T1_Protect,P6_T1_Protect,P7_T1_Protect,P8_T1_Protect,P9_T1_Protect,P10_T1_Protect,P11_T1_Protect,P12_T1_Protect,P13_T1_Protect,P14_T1_Protect</definedName>
    <definedName name="хххх" hidden="1">P5_T1_Protect,P6_T1_Protect,P7_T1_Protect,P8_T1_Protect,P9_T1_Protect,P10_T1_Protect,P11_T1_Protect,P12_T1_Protect,P13_T1_Protect,P14_T1_Protect</definedName>
    <definedName name="ш" localSheetId="4">#REF!</definedName>
    <definedName name="ш" localSheetId="3">#REF!</definedName>
    <definedName name="ш">#REF!</definedName>
    <definedName name="ы" localSheetId="4">#REF!</definedName>
    <definedName name="ы" localSheetId="3">#REF!</definedName>
    <definedName name="ы">#REF!</definedName>
    <definedName name="ььь" localSheetId="4">#REF!</definedName>
    <definedName name="ььь" localSheetId="3">#REF!</definedName>
    <definedName name="ььь">#REF!</definedName>
    <definedName name="э" localSheetId="4">#REF!</definedName>
    <definedName name="э" localSheetId="3">#REF!</definedName>
    <definedName name="э">#REF!</definedName>
    <definedName name="юююю" localSheetId="4">#REF!</definedName>
    <definedName name="юююю" localSheetId="3">#REF!</definedName>
    <definedName name="юююю">#REF!</definedName>
  </definedNames>
  <calcPr calcId="162913"/>
</workbook>
</file>

<file path=xl/calcChain.xml><?xml version="1.0" encoding="utf-8"?>
<calcChain xmlns="http://schemas.openxmlformats.org/spreadsheetml/2006/main">
  <c r="AB23" i="4" l="1"/>
  <c r="AB22" i="4"/>
  <c r="AA87" i="4" l="1"/>
  <c r="AA86" i="4"/>
  <c r="AD21" i="4" l="1"/>
  <c r="AE87" i="4" l="1"/>
  <c r="AD87" i="4" s="1"/>
  <c r="AE86" i="4"/>
  <c r="AD86" i="4" s="1"/>
  <c r="AC25" i="4" l="1"/>
  <c r="AC83" i="4" l="1"/>
  <c r="AC85" i="4" s="1"/>
  <c r="AC35" i="4" s="1"/>
  <c r="AD90" i="4" l="1"/>
  <c r="AE90" i="4" s="1"/>
  <c r="AD91" i="4"/>
  <c r="AE91" i="4" s="1"/>
  <c r="AD85" i="4"/>
  <c r="AE85" i="4" s="1"/>
  <c r="AD83" i="4"/>
  <c r="AE83" i="4" s="1"/>
  <c r="AD84" i="4"/>
  <c r="AE84" i="4" s="1"/>
  <c r="AD59" i="4"/>
  <c r="AE59" i="4" s="1"/>
  <c r="AD58" i="4"/>
  <c r="AE58" i="4" s="1"/>
  <c r="AD35" i="4"/>
  <c r="AE35" i="4" s="1"/>
  <c r="AD19" i="4"/>
  <c r="AE19" i="4" s="1"/>
  <c r="AD18" i="4"/>
  <c r="AE18" i="4" s="1"/>
  <c r="AD82" i="4"/>
  <c r="AE82" i="4" s="1"/>
  <c r="AD34" i="4"/>
  <c r="AE34" i="4" s="1"/>
  <c r="AD69" i="4" l="1"/>
  <c r="AE69" i="4" s="1"/>
  <c r="AD68" i="4"/>
  <c r="AE68" i="4" s="1"/>
  <c r="AD98" i="4"/>
  <c r="AE98" i="4" s="1"/>
  <c r="AD78" i="4"/>
  <c r="AE78" i="4" s="1"/>
  <c r="AD80" i="4"/>
  <c r="AE80" i="4" s="1"/>
  <c r="AD60" i="4"/>
  <c r="AE60" i="4" s="1"/>
  <c r="AD44" i="4"/>
  <c r="AE44" i="4" s="1"/>
  <c r="AD100" i="4"/>
  <c r="AE100" i="4" s="1"/>
  <c r="AD96" i="4"/>
  <c r="AE96" i="4" s="1"/>
  <c r="AD94" i="4"/>
  <c r="AE94" i="4" s="1"/>
  <c r="AD66" i="4"/>
  <c r="AE66" i="4" s="1"/>
  <c r="AD62" i="4"/>
  <c r="AE62" i="4" s="1"/>
  <c r="AD42" i="4"/>
  <c r="AE42" i="4" s="1"/>
  <c r="AD16" i="4"/>
  <c r="AE16" i="4" s="1"/>
  <c r="AD8" i="4"/>
  <c r="AE8" i="4" s="1"/>
  <c r="AD101" i="4"/>
  <c r="AE101" i="4" s="1"/>
  <c r="AD99" i="4"/>
  <c r="AE99" i="4" s="1"/>
  <c r="AD97" i="4"/>
  <c r="AE97" i="4" s="1"/>
  <c r="AD95" i="4"/>
  <c r="AE95" i="4" s="1"/>
  <c r="AD81" i="4"/>
  <c r="AE81" i="4" s="1"/>
  <c r="AD79" i="4"/>
  <c r="AE79" i="4" s="1"/>
  <c r="AD67" i="4"/>
  <c r="AE67" i="4" s="1"/>
  <c r="AD63" i="4"/>
  <c r="AE63" i="4" s="1"/>
  <c r="AD61" i="4"/>
  <c r="AE61" i="4" s="1"/>
  <c r="AD45" i="4"/>
  <c r="AE45" i="4" s="1"/>
  <c r="AD43" i="4"/>
  <c r="AE43" i="4" s="1"/>
  <c r="AD37" i="4"/>
  <c r="AE37" i="4" s="1"/>
  <c r="AD29" i="4"/>
  <c r="AE29" i="4" s="1"/>
  <c r="AD27" i="4"/>
  <c r="AE27" i="4" s="1"/>
  <c r="AD17" i="4"/>
  <c r="AE17" i="4" s="1"/>
  <c r="AD9" i="4"/>
  <c r="AE9" i="4" s="1"/>
  <c r="AD7" i="4"/>
  <c r="AE7" i="4" s="1"/>
  <c r="AG29" i="1" l="1"/>
  <c r="AF29" i="1"/>
  <c r="AE29" i="1"/>
  <c r="AD29" i="1"/>
  <c r="AC29" i="1"/>
  <c r="AB29" i="1"/>
  <c r="Z29" i="1"/>
  <c r="AA29" i="1"/>
  <c r="Y29" i="1"/>
  <c r="X29" i="1"/>
  <c r="V29" i="1"/>
  <c r="U29" i="1"/>
  <c r="S29" i="1"/>
  <c r="R29" i="1"/>
  <c r="P29" i="1"/>
  <c r="O29" i="1"/>
  <c r="F29" i="1"/>
  <c r="E29" i="1"/>
  <c r="D29" i="1"/>
  <c r="C29" i="1"/>
  <c r="I29" i="1" l="1"/>
  <c r="N29" i="1"/>
  <c r="W29" i="1"/>
  <c r="T29" i="1"/>
  <c r="M29" i="1"/>
  <c r="Q29" i="1"/>
  <c r="L29" i="1"/>
  <c r="J29" i="1"/>
  <c r="G31" i="4"/>
  <c r="K29" i="1" l="1"/>
  <c r="H29" i="1"/>
  <c r="AE71" i="1" l="1"/>
  <c r="AD71" i="1"/>
  <c r="O13" i="1"/>
  <c r="U13" i="1"/>
  <c r="V13" i="1"/>
  <c r="AA71" i="1"/>
  <c r="AA2" i="1"/>
  <c r="Z71" i="1"/>
  <c r="U101" i="1"/>
  <c r="V101" i="1"/>
  <c r="X101" i="1"/>
  <c r="Y101" i="1"/>
  <c r="Z101" i="1"/>
  <c r="F101" i="1"/>
  <c r="E101" i="1"/>
  <c r="D101" i="1"/>
  <c r="B101" i="1"/>
  <c r="U99" i="1"/>
  <c r="V99" i="1"/>
  <c r="X99" i="1"/>
  <c r="Y99" i="1"/>
  <c r="Z99" i="1"/>
  <c r="AD99" i="1"/>
  <c r="F99" i="1"/>
  <c r="E99" i="1"/>
  <c r="D99" i="1"/>
  <c r="B99" i="1"/>
  <c r="U97" i="1"/>
  <c r="V97" i="1"/>
  <c r="X97" i="1"/>
  <c r="Y97" i="1"/>
  <c r="Z97" i="1"/>
  <c r="AD97" i="1"/>
  <c r="F97" i="1"/>
  <c r="E97" i="1"/>
  <c r="D97" i="1"/>
  <c r="B95" i="1"/>
  <c r="U95" i="1"/>
  <c r="V95" i="1"/>
  <c r="Y93" i="19"/>
  <c r="Z95" i="1"/>
  <c r="AD95" i="1"/>
  <c r="F95" i="1"/>
  <c r="E95" i="1"/>
  <c r="D95" i="1"/>
  <c r="U93" i="1"/>
  <c r="V93" i="1"/>
  <c r="X93" i="1"/>
  <c r="Y93" i="1"/>
  <c r="AE93" i="1"/>
  <c r="Z93" i="1"/>
  <c r="AD93" i="1"/>
  <c r="F93" i="1"/>
  <c r="E93" i="1"/>
  <c r="D93" i="1"/>
  <c r="B91" i="1"/>
  <c r="U91" i="1"/>
  <c r="V91" i="1"/>
  <c r="X91" i="1"/>
  <c r="Y91" i="1"/>
  <c r="Z91" i="1"/>
  <c r="F91" i="1"/>
  <c r="E91" i="1"/>
  <c r="D91" i="1"/>
  <c r="U89" i="1"/>
  <c r="V89" i="1"/>
  <c r="AA89" i="1"/>
  <c r="X89" i="1"/>
  <c r="Y89" i="1"/>
  <c r="AE89" i="1"/>
  <c r="Z89" i="1"/>
  <c r="AD89" i="1"/>
  <c r="F89" i="1"/>
  <c r="E89" i="1"/>
  <c r="D89" i="1"/>
  <c r="B73" i="1"/>
  <c r="U87" i="1"/>
  <c r="V87" i="1"/>
  <c r="AA87" i="1"/>
  <c r="X87" i="1"/>
  <c r="Y87" i="1"/>
  <c r="AE87" i="1"/>
  <c r="Z87" i="1"/>
  <c r="AD87" i="1"/>
  <c r="F87" i="1"/>
  <c r="E87" i="1"/>
  <c r="D87" i="1"/>
  <c r="U85" i="1"/>
  <c r="V85" i="1"/>
  <c r="AA85" i="1"/>
  <c r="X85" i="1"/>
  <c r="Y85" i="1"/>
  <c r="AE85" i="1"/>
  <c r="Z85" i="1"/>
  <c r="AD85" i="1"/>
  <c r="F85" i="1"/>
  <c r="E85" i="1"/>
  <c r="D85" i="1"/>
  <c r="U83" i="1"/>
  <c r="V83" i="1"/>
  <c r="X83" i="1"/>
  <c r="Y83" i="1"/>
  <c r="Z83" i="1"/>
  <c r="AD83" i="1"/>
  <c r="F83" i="1"/>
  <c r="E83" i="1"/>
  <c r="D83" i="1"/>
  <c r="U81" i="1"/>
  <c r="V81" i="1"/>
  <c r="X81" i="1"/>
  <c r="Y81" i="1"/>
  <c r="Z81" i="1"/>
  <c r="AD81" i="1"/>
  <c r="F81" i="1"/>
  <c r="E81" i="1"/>
  <c r="D81" i="1"/>
  <c r="U79" i="1"/>
  <c r="V79" i="1"/>
  <c r="Z79" i="1"/>
  <c r="AD79" i="1"/>
  <c r="F79" i="1"/>
  <c r="E79" i="1"/>
  <c r="D79" i="1"/>
  <c r="U77" i="1"/>
  <c r="V77" i="1"/>
  <c r="X77" i="1"/>
  <c r="Y77" i="1"/>
  <c r="Z77" i="1"/>
  <c r="AD77" i="1"/>
  <c r="F77" i="1"/>
  <c r="E77" i="1"/>
  <c r="D77" i="1"/>
  <c r="U75" i="1"/>
  <c r="V75" i="1"/>
  <c r="AA75" i="1"/>
  <c r="X75" i="1"/>
  <c r="Y75" i="1"/>
  <c r="AE75" i="1"/>
  <c r="Z75" i="1"/>
  <c r="AD75" i="1"/>
  <c r="F75" i="1"/>
  <c r="E75" i="1"/>
  <c r="D75" i="1"/>
  <c r="U73" i="1"/>
  <c r="V73" i="1"/>
  <c r="AA73" i="1"/>
  <c r="X73" i="1"/>
  <c r="Y73" i="1"/>
  <c r="AE73" i="1"/>
  <c r="Z73" i="1"/>
  <c r="AD73" i="1"/>
  <c r="F73" i="1"/>
  <c r="E73" i="1"/>
  <c r="D73" i="1"/>
  <c r="U71" i="1"/>
  <c r="V71" i="1"/>
  <c r="X71" i="1"/>
  <c r="Y71" i="1"/>
  <c r="F71" i="1"/>
  <c r="E71" i="1"/>
  <c r="D71" i="1"/>
  <c r="B67" i="1"/>
  <c r="U69" i="1"/>
  <c r="V69" i="1"/>
  <c r="AA69" i="1"/>
  <c r="X69" i="1"/>
  <c r="Y69" i="1"/>
  <c r="AE69" i="1"/>
  <c r="Z69" i="1"/>
  <c r="AD69" i="1"/>
  <c r="F69" i="1"/>
  <c r="E69" i="1"/>
  <c r="D69" i="1"/>
  <c r="U67" i="1"/>
  <c r="V67" i="1"/>
  <c r="X67" i="1"/>
  <c r="Y67" i="1"/>
  <c r="Z67" i="1"/>
  <c r="AD67" i="1"/>
  <c r="F67" i="1"/>
  <c r="E67" i="1"/>
  <c r="D67" i="1"/>
  <c r="U65" i="1"/>
  <c r="V65" i="1"/>
  <c r="X65" i="1"/>
  <c r="Y65" i="1"/>
  <c r="Z65" i="1"/>
  <c r="AD65" i="1"/>
  <c r="F65" i="1"/>
  <c r="E65" i="1"/>
  <c r="D65" i="1"/>
  <c r="B65" i="1"/>
  <c r="U63" i="1"/>
  <c r="V63" i="1"/>
  <c r="AA63" i="1"/>
  <c r="X63" i="1"/>
  <c r="Y63" i="1"/>
  <c r="AE63" i="1"/>
  <c r="Z63" i="1"/>
  <c r="AD63" i="1"/>
  <c r="F63" i="1"/>
  <c r="E63" i="1"/>
  <c r="D63" i="1"/>
  <c r="B63" i="1"/>
  <c r="U61" i="1"/>
  <c r="V61" i="1"/>
  <c r="X61" i="1"/>
  <c r="Y61" i="1"/>
  <c r="Z61" i="1"/>
  <c r="F61" i="1"/>
  <c r="E61" i="1"/>
  <c r="D61" i="1"/>
  <c r="B61" i="1"/>
  <c r="U59" i="1"/>
  <c r="V59" i="1"/>
  <c r="X59" i="1"/>
  <c r="Y59" i="1"/>
  <c r="Z59" i="1"/>
  <c r="AD59" i="1"/>
  <c r="F59" i="1"/>
  <c r="E59" i="1"/>
  <c r="D59" i="1"/>
  <c r="B53" i="1"/>
  <c r="U57" i="1"/>
  <c r="V57" i="1"/>
  <c r="X57" i="1"/>
  <c r="Y57" i="1"/>
  <c r="Z57" i="1"/>
  <c r="AD57" i="1"/>
  <c r="F57" i="1"/>
  <c r="E57" i="1"/>
  <c r="D57" i="1"/>
  <c r="U55" i="1"/>
  <c r="V55" i="1"/>
  <c r="AA55" i="1"/>
  <c r="X55" i="1"/>
  <c r="Y55" i="1"/>
  <c r="AE55" i="1"/>
  <c r="Z55" i="1"/>
  <c r="AD55" i="1"/>
  <c r="F55" i="1"/>
  <c r="E55" i="1"/>
  <c r="D55" i="1"/>
  <c r="U53" i="1"/>
  <c r="V53" i="1"/>
  <c r="AA53" i="1"/>
  <c r="X53" i="1"/>
  <c r="Y53" i="1"/>
  <c r="AE53" i="1"/>
  <c r="Z53" i="1"/>
  <c r="AD53" i="1"/>
  <c r="F53" i="1"/>
  <c r="E53" i="1"/>
  <c r="D53" i="1"/>
  <c r="U51" i="1"/>
  <c r="V51" i="1"/>
  <c r="AA51" i="1"/>
  <c r="X51" i="1"/>
  <c r="Y51" i="1"/>
  <c r="AE51" i="1"/>
  <c r="Z51" i="1"/>
  <c r="AD51" i="1"/>
  <c r="F51" i="1"/>
  <c r="E51" i="1"/>
  <c r="D51" i="1"/>
  <c r="B51" i="1"/>
  <c r="U49" i="1"/>
  <c r="V49" i="1"/>
  <c r="AA49" i="1"/>
  <c r="X49" i="1"/>
  <c r="Y49" i="1"/>
  <c r="AE49" i="1"/>
  <c r="Z49" i="1"/>
  <c r="AD49" i="1"/>
  <c r="F49" i="1"/>
  <c r="E49" i="1"/>
  <c r="D49" i="1"/>
  <c r="B49" i="1"/>
  <c r="AA47" i="1"/>
  <c r="X47" i="1"/>
  <c r="Y47" i="1"/>
  <c r="AE47" i="1"/>
  <c r="Z47" i="1"/>
  <c r="AD47" i="1"/>
  <c r="F47" i="1"/>
  <c r="E47" i="1"/>
  <c r="D47" i="1"/>
  <c r="B45" i="1"/>
  <c r="U45" i="1"/>
  <c r="V45" i="1"/>
  <c r="AA45" i="1"/>
  <c r="X45" i="1"/>
  <c r="Y45" i="1"/>
  <c r="AE45" i="1"/>
  <c r="Z45" i="1"/>
  <c r="AD45" i="1"/>
  <c r="F45" i="1"/>
  <c r="E45" i="1"/>
  <c r="D45" i="1"/>
  <c r="U43" i="1"/>
  <c r="V43" i="1"/>
  <c r="X43" i="1"/>
  <c r="Y43" i="1"/>
  <c r="Z43" i="1"/>
  <c r="AD43" i="1"/>
  <c r="F43" i="1"/>
  <c r="E43" i="1"/>
  <c r="D43" i="1"/>
  <c r="B43" i="1"/>
  <c r="U41" i="1"/>
  <c r="V41" i="1"/>
  <c r="X41" i="1"/>
  <c r="Y41" i="1"/>
  <c r="Z41" i="1"/>
  <c r="AD41" i="1"/>
  <c r="F41" i="1"/>
  <c r="E41" i="1"/>
  <c r="D41" i="1"/>
  <c r="B41" i="1"/>
  <c r="U39" i="1"/>
  <c r="V39" i="1"/>
  <c r="AA39" i="1"/>
  <c r="X39" i="1"/>
  <c r="Y39" i="1"/>
  <c r="AE39" i="1"/>
  <c r="Z39" i="1"/>
  <c r="AD39" i="1"/>
  <c r="F39" i="1"/>
  <c r="E39" i="1"/>
  <c r="D39" i="1"/>
  <c r="B19" i="1"/>
  <c r="U37" i="1"/>
  <c r="V37" i="1"/>
  <c r="AA37" i="1"/>
  <c r="X37" i="1"/>
  <c r="Y37" i="1"/>
  <c r="AE37" i="1"/>
  <c r="Z37" i="1"/>
  <c r="AD37" i="1"/>
  <c r="F37" i="1"/>
  <c r="E37" i="1"/>
  <c r="D37" i="1"/>
  <c r="U35" i="1"/>
  <c r="V35" i="1"/>
  <c r="X35" i="1"/>
  <c r="Y35" i="1"/>
  <c r="AE35" i="1"/>
  <c r="Z35" i="1"/>
  <c r="AD35" i="1"/>
  <c r="F35" i="1"/>
  <c r="E35" i="1"/>
  <c r="D35" i="1"/>
  <c r="U33" i="1"/>
  <c r="V33" i="1"/>
  <c r="X33" i="1"/>
  <c r="Y33" i="1"/>
  <c r="Z33" i="1"/>
  <c r="AD33" i="1"/>
  <c r="F33" i="1"/>
  <c r="E33" i="1"/>
  <c r="D33" i="1"/>
  <c r="U31" i="1"/>
  <c r="V31" i="1"/>
  <c r="AA31" i="1"/>
  <c r="X31" i="1"/>
  <c r="Y31" i="1"/>
  <c r="AE31" i="1"/>
  <c r="Z31" i="1"/>
  <c r="AD31" i="1"/>
  <c r="F31" i="1"/>
  <c r="E31" i="1"/>
  <c r="D31" i="1"/>
  <c r="U27" i="1"/>
  <c r="V27" i="1"/>
  <c r="X27" i="1"/>
  <c r="Y27" i="1"/>
  <c r="AE27" i="1"/>
  <c r="Z27" i="1"/>
  <c r="AD27" i="1"/>
  <c r="F27" i="1"/>
  <c r="E27" i="1"/>
  <c r="D27" i="1"/>
  <c r="U25" i="1"/>
  <c r="V25" i="1"/>
  <c r="X25" i="1"/>
  <c r="Y25" i="1"/>
  <c r="AE25" i="1"/>
  <c r="Z25" i="1"/>
  <c r="AD25" i="1"/>
  <c r="F25" i="1"/>
  <c r="E25" i="1"/>
  <c r="D25" i="1"/>
  <c r="U23" i="1"/>
  <c r="V23" i="1"/>
  <c r="AA23" i="1"/>
  <c r="X23" i="1"/>
  <c r="Y23" i="1"/>
  <c r="AE23" i="1"/>
  <c r="Z23" i="1"/>
  <c r="AD23" i="1"/>
  <c r="F23" i="1"/>
  <c r="E23" i="1"/>
  <c r="D23" i="1"/>
  <c r="U21" i="1"/>
  <c r="V21" i="1"/>
  <c r="X21" i="1"/>
  <c r="Y21" i="1"/>
  <c r="Z21" i="1"/>
  <c r="AD21" i="1"/>
  <c r="F21" i="1"/>
  <c r="E21" i="1"/>
  <c r="D21" i="1"/>
  <c r="U19" i="1"/>
  <c r="V19" i="1"/>
  <c r="X19" i="1"/>
  <c r="Y19" i="1"/>
  <c r="Z19" i="1"/>
  <c r="AD19" i="1"/>
  <c r="F19" i="1"/>
  <c r="E19" i="1"/>
  <c r="D19" i="1"/>
  <c r="U17" i="1"/>
  <c r="V17" i="1"/>
  <c r="X17" i="1"/>
  <c r="Y17" i="1"/>
  <c r="Z17" i="1"/>
  <c r="F17" i="1"/>
  <c r="E17" i="1"/>
  <c r="D17" i="1"/>
  <c r="B17" i="1"/>
  <c r="U15" i="1"/>
  <c r="V15" i="1"/>
  <c r="AA15" i="1"/>
  <c r="X15" i="1"/>
  <c r="Y15" i="1"/>
  <c r="AE15" i="1"/>
  <c r="Z15" i="1"/>
  <c r="AD15" i="1"/>
  <c r="F15" i="1"/>
  <c r="E15" i="1"/>
  <c r="D15" i="1"/>
  <c r="B9" i="1"/>
  <c r="AA13" i="1"/>
  <c r="X13" i="19"/>
  <c r="Y13" i="1"/>
  <c r="AE13" i="1"/>
  <c r="Z13" i="1"/>
  <c r="AD13" i="1"/>
  <c r="F13" i="1"/>
  <c r="E13" i="1"/>
  <c r="D13" i="1"/>
  <c r="U11" i="1"/>
  <c r="V11" i="1"/>
  <c r="AA11" i="1"/>
  <c r="X11" i="1"/>
  <c r="Y11" i="1"/>
  <c r="AE11" i="1"/>
  <c r="Z11" i="1"/>
  <c r="AD11" i="1"/>
  <c r="F11" i="1"/>
  <c r="E11" i="1"/>
  <c r="D11" i="1"/>
  <c r="U9" i="1"/>
  <c r="V9" i="1"/>
  <c r="X9" i="19"/>
  <c r="Z9" i="1"/>
  <c r="AD9" i="1"/>
  <c r="F9" i="1"/>
  <c r="E9" i="1"/>
  <c r="D9" i="1"/>
  <c r="U7" i="1"/>
  <c r="V7" i="1"/>
  <c r="X7" i="1"/>
  <c r="Y7" i="1"/>
  <c r="AE7" i="1"/>
  <c r="Z7" i="1"/>
  <c r="AD7" i="1"/>
  <c r="F7" i="1"/>
  <c r="E7" i="1"/>
  <c r="D7" i="1"/>
  <c r="B7" i="1"/>
  <c r="O7" i="1"/>
  <c r="P7" i="1"/>
  <c r="O9" i="1"/>
  <c r="P9" i="1"/>
  <c r="O11" i="1"/>
  <c r="P11" i="1"/>
  <c r="P13" i="1"/>
  <c r="O15" i="1"/>
  <c r="P15" i="1"/>
  <c r="O17" i="1"/>
  <c r="P17" i="1"/>
  <c r="O19" i="1"/>
  <c r="P19" i="1"/>
  <c r="O21" i="1"/>
  <c r="P21" i="1"/>
  <c r="O23" i="1"/>
  <c r="P23" i="1"/>
  <c r="O25" i="1"/>
  <c r="O27" i="1"/>
  <c r="P27" i="1"/>
  <c r="O31" i="1"/>
  <c r="P31" i="1"/>
  <c r="O33" i="1"/>
  <c r="P33" i="1"/>
  <c r="O35" i="1"/>
  <c r="P35" i="1"/>
  <c r="O37" i="1"/>
  <c r="P37" i="1"/>
  <c r="O39" i="1"/>
  <c r="P39" i="1"/>
  <c r="O41" i="1"/>
  <c r="P41" i="1"/>
  <c r="O43" i="1"/>
  <c r="P43" i="1"/>
  <c r="O45" i="1"/>
  <c r="P45" i="1"/>
  <c r="O47" i="1"/>
  <c r="P47" i="1"/>
  <c r="O49" i="1"/>
  <c r="P49" i="1"/>
  <c r="O51" i="1"/>
  <c r="P51" i="1"/>
  <c r="O53" i="1"/>
  <c r="P53" i="1"/>
  <c r="O55" i="1"/>
  <c r="P55" i="1"/>
  <c r="O59" i="1"/>
  <c r="P59" i="1"/>
  <c r="O61" i="1"/>
  <c r="P61" i="1"/>
  <c r="O63" i="1"/>
  <c r="P63" i="1"/>
  <c r="O65" i="1"/>
  <c r="P65" i="1"/>
  <c r="O67" i="1"/>
  <c r="P67" i="1"/>
  <c r="O69" i="1"/>
  <c r="P69" i="1"/>
  <c r="O71" i="1"/>
  <c r="P71" i="1"/>
  <c r="O73" i="1"/>
  <c r="P73" i="1"/>
  <c r="O75" i="1"/>
  <c r="P75" i="1"/>
  <c r="O77" i="1"/>
  <c r="P77" i="1"/>
  <c r="O79" i="1"/>
  <c r="P79" i="1"/>
  <c r="O81" i="1"/>
  <c r="P81" i="1"/>
  <c r="O83" i="1"/>
  <c r="P83" i="1"/>
  <c r="O85" i="1"/>
  <c r="P85" i="1"/>
  <c r="O87" i="1"/>
  <c r="P87" i="1"/>
  <c r="O89" i="1"/>
  <c r="P89" i="1"/>
  <c r="O91" i="1"/>
  <c r="P91" i="1"/>
  <c r="O93" i="1"/>
  <c r="P93" i="1"/>
  <c r="O95" i="1"/>
  <c r="P95" i="1"/>
  <c r="O97" i="1"/>
  <c r="P97" i="1"/>
  <c r="O99" i="1"/>
  <c r="P99" i="1"/>
  <c r="O101" i="1"/>
  <c r="P101" i="1"/>
  <c r="G6" i="23"/>
  <c r="B5" i="19"/>
  <c r="C5" i="19" s="1"/>
  <c r="D5" i="19" s="1"/>
  <c r="E5" i="19" s="1"/>
  <c r="F5" i="19" s="1"/>
  <c r="G5" i="19" s="1"/>
  <c r="H5" i="19" s="1"/>
  <c r="I5" i="19" s="1"/>
  <c r="J5" i="19" s="1"/>
  <c r="K5" i="19" s="1"/>
  <c r="L5" i="19" s="1"/>
  <c r="M5" i="19" s="1"/>
  <c r="N5" i="19" s="1"/>
  <c r="O5" i="19" s="1"/>
  <c r="P5" i="19" s="1"/>
  <c r="Q5" i="19" s="1"/>
  <c r="R5" i="19" s="1"/>
  <c r="S5" i="19" s="1"/>
  <c r="T5" i="19" s="1"/>
  <c r="U5" i="19" s="1"/>
  <c r="V5" i="19" s="1"/>
  <c r="W5" i="19" s="1"/>
  <c r="X5" i="19" s="1"/>
  <c r="Y5" i="19" s="1"/>
  <c r="Z5" i="19" s="1"/>
  <c r="AA5" i="19" s="1"/>
  <c r="AB5" i="19" s="1"/>
  <c r="AC5" i="19" s="1"/>
  <c r="AD5" i="19" s="1"/>
  <c r="AE5" i="19" s="1"/>
  <c r="AF5" i="19" s="1"/>
  <c r="AG5" i="19" s="1"/>
  <c r="A9" i="19"/>
  <c r="A11" i="19" s="1"/>
  <c r="A13" i="19" s="1"/>
  <c r="A15" i="19" s="1"/>
  <c r="A17" i="19" s="1"/>
  <c r="A19" i="19" s="1"/>
  <c r="A21" i="19" s="1"/>
  <c r="A23" i="19" s="1"/>
  <c r="A25" i="19" s="1"/>
  <c r="A27" i="19" s="1"/>
  <c r="A29" i="19" s="1"/>
  <c r="A31" i="19" s="1"/>
  <c r="A33" i="19" s="1"/>
  <c r="A35" i="19" s="1"/>
  <c r="A37" i="19" s="1"/>
  <c r="A39" i="19" s="1"/>
  <c r="A41" i="19" s="1"/>
  <c r="A43" i="19" s="1"/>
  <c r="A45" i="19" s="1"/>
  <c r="A47" i="19" s="1"/>
  <c r="A49" i="19" s="1"/>
  <c r="A51" i="19" s="1"/>
  <c r="A53" i="19" s="1"/>
  <c r="A55" i="19" s="1"/>
  <c r="A57" i="19" s="1"/>
  <c r="A59" i="19" s="1"/>
  <c r="A61" i="19" s="1"/>
  <c r="A63" i="19" s="1"/>
  <c r="A65" i="19" s="1"/>
  <c r="A67" i="19" s="1"/>
  <c r="A69" i="19" s="1"/>
  <c r="A71" i="19" s="1"/>
  <c r="A73" i="19" s="1"/>
  <c r="A75" i="19" s="1"/>
  <c r="A77" i="19" s="1"/>
  <c r="A79" i="19" s="1"/>
  <c r="A81" i="19" s="1"/>
  <c r="A83" i="19" s="1"/>
  <c r="A85" i="19" s="1"/>
  <c r="A87" i="19" s="1"/>
  <c r="A89" i="19" s="1"/>
  <c r="A91" i="19" s="1"/>
  <c r="A93" i="19" s="1"/>
  <c r="A95" i="19" s="1"/>
  <c r="A97" i="19" s="1"/>
  <c r="A99" i="19" s="1"/>
  <c r="A101" i="19" s="1"/>
  <c r="A103" i="19" s="1"/>
  <c r="A105" i="19" s="1"/>
  <c r="A107" i="19" s="1"/>
  <c r="A109" i="19" s="1"/>
  <c r="A111" i="19" s="1"/>
  <c r="A113" i="19" s="1"/>
  <c r="A115" i="19" s="1"/>
  <c r="A117" i="19" s="1"/>
  <c r="A119" i="19" s="1"/>
  <c r="A121" i="19" s="1"/>
  <c r="L15" i="19"/>
  <c r="O15" i="19"/>
  <c r="M15" i="19"/>
  <c r="P15" i="19"/>
  <c r="X145" i="23"/>
  <c r="Y145" i="23" s="1"/>
  <c r="X144" i="23"/>
  <c r="Y144" i="23" s="1"/>
  <c r="X143" i="23"/>
  <c r="Y143" i="23" s="1"/>
  <c r="X142" i="23"/>
  <c r="Y142" i="23" s="1"/>
  <c r="X141" i="23"/>
  <c r="Y141" i="23" s="1"/>
  <c r="X140" i="23"/>
  <c r="Y140" i="23" s="1"/>
  <c r="X139" i="23"/>
  <c r="Y139" i="23" s="1"/>
  <c r="X138" i="23"/>
  <c r="Y138" i="23" s="1"/>
  <c r="X137" i="23"/>
  <c r="Y137" i="23" s="1"/>
  <c r="X136" i="23"/>
  <c r="Y136" i="23" s="1"/>
  <c r="X135" i="23"/>
  <c r="Y135" i="23" s="1"/>
  <c r="X134" i="23"/>
  <c r="Y134" i="23" s="1"/>
  <c r="X133" i="23"/>
  <c r="Y133" i="23" s="1"/>
  <c r="X132" i="23"/>
  <c r="Y132" i="23" s="1"/>
  <c r="X131" i="23"/>
  <c r="Y131" i="23" s="1"/>
  <c r="X130" i="23"/>
  <c r="Y130" i="23" s="1"/>
  <c r="X129" i="23"/>
  <c r="Y129" i="23" s="1"/>
  <c r="X128" i="23"/>
  <c r="Y128" i="23" s="1"/>
  <c r="X127" i="23"/>
  <c r="Y127" i="23" s="1"/>
  <c r="X126" i="23"/>
  <c r="Y126" i="23" s="1"/>
  <c r="X125" i="23"/>
  <c r="Y125" i="23" s="1"/>
  <c r="X124" i="23"/>
  <c r="Y124" i="23" s="1"/>
  <c r="X123" i="23"/>
  <c r="Y123" i="23" s="1"/>
  <c r="X122" i="23"/>
  <c r="Y122" i="23" s="1"/>
  <c r="X121" i="23"/>
  <c r="Y121" i="23" s="1"/>
  <c r="X120" i="23"/>
  <c r="Y120" i="23" s="1"/>
  <c r="X119" i="23"/>
  <c r="Y119" i="23" s="1"/>
  <c r="X118" i="23"/>
  <c r="Y118" i="23" s="1"/>
  <c r="X117" i="23"/>
  <c r="Y117" i="23" s="1"/>
  <c r="X116" i="23"/>
  <c r="Y116" i="23" s="1"/>
  <c r="X115" i="23"/>
  <c r="Y115" i="23" s="1"/>
  <c r="X114" i="23"/>
  <c r="Y114" i="23" s="1"/>
  <c r="X113" i="23"/>
  <c r="Y113" i="23" s="1"/>
  <c r="X112" i="23"/>
  <c r="Y112" i="23" s="1"/>
  <c r="X111" i="23"/>
  <c r="Y111" i="23" s="1"/>
  <c r="X110" i="23"/>
  <c r="Y110" i="23" s="1"/>
  <c r="X109" i="23"/>
  <c r="Y109" i="23" s="1"/>
  <c r="A72" i="23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X108" i="23"/>
  <c r="Y108" i="23" s="1"/>
  <c r="X107" i="23"/>
  <c r="Y107" i="23" s="1"/>
  <c r="X106" i="23"/>
  <c r="Y106" i="23" s="1"/>
  <c r="X105" i="23"/>
  <c r="Y105" i="23" s="1"/>
  <c r="X104" i="23"/>
  <c r="Y104" i="23" s="1"/>
  <c r="X103" i="23"/>
  <c r="Y103" i="23" s="1"/>
  <c r="X102" i="23"/>
  <c r="Y102" i="23" s="1"/>
  <c r="X101" i="23"/>
  <c r="Y101" i="23" s="1"/>
  <c r="X100" i="23"/>
  <c r="Y100" i="23" s="1"/>
  <c r="X99" i="23"/>
  <c r="Y99" i="23" s="1"/>
  <c r="X98" i="23"/>
  <c r="Y98" i="23" s="1"/>
  <c r="X97" i="23"/>
  <c r="Y97" i="23" s="1"/>
  <c r="X96" i="23"/>
  <c r="Y96" i="23" s="1"/>
  <c r="X95" i="23"/>
  <c r="Y95" i="23" s="1"/>
  <c r="X94" i="23"/>
  <c r="Y94" i="23" s="1"/>
  <c r="X93" i="23"/>
  <c r="Y93" i="23" s="1"/>
  <c r="X92" i="23"/>
  <c r="Y92" i="23" s="1"/>
  <c r="S92" i="23"/>
  <c r="N92" i="23"/>
  <c r="M92" i="23"/>
  <c r="D92" i="23"/>
  <c r="X91" i="23"/>
  <c r="Y91" i="23" s="1"/>
  <c r="X90" i="23"/>
  <c r="Y90" i="23" s="1"/>
  <c r="X89" i="23"/>
  <c r="Y89" i="23" s="1"/>
  <c r="X88" i="23"/>
  <c r="Y88" i="23" s="1"/>
  <c r="X87" i="23"/>
  <c r="Y87" i="23" s="1"/>
  <c r="X86" i="23"/>
  <c r="Y86" i="23" s="1"/>
  <c r="X85" i="23"/>
  <c r="Y85" i="23" s="1"/>
  <c r="X84" i="23"/>
  <c r="Y84" i="23" s="1"/>
  <c r="X83" i="23"/>
  <c r="Y83" i="23" s="1"/>
  <c r="X82" i="23"/>
  <c r="Y82" i="23" s="1"/>
  <c r="X81" i="23"/>
  <c r="Y81" i="23" s="1"/>
  <c r="X80" i="23"/>
  <c r="Y80" i="23" s="1"/>
  <c r="X79" i="23"/>
  <c r="Y79" i="23" s="1"/>
  <c r="X78" i="23"/>
  <c r="Y78" i="23"/>
  <c r="X77" i="23"/>
  <c r="Y77" i="23" s="1"/>
  <c r="X76" i="23"/>
  <c r="Y76" i="23" s="1"/>
  <c r="X75" i="23"/>
  <c r="Y75" i="23" s="1"/>
  <c r="X74" i="23"/>
  <c r="Y74" i="23" s="1"/>
  <c r="X73" i="23"/>
  <c r="Y73" i="23" s="1"/>
  <c r="X72" i="23"/>
  <c r="Y72" i="23" s="1"/>
  <c r="S68" i="23"/>
  <c r="N68" i="23"/>
  <c r="P68" i="23"/>
  <c r="M68" i="23"/>
  <c r="O68" i="23"/>
  <c r="F68" i="23"/>
  <c r="E68" i="23"/>
  <c r="D68" i="23"/>
  <c r="C68" i="23"/>
  <c r="B68" i="23"/>
  <c r="A11" i="23"/>
  <c r="A12" i="23" s="1"/>
  <c r="A13" i="23" s="1"/>
  <c r="A14" i="23" s="1"/>
  <c r="S67" i="23"/>
  <c r="N67" i="23"/>
  <c r="M67" i="23"/>
  <c r="O67" i="23"/>
  <c r="F67" i="23"/>
  <c r="E67" i="23"/>
  <c r="D67" i="23"/>
  <c r="C67" i="23"/>
  <c r="B67" i="23"/>
  <c r="S66" i="23"/>
  <c r="N66" i="23"/>
  <c r="M66" i="23"/>
  <c r="O66" i="23"/>
  <c r="F66" i="23"/>
  <c r="E66" i="23"/>
  <c r="D66" i="23"/>
  <c r="C66" i="23"/>
  <c r="B66" i="23"/>
  <c r="S65" i="23"/>
  <c r="N65" i="23"/>
  <c r="M65" i="23"/>
  <c r="O65" i="23"/>
  <c r="F65" i="23"/>
  <c r="E65" i="23"/>
  <c r="D65" i="23"/>
  <c r="C65" i="23"/>
  <c r="B65" i="23"/>
  <c r="S64" i="23"/>
  <c r="N64" i="23"/>
  <c r="M64" i="23"/>
  <c r="O64" i="23"/>
  <c r="F64" i="23"/>
  <c r="E64" i="23"/>
  <c r="D64" i="23"/>
  <c r="C64" i="23"/>
  <c r="B64" i="23"/>
  <c r="S63" i="23"/>
  <c r="N63" i="23"/>
  <c r="M63" i="23"/>
  <c r="O63" i="23"/>
  <c r="F63" i="23"/>
  <c r="E63" i="23"/>
  <c r="D63" i="23"/>
  <c r="C63" i="23"/>
  <c r="B63" i="23"/>
  <c r="S62" i="23"/>
  <c r="N62" i="23"/>
  <c r="M62" i="23"/>
  <c r="O62" i="23"/>
  <c r="F62" i="23"/>
  <c r="E62" i="23"/>
  <c r="D62" i="23"/>
  <c r="C62" i="23"/>
  <c r="B62" i="23"/>
  <c r="S61" i="23"/>
  <c r="N61" i="23"/>
  <c r="M61" i="23"/>
  <c r="O61" i="23"/>
  <c r="F61" i="23"/>
  <c r="E61" i="23"/>
  <c r="D61" i="23"/>
  <c r="C61" i="23"/>
  <c r="B61" i="23"/>
  <c r="S60" i="23"/>
  <c r="N60" i="23"/>
  <c r="M60" i="23"/>
  <c r="O60" i="23"/>
  <c r="F60" i="23"/>
  <c r="E60" i="23"/>
  <c r="D60" i="23"/>
  <c r="C60" i="23"/>
  <c r="B60" i="23"/>
  <c r="S59" i="23"/>
  <c r="N59" i="23"/>
  <c r="M59" i="23"/>
  <c r="O59" i="23"/>
  <c r="F59" i="23"/>
  <c r="E59" i="23"/>
  <c r="D59" i="23"/>
  <c r="C59" i="23"/>
  <c r="B59" i="23"/>
  <c r="S58" i="23"/>
  <c r="N58" i="23"/>
  <c r="M58" i="23"/>
  <c r="O58" i="23"/>
  <c r="F58" i="23"/>
  <c r="E58" i="23"/>
  <c r="D58" i="23"/>
  <c r="C58" i="23"/>
  <c r="B58" i="23"/>
  <c r="S57" i="23"/>
  <c r="N57" i="23"/>
  <c r="M57" i="23"/>
  <c r="O57" i="23"/>
  <c r="F57" i="23"/>
  <c r="E57" i="23"/>
  <c r="D57" i="23"/>
  <c r="C57" i="23"/>
  <c r="B57" i="23"/>
  <c r="F56" i="23"/>
  <c r="F55" i="23"/>
  <c r="F54" i="23"/>
  <c r="F53" i="23"/>
  <c r="F52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6" i="23"/>
  <c r="F35" i="23"/>
  <c r="F34" i="23"/>
  <c r="F33" i="23"/>
  <c r="F32" i="23"/>
  <c r="F31" i="23"/>
  <c r="F30" i="23"/>
  <c r="F29" i="23"/>
  <c r="F28" i="23"/>
  <c r="E43" i="19"/>
  <c r="F27" i="23"/>
  <c r="F26" i="23"/>
  <c r="B39" i="19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AB9" i="19"/>
  <c r="F11" i="23"/>
  <c r="E9" i="19"/>
  <c r="D11" i="20" s="1"/>
  <c r="AD7" i="19"/>
  <c r="F10" i="23"/>
  <c r="O5" i="23"/>
  <c r="M5" i="23"/>
  <c r="N5" i="23"/>
  <c r="L5" i="23"/>
  <c r="S4" i="23"/>
  <c r="Q4" i="23"/>
  <c r="P4" i="23"/>
  <c r="Q3" i="23"/>
  <c r="P3" i="23"/>
  <c r="J1" i="23"/>
  <c r="M7" i="19"/>
  <c r="P7" i="19"/>
  <c r="O7" i="19"/>
  <c r="A11" i="20"/>
  <c r="A12" i="20" s="1"/>
  <c r="A13" i="20" s="1"/>
  <c r="A14" i="20" s="1"/>
  <c r="B7" i="19"/>
  <c r="D7" i="19"/>
  <c r="E7" i="19"/>
  <c r="F7" i="19"/>
  <c r="E10" i="20" s="1"/>
  <c r="L7" i="19"/>
  <c r="X7" i="19"/>
  <c r="Y7" i="19"/>
  <c r="Z7" i="19"/>
  <c r="AB7" i="19"/>
  <c r="H10" i="23" s="1"/>
  <c r="AC7" i="19"/>
  <c r="I10" i="20" s="1"/>
  <c r="AE7" i="19"/>
  <c r="L10" i="23" s="1"/>
  <c r="AF7" i="19"/>
  <c r="AG7" i="19"/>
  <c r="B9" i="19"/>
  <c r="D9" i="19"/>
  <c r="F9" i="19"/>
  <c r="E11" i="20" s="1"/>
  <c r="L9" i="19"/>
  <c r="O9" i="19"/>
  <c r="M9" i="19"/>
  <c r="P9" i="19"/>
  <c r="AC9" i="19"/>
  <c r="Z9" i="19"/>
  <c r="AD9" i="19"/>
  <c r="AF9" i="19"/>
  <c r="AG9" i="19"/>
  <c r="D11" i="19"/>
  <c r="E11" i="19"/>
  <c r="D12" i="20" s="1"/>
  <c r="F11" i="19"/>
  <c r="E12" i="20" s="1"/>
  <c r="L11" i="19"/>
  <c r="O11" i="19"/>
  <c r="M11" i="19"/>
  <c r="P11" i="19"/>
  <c r="U11" i="19"/>
  <c r="V11" i="19"/>
  <c r="Z11" i="19"/>
  <c r="AA11" i="19"/>
  <c r="AB11" i="19"/>
  <c r="AC11" i="19"/>
  <c r="AD11" i="19"/>
  <c r="AE11" i="19"/>
  <c r="AF11" i="19"/>
  <c r="AG11" i="19"/>
  <c r="D13" i="19"/>
  <c r="C13" i="20" s="1"/>
  <c r="E13" i="19"/>
  <c r="D13" i="20" s="1"/>
  <c r="F13" i="19"/>
  <c r="E13" i="20" s="1"/>
  <c r="L13" i="19"/>
  <c r="O13" i="19"/>
  <c r="P13" i="19"/>
  <c r="M13" i="19"/>
  <c r="U13" i="19"/>
  <c r="V13" i="19"/>
  <c r="Z13" i="19"/>
  <c r="AA13" i="19"/>
  <c r="AB13" i="19"/>
  <c r="AC13" i="19"/>
  <c r="AD13" i="19"/>
  <c r="AE13" i="19"/>
  <c r="AF13" i="19"/>
  <c r="AG13" i="19"/>
  <c r="D15" i="19"/>
  <c r="C14" i="23" s="1"/>
  <c r="E15" i="19"/>
  <c r="F15" i="19"/>
  <c r="U15" i="19"/>
  <c r="X15" i="19"/>
  <c r="V15" i="19"/>
  <c r="Y15" i="19"/>
  <c r="Z15" i="19"/>
  <c r="AA15" i="19"/>
  <c r="AB15" i="19"/>
  <c r="AC15" i="19"/>
  <c r="AD15" i="19"/>
  <c r="AE15" i="19"/>
  <c r="AF15" i="19"/>
  <c r="AG15" i="19"/>
  <c r="B17" i="19"/>
  <c r="B15" i="20" s="1"/>
  <c r="D17" i="19"/>
  <c r="E17" i="19"/>
  <c r="D15" i="20" s="1"/>
  <c r="F17" i="19"/>
  <c r="L17" i="19"/>
  <c r="O17" i="19"/>
  <c r="M17" i="19"/>
  <c r="P17" i="19"/>
  <c r="X17" i="19"/>
  <c r="Y17" i="19"/>
  <c r="Z17" i="19"/>
  <c r="AB17" i="19"/>
  <c r="AC17" i="19"/>
  <c r="AF17" i="19"/>
  <c r="AG17" i="19"/>
  <c r="B19" i="19"/>
  <c r="D19" i="19"/>
  <c r="E19" i="19"/>
  <c r="F19" i="19"/>
  <c r="L19" i="19"/>
  <c r="M19" i="19"/>
  <c r="O19" i="19"/>
  <c r="P19" i="19"/>
  <c r="U19" i="19"/>
  <c r="X19" i="19"/>
  <c r="V19" i="19"/>
  <c r="Y19" i="19"/>
  <c r="Z19" i="19"/>
  <c r="AB19" i="19"/>
  <c r="AC19" i="19"/>
  <c r="AD19" i="19"/>
  <c r="AF19" i="19"/>
  <c r="AG19" i="19"/>
  <c r="D21" i="19"/>
  <c r="E21" i="19"/>
  <c r="F21" i="19"/>
  <c r="E17" i="23" s="1"/>
  <c r="L21" i="19"/>
  <c r="O21" i="19"/>
  <c r="M21" i="19"/>
  <c r="P21" i="19"/>
  <c r="U21" i="19"/>
  <c r="X21" i="19"/>
  <c r="V21" i="19"/>
  <c r="Y21" i="19"/>
  <c r="Z21" i="19"/>
  <c r="AB21" i="19"/>
  <c r="AC21" i="19"/>
  <c r="AD21" i="19"/>
  <c r="AF21" i="19"/>
  <c r="AG21" i="19"/>
  <c r="D23" i="19"/>
  <c r="E23" i="19"/>
  <c r="F23" i="19"/>
  <c r="L23" i="19"/>
  <c r="M23" i="19"/>
  <c r="O23" i="19"/>
  <c r="P23" i="19"/>
  <c r="U23" i="19"/>
  <c r="X23" i="19"/>
  <c r="V23" i="19"/>
  <c r="Y23" i="19"/>
  <c r="Z23" i="19"/>
  <c r="AA23" i="19"/>
  <c r="AB23" i="19"/>
  <c r="AC23" i="19"/>
  <c r="AD23" i="19"/>
  <c r="AE23" i="19"/>
  <c r="AF23" i="19"/>
  <c r="AG23" i="19"/>
  <c r="D25" i="19"/>
  <c r="C19" i="23" s="1"/>
  <c r="E25" i="19"/>
  <c r="F25" i="19"/>
  <c r="L25" i="19"/>
  <c r="O25" i="19"/>
  <c r="P25" i="19"/>
  <c r="X25" i="19"/>
  <c r="Y25" i="19"/>
  <c r="Z25" i="19"/>
  <c r="AB25" i="19"/>
  <c r="AC25" i="19"/>
  <c r="AD25" i="19"/>
  <c r="AE25" i="19"/>
  <c r="AF25" i="19"/>
  <c r="AG25" i="19"/>
  <c r="D27" i="19"/>
  <c r="E27" i="19"/>
  <c r="F27" i="19"/>
  <c r="E20" i="23" s="1"/>
  <c r="L27" i="19"/>
  <c r="M27" i="19"/>
  <c r="O27" i="19"/>
  <c r="P27" i="19"/>
  <c r="X27" i="19"/>
  <c r="Y27" i="19"/>
  <c r="Z27" i="19"/>
  <c r="AB27" i="19"/>
  <c r="AC27" i="19"/>
  <c r="AD27" i="19"/>
  <c r="AE27" i="19"/>
  <c r="AF27" i="19"/>
  <c r="AG27" i="19"/>
  <c r="D29" i="19"/>
  <c r="E29" i="19"/>
  <c r="F29" i="19"/>
  <c r="L29" i="19"/>
  <c r="O29" i="19"/>
  <c r="M29" i="19"/>
  <c r="P29" i="19"/>
  <c r="U29" i="19"/>
  <c r="X29" i="19"/>
  <c r="V29" i="19"/>
  <c r="Y29" i="19"/>
  <c r="Z29" i="19"/>
  <c r="AA29" i="19"/>
  <c r="AB29" i="19"/>
  <c r="AC29" i="19"/>
  <c r="AD29" i="19"/>
  <c r="AE29" i="19"/>
  <c r="AF29" i="19"/>
  <c r="AG29" i="19"/>
  <c r="D31" i="19"/>
  <c r="E31" i="19"/>
  <c r="F31" i="19"/>
  <c r="L31" i="19"/>
  <c r="M31" i="19"/>
  <c r="O31" i="19"/>
  <c r="P31" i="19"/>
  <c r="U31" i="19"/>
  <c r="X31" i="19"/>
  <c r="V31" i="19"/>
  <c r="Y31" i="19"/>
  <c r="Z31" i="19"/>
  <c r="AB31" i="19"/>
  <c r="AC31" i="19"/>
  <c r="AD31" i="19"/>
  <c r="AF31" i="19"/>
  <c r="AG31" i="19"/>
  <c r="D33" i="19"/>
  <c r="C23" i="23" s="1"/>
  <c r="E33" i="19"/>
  <c r="F33" i="19"/>
  <c r="E23" i="23" s="1"/>
  <c r="L33" i="19"/>
  <c r="O33" i="19"/>
  <c r="M33" i="19"/>
  <c r="P33" i="19"/>
  <c r="X33" i="19"/>
  <c r="Y33" i="19"/>
  <c r="Z33" i="19"/>
  <c r="AB33" i="19"/>
  <c r="AC33" i="19"/>
  <c r="AD33" i="19"/>
  <c r="AE33" i="19"/>
  <c r="AF33" i="19"/>
  <c r="AG33" i="19"/>
  <c r="D35" i="19"/>
  <c r="E35" i="19"/>
  <c r="F35" i="19"/>
  <c r="E24" i="23" s="1"/>
  <c r="L35" i="19"/>
  <c r="M35" i="19"/>
  <c r="O35" i="19"/>
  <c r="P35" i="19"/>
  <c r="U35" i="19"/>
  <c r="X35" i="19"/>
  <c r="V35" i="19"/>
  <c r="Y35" i="19"/>
  <c r="Z35" i="19"/>
  <c r="AA35" i="19"/>
  <c r="AB35" i="19"/>
  <c r="AC35" i="19"/>
  <c r="AD35" i="19"/>
  <c r="AE35" i="19"/>
  <c r="AF35" i="19"/>
  <c r="AG35" i="19"/>
  <c r="D37" i="19"/>
  <c r="C25" i="23" s="1"/>
  <c r="E37" i="19"/>
  <c r="F37" i="19"/>
  <c r="E25" i="23" s="1"/>
  <c r="L37" i="19"/>
  <c r="O37" i="19"/>
  <c r="M37" i="19"/>
  <c r="P37" i="19"/>
  <c r="U37" i="19"/>
  <c r="X37" i="19"/>
  <c r="V37" i="19"/>
  <c r="Y37" i="19"/>
  <c r="Z37" i="19"/>
  <c r="AA37" i="19"/>
  <c r="AB37" i="19"/>
  <c r="AC37" i="19"/>
  <c r="AD37" i="19"/>
  <c r="AE37" i="19"/>
  <c r="AF37" i="19"/>
  <c r="AG37" i="19"/>
  <c r="D39" i="19"/>
  <c r="E39" i="19"/>
  <c r="D26" i="23" s="1"/>
  <c r="F39" i="19"/>
  <c r="E26" i="23" s="1"/>
  <c r="L39" i="19"/>
  <c r="M39" i="19"/>
  <c r="O39" i="19"/>
  <c r="P39" i="19"/>
  <c r="X39" i="19"/>
  <c r="Y39" i="19"/>
  <c r="Z39" i="19"/>
  <c r="AB39" i="19"/>
  <c r="AC39" i="19"/>
  <c r="AD39" i="19"/>
  <c r="AF39" i="19"/>
  <c r="AG39" i="19"/>
  <c r="B41" i="19"/>
  <c r="D41" i="19"/>
  <c r="E41" i="19"/>
  <c r="F41" i="19"/>
  <c r="L41" i="19"/>
  <c r="M41" i="19"/>
  <c r="O41" i="19"/>
  <c r="P41" i="19"/>
  <c r="X41" i="19"/>
  <c r="Y41" i="19"/>
  <c r="Z41" i="19"/>
  <c r="AB41" i="19"/>
  <c r="AC41" i="19"/>
  <c r="AD41" i="19"/>
  <c r="AF41" i="19"/>
  <c r="AG41" i="19"/>
  <c r="B43" i="19"/>
  <c r="D43" i="19"/>
  <c r="F43" i="19"/>
  <c r="L43" i="19"/>
  <c r="M43" i="19"/>
  <c r="O43" i="19"/>
  <c r="P43" i="19"/>
  <c r="U43" i="19"/>
  <c r="X43" i="19"/>
  <c r="V43" i="19"/>
  <c r="Y43" i="19"/>
  <c r="Z43" i="19"/>
  <c r="AA43" i="19"/>
  <c r="AB43" i="19"/>
  <c r="AC43" i="19"/>
  <c r="AD43" i="19"/>
  <c r="AE43" i="19"/>
  <c r="AF43" i="19"/>
  <c r="AG43" i="19"/>
  <c r="D45" i="19"/>
  <c r="E45" i="19"/>
  <c r="D29" i="23" s="1"/>
  <c r="F45" i="19"/>
  <c r="L45" i="19"/>
  <c r="M45" i="19"/>
  <c r="U45" i="19"/>
  <c r="V45" i="19"/>
  <c r="X45" i="19"/>
  <c r="Y45" i="19"/>
  <c r="Z45" i="19"/>
  <c r="AA45" i="19"/>
  <c r="AB45" i="19"/>
  <c r="AC45" i="19"/>
  <c r="AD45" i="19"/>
  <c r="AE45" i="19"/>
  <c r="AF45" i="19"/>
  <c r="AG45" i="19"/>
  <c r="B47" i="19"/>
  <c r="B30" i="20" s="1"/>
  <c r="D47" i="19"/>
  <c r="E47" i="19"/>
  <c r="D30" i="20" s="1"/>
  <c r="F47" i="19"/>
  <c r="L47" i="19"/>
  <c r="M47" i="19"/>
  <c r="O47" i="19"/>
  <c r="P47" i="19"/>
  <c r="U47" i="19"/>
  <c r="X47" i="19"/>
  <c r="V47" i="19"/>
  <c r="Y47" i="19"/>
  <c r="Z47" i="19"/>
  <c r="AA47" i="19"/>
  <c r="AB47" i="19"/>
  <c r="AC47" i="19"/>
  <c r="AD47" i="19"/>
  <c r="AE47" i="19"/>
  <c r="AF47" i="19"/>
  <c r="AG47" i="19"/>
  <c r="B49" i="19"/>
  <c r="D49" i="19"/>
  <c r="C31" i="20" s="1"/>
  <c r="E49" i="19"/>
  <c r="D31" i="20" s="1"/>
  <c r="F49" i="19"/>
  <c r="E31" i="20" s="1"/>
  <c r="L49" i="19"/>
  <c r="M49" i="19"/>
  <c r="O49" i="19"/>
  <c r="P49" i="19"/>
  <c r="U49" i="19"/>
  <c r="V49" i="19"/>
  <c r="X49" i="19"/>
  <c r="Y49" i="19"/>
  <c r="Z49" i="19"/>
  <c r="AA49" i="19"/>
  <c r="AB49" i="19"/>
  <c r="AC49" i="19"/>
  <c r="AD49" i="19"/>
  <c r="AE49" i="19"/>
  <c r="AF49" i="19"/>
  <c r="AG49" i="19"/>
  <c r="B51" i="19"/>
  <c r="D51" i="19"/>
  <c r="E51" i="19"/>
  <c r="F51" i="19"/>
  <c r="E32" i="20" s="1"/>
  <c r="L51" i="19"/>
  <c r="M51" i="19"/>
  <c r="O51" i="19"/>
  <c r="P51" i="19"/>
  <c r="U51" i="19"/>
  <c r="X51" i="19"/>
  <c r="V51" i="19"/>
  <c r="Y51" i="19"/>
  <c r="Z51" i="19"/>
  <c r="AA51" i="19"/>
  <c r="AB51" i="19"/>
  <c r="AC51" i="19"/>
  <c r="AD51" i="19"/>
  <c r="AE51" i="19"/>
  <c r="AF51" i="19"/>
  <c r="AG51" i="19"/>
  <c r="D53" i="19"/>
  <c r="C33" i="23" s="1"/>
  <c r="E53" i="19"/>
  <c r="D33" i="23" s="1"/>
  <c r="F53" i="19"/>
  <c r="E33" i="20" s="1"/>
  <c r="L53" i="19"/>
  <c r="M53" i="19"/>
  <c r="O53" i="19"/>
  <c r="P53" i="19"/>
  <c r="U53" i="19"/>
  <c r="V53" i="19"/>
  <c r="X53" i="19"/>
  <c r="Y53" i="19"/>
  <c r="Z53" i="19"/>
  <c r="AA53" i="19"/>
  <c r="AB53" i="19"/>
  <c r="AC53" i="19"/>
  <c r="AD53" i="19"/>
  <c r="AE53" i="19"/>
  <c r="AF53" i="19"/>
  <c r="AG53" i="19"/>
  <c r="D55" i="19"/>
  <c r="C34" i="20" s="1"/>
  <c r="E55" i="19"/>
  <c r="D34" i="20" s="1"/>
  <c r="F55" i="19"/>
  <c r="E34" i="23" s="1"/>
  <c r="O55" i="19"/>
  <c r="P55" i="19"/>
  <c r="U55" i="19"/>
  <c r="X55" i="19"/>
  <c r="V55" i="19"/>
  <c r="Y55" i="19"/>
  <c r="Z55" i="19"/>
  <c r="AB55" i="19"/>
  <c r="AC55" i="19"/>
  <c r="AD55" i="19"/>
  <c r="AF55" i="19"/>
  <c r="D57" i="19"/>
  <c r="E57" i="19"/>
  <c r="F57" i="19"/>
  <c r="E35" i="20" s="1"/>
  <c r="L57" i="19"/>
  <c r="M57" i="19"/>
  <c r="O57" i="19"/>
  <c r="P57" i="19"/>
  <c r="X57" i="19"/>
  <c r="Y57" i="19"/>
  <c r="Z57" i="19"/>
  <c r="AB57" i="19"/>
  <c r="AC57" i="19"/>
  <c r="AD57" i="19"/>
  <c r="AF57" i="19"/>
  <c r="AG57" i="19"/>
  <c r="B59" i="19"/>
  <c r="D59" i="19"/>
  <c r="C36" i="23" s="1"/>
  <c r="E59" i="19"/>
  <c r="F59" i="19"/>
  <c r="L59" i="19"/>
  <c r="M59" i="19"/>
  <c r="O59" i="19"/>
  <c r="P59" i="19"/>
  <c r="X59" i="19"/>
  <c r="Y59" i="19"/>
  <c r="Z59" i="19"/>
  <c r="AB59" i="19"/>
  <c r="AC59" i="19"/>
  <c r="AF59" i="19"/>
  <c r="AG59" i="19"/>
  <c r="B61" i="19"/>
  <c r="B37" i="20" s="1"/>
  <c r="D61" i="19"/>
  <c r="E61" i="19"/>
  <c r="D37" i="20" s="1"/>
  <c r="F61" i="19"/>
  <c r="L61" i="19"/>
  <c r="M61" i="19"/>
  <c r="O61" i="19"/>
  <c r="P61" i="19"/>
  <c r="X61" i="19"/>
  <c r="Y61" i="19"/>
  <c r="Z61" i="19"/>
  <c r="AA61" i="19"/>
  <c r="AB61" i="19"/>
  <c r="AC61" i="19"/>
  <c r="AD61" i="19"/>
  <c r="AE61" i="19"/>
  <c r="AF61" i="19"/>
  <c r="AG61" i="19"/>
  <c r="B63" i="19"/>
  <c r="B38" i="20" s="1"/>
  <c r="D63" i="19"/>
  <c r="E63" i="19"/>
  <c r="F63" i="19"/>
  <c r="L63" i="19"/>
  <c r="M63" i="19"/>
  <c r="O63" i="19"/>
  <c r="P63" i="19"/>
  <c r="X63" i="19"/>
  <c r="Y63" i="19"/>
  <c r="Z63" i="19"/>
  <c r="AB63" i="19"/>
  <c r="AC63" i="19"/>
  <c r="AD63" i="19"/>
  <c r="AF63" i="19"/>
  <c r="AG63" i="19"/>
  <c r="B65" i="19"/>
  <c r="D65" i="19"/>
  <c r="E65" i="19"/>
  <c r="D39" i="20" s="1"/>
  <c r="F65" i="19"/>
  <c r="E39" i="20" s="1"/>
  <c r="L65" i="19"/>
  <c r="M65" i="19"/>
  <c r="O65" i="19"/>
  <c r="P65" i="19"/>
  <c r="U65" i="19"/>
  <c r="V65" i="19"/>
  <c r="X65" i="19"/>
  <c r="Y65" i="19"/>
  <c r="Z65" i="19"/>
  <c r="AB65" i="19"/>
  <c r="AC65" i="19"/>
  <c r="AD65" i="19"/>
  <c r="AF65" i="19"/>
  <c r="AG65" i="19"/>
  <c r="D67" i="19"/>
  <c r="C40" i="20" s="1"/>
  <c r="E67" i="19"/>
  <c r="D40" i="20" s="1"/>
  <c r="F67" i="19"/>
  <c r="L67" i="19"/>
  <c r="M67" i="19"/>
  <c r="O67" i="19"/>
  <c r="P67" i="19"/>
  <c r="U67" i="19"/>
  <c r="X67" i="19"/>
  <c r="V67" i="19"/>
  <c r="Y67" i="19"/>
  <c r="Z67" i="19"/>
  <c r="AA67" i="19"/>
  <c r="AB67" i="19"/>
  <c r="AC67" i="19"/>
  <c r="AD67" i="19"/>
  <c r="AE67" i="19"/>
  <c r="AF67" i="19"/>
  <c r="AG67" i="19"/>
  <c r="D69" i="19"/>
  <c r="E69" i="19"/>
  <c r="F69" i="19"/>
  <c r="L69" i="19"/>
  <c r="M69" i="19"/>
  <c r="O69" i="19"/>
  <c r="P69" i="19"/>
  <c r="U69" i="19"/>
  <c r="V69" i="19"/>
  <c r="X69" i="19"/>
  <c r="Y69" i="19"/>
  <c r="Z69" i="19"/>
  <c r="AA69" i="19"/>
  <c r="AB69" i="19"/>
  <c r="AC69" i="19"/>
  <c r="AD69" i="19"/>
  <c r="AE69" i="19"/>
  <c r="AF69" i="19"/>
  <c r="AG69" i="19"/>
  <c r="B71" i="19"/>
  <c r="B42" i="23" s="1"/>
  <c r="D71" i="19"/>
  <c r="C42" i="23" s="1"/>
  <c r="E71" i="19"/>
  <c r="F71" i="19"/>
  <c r="E42" i="20" s="1"/>
  <c r="L71" i="19"/>
  <c r="M71" i="19"/>
  <c r="O71" i="19"/>
  <c r="P71" i="19"/>
  <c r="U71" i="19"/>
  <c r="X71" i="19"/>
  <c r="V71" i="19"/>
  <c r="Y71" i="19"/>
  <c r="Z71" i="19"/>
  <c r="AA71" i="19"/>
  <c r="AB71" i="19"/>
  <c r="AC71" i="19"/>
  <c r="AD71" i="19"/>
  <c r="AE71" i="19"/>
  <c r="AF71" i="19"/>
  <c r="AG71" i="19"/>
  <c r="D73" i="19"/>
  <c r="E73" i="19"/>
  <c r="F73" i="19"/>
  <c r="L73" i="19"/>
  <c r="M73" i="19"/>
  <c r="O73" i="19"/>
  <c r="P73" i="19"/>
  <c r="U73" i="19"/>
  <c r="X73" i="19"/>
  <c r="V73" i="19"/>
  <c r="Y73" i="19"/>
  <c r="Z73" i="19"/>
  <c r="AA73" i="19"/>
  <c r="AB73" i="19"/>
  <c r="AC73" i="19"/>
  <c r="AD73" i="19"/>
  <c r="AE73" i="19"/>
  <c r="AF73" i="19"/>
  <c r="AG73" i="19"/>
  <c r="D75" i="19"/>
  <c r="E75" i="19"/>
  <c r="F75" i="19"/>
  <c r="L75" i="19"/>
  <c r="M75" i="19"/>
  <c r="O75" i="19"/>
  <c r="P75" i="19"/>
  <c r="X75" i="19"/>
  <c r="Y75" i="19"/>
  <c r="Z75" i="19"/>
  <c r="AB75" i="19"/>
  <c r="AC75" i="19"/>
  <c r="AD75" i="19"/>
  <c r="AF75" i="19"/>
  <c r="AG75" i="19"/>
  <c r="D77" i="19"/>
  <c r="E77" i="19"/>
  <c r="F77" i="19"/>
  <c r="E45" i="20" s="1"/>
  <c r="L77" i="19"/>
  <c r="M77" i="19"/>
  <c r="O77" i="19"/>
  <c r="P77" i="19"/>
  <c r="Z77" i="19"/>
  <c r="AB77" i="19"/>
  <c r="AC77" i="19"/>
  <c r="AD77" i="19"/>
  <c r="AF77" i="19"/>
  <c r="AG77" i="19"/>
  <c r="D79" i="19"/>
  <c r="C46" i="20" s="1"/>
  <c r="E79" i="19"/>
  <c r="F79" i="19"/>
  <c r="L79" i="19"/>
  <c r="M79" i="19"/>
  <c r="O79" i="19"/>
  <c r="P79" i="19"/>
  <c r="U79" i="19"/>
  <c r="X79" i="19"/>
  <c r="Y79" i="19"/>
  <c r="V79" i="19"/>
  <c r="Z79" i="19"/>
  <c r="AB79" i="19"/>
  <c r="AC79" i="19"/>
  <c r="AD79" i="19"/>
  <c r="AF79" i="19"/>
  <c r="D81" i="19"/>
  <c r="E81" i="19"/>
  <c r="F81" i="19"/>
  <c r="L81" i="19"/>
  <c r="M81" i="19"/>
  <c r="O81" i="19"/>
  <c r="P81" i="19"/>
  <c r="U81" i="19"/>
  <c r="X81" i="19"/>
  <c r="V81" i="19"/>
  <c r="Y81" i="19"/>
  <c r="Z81" i="19"/>
  <c r="AB81" i="19"/>
  <c r="AC81" i="19"/>
  <c r="AD81" i="19"/>
  <c r="AF81" i="19"/>
  <c r="AG81" i="19"/>
  <c r="D83" i="19"/>
  <c r="C48" i="20" s="1"/>
  <c r="E83" i="19"/>
  <c r="F83" i="19"/>
  <c r="E48" i="20" s="1"/>
  <c r="L83" i="19"/>
  <c r="M83" i="19"/>
  <c r="O83" i="19"/>
  <c r="P83" i="19"/>
  <c r="U83" i="19"/>
  <c r="X83" i="19"/>
  <c r="Y83" i="19"/>
  <c r="V83" i="19"/>
  <c r="Z83" i="19"/>
  <c r="AA83" i="19"/>
  <c r="AB83" i="19"/>
  <c r="AC83" i="19"/>
  <c r="AD83" i="19"/>
  <c r="AE83" i="19"/>
  <c r="AF83" i="19"/>
  <c r="AG83" i="19"/>
  <c r="D85" i="19"/>
  <c r="C49" i="20" s="1"/>
  <c r="E85" i="19"/>
  <c r="F85" i="19"/>
  <c r="L85" i="19"/>
  <c r="M85" i="19"/>
  <c r="O85" i="19"/>
  <c r="P85" i="19"/>
  <c r="U85" i="19"/>
  <c r="X85" i="19"/>
  <c r="V85" i="19"/>
  <c r="Y85" i="19"/>
  <c r="Z85" i="19"/>
  <c r="AA85" i="19"/>
  <c r="AB85" i="19"/>
  <c r="AC85" i="19"/>
  <c r="AD85" i="19"/>
  <c r="AE85" i="19"/>
  <c r="AF85" i="19"/>
  <c r="AG85" i="19"/>
  <c r="D87" i="19"/>
  <c r="E87" i="19"/>
  <c r="F87" i="19"/>
  <c r="L87" i="19"/>
  <c r="M87" i="19"/>
  <c r="O87" i="19"/>
  <c r="P87" i="19"/>
  <c r="U87" i="19"/>
  <c r="X87" i="19"/>
  <c r="Y87" i="19"/>
  <c r="V87" i="19"/>
  <c r="Z87" i="19"/>
  <c r="AA87" i="19"/>
  <c r="AB87" i="19"/>
  <c r="AC87" i="19"/>
  <c r="AD87" i="19"/>
  <c r="AE87" i="19"/>
  <c r="AF87" i="19"/>
  <c r="AG87" i="19"/>
  <c r="B89" i="19"/>
  <c r="D89" i="19"/>
  <c r="C51" i="20" s="1"/>
  <c r="E89" i="19"/>
  <c r="F89" i="19"/>
  <c r="L89" i="19"/>
  <c r="M89" i="19"/>
  <c r="O89" i="19"/>
  <c r="P89" i="19"/>
  <c r="X89" i="19"/>
  <c r="V89" i="19"/>
  <c r="Y89" i="19"/>
  <c r="Z89" i="19"/>
  <c r="AB89" i="19"/>
  <c r="D91" i="19"/>
  <c r="E91" i="19"/>
  <c r="F91" i="19"/>
  <c r="L91" i="19"/>
  <c r="M91" i="19"/>
  <c r="O91" i="19"/>
  <c r="P91" i="19"/>
  <c r="U91" i="19"/>
  <c r="V91" i="19"/>
  <c r="X91" i="19"/>
  <c r="Y91" i="19"/>
  <c r="Z91" i="19"/>
  <c r="AB91" i="19"/>
  <c r="AC91" i="19"/>
  <c r="AE91" i="19"/>
  <c r="AF91" i="19"/>
  <c r="AG91" i="19"/>
  <c r="B93" i="19"/>
  <c r="B53" i="23" s="1"/>
  <c r="D93" i="19"/>
  <c r="E93" i="19"/>
  <c r="F93" i="19"/>
  <c r="L93" i="19"/>
  <c r="O93" i="19"/>
  <c r="M93" i="19"/>
  <c r="P93" i="19"/>
  <c r="Z93" i="19"/>
  <c r="AB93" i="19"/>
  <c r="AC93" i="19"/>
  <c r="AD93" i="19"/>
  <c r="AF93" i="19"/>
  <c r="AG93" i="19"/>
  <c r="D95" i="19"/>
  <c r="E95" i="19"/>
  <c r="F95" i="19"/>
  <c r="E54" i="20" s="1"/>
  <c r="L95" i="19"/>
  <c r="M95" i="19"/>
  <c r="O95" i="19"/>
  <c r="P95" i="19"/>
  <c r="Z95" i="19"/>
  <c r="AB95" i="19"/>
  <c r="AC95" i="19"/>
  <c r="AD95" i="19"/>
  <c r="AF95" i="19"/>
  <c r="AG95" i="19"/>
  <c r="B97" i="19"/>
  <c r="D97" i="19"/>
  <c r="E97" i="19"/>
  <c r="D55" i="20" s="1"/>
  <c r="F97" i="19"/>
  <c r="L97" i="19"/>
  <c r="M97" i="19"/>
  <c r="O97" i="19"/>
  <c r="P97" i="19"/>
  <c r="X97" i="19"/>
  <c r="Y97" i="19"/>
  <c r="Z97" i="19"/>
  <c r="AB97" i="19"/>
  <c r="AC97" i="19"/>
  <c r="AD97" i="19"/>
  <c r="AF97" i="19"/>
  <c r="AG97" i="19"/>
  <c r="B99" i="19"/>
  <c r="B56" i="23" s="1"/>
  <c r="D99" i="19"/>
  <c r="E99" i="19"/>
  <c r="F99" i="19"/>
  <c r="L99" i="19"/>
  <c r="O99" i="19"/>
  <c r="M99" i="19"/>
  <c r="P99" i="19"/>
  <c r="X99" i="19"/>
  <c r="Y99" i="19"/>
  <c r="Z99" i="19"/>
  <c r="AB99" i="19"/>
  <c r="AC99" i="19"/>
  <c r="AF99" i="19"/>
  <c r="AG99" i="19"/>
  <c r="U33" i="19"/>
  <c r="V39" i="19"/>
  <c r="V41" i="19"/>
  <c r="S59" i="1"/>
  <c r="V59" i="19"/>
  <c r="R79" i="1"/>
  <c r="R91" i="1"/>
  <c r="U93" i="19"/>
  <c r="R97" i="1"/>
  <c r="S97" i="1"/>
  <c r="V97" i="19"/>
  <c r="R7" i="1"/>
  <c r="C7" i="19"/>
  <c r="C9" i="19"/>
  <c r="C11" i="19"/>
  <c r="C13" i="19"/>
  <c r="C15" i="19"/>
  <c r="C17" i="19"/>
  <c r="C19" i="19"/>
  <c r="C21" i="19"/>
  <c r="C23" i="19"/>
  <c r="C25" i="19"/>
  <c r="C27" i="19"/>
  <c r="C29" i="19"/>
  <c r="C31" i="19"/>
  <c r="C33" i="19"/>
  <c r="C35" i="19"/>
  <c r="C37" i="19"/>
  <c r="C39" i="19"/>
  <c r="C41" i="19"/>
  <c r="C43" i="19"/>
  <c r="C45" i="19"/>
  <c r="C47" i="19"/>
  <c r="C49" i="19"/>
  <c r="C51" i="19"/>
  <c r="C53" i="19"/>
  <c r="C55" i="19"/>
  <c r="C57" i="19"/>
  <c r="C59" i="19"/>
  <c r="C61" i="19"/>
  <c r="C63" i="19"/>
  <c r="C65" i="19"/>
  <c r="C67" i="19"/>
  <c r="C69" i="19"/>
  <c r="C71" i="19"/>
  <c r="C73" i="19"/>
  <c r="C75" i="19"/>
  <c r="C77" i="19"/>
  <c r="C79" i="19"/>
  <c r="C81" i="19"/>
  <c r="C83" i="19"/>
  <c r="C85" i="19"/>
  <c r="C87" i="19"/>
  <c r="C89" i="19"/>
  <c r="C91" i="19"/>
  <c r="C93" i="19"/>
  <c r="C95" i="19"/>
  <c r="C97" i="19"/>
  <c r="C99" i="19"/>
  <c r="X145" i="20"/>
  <c r="Y145" i="20" s="1"/>
  <c r="X144" i="20"/>
  <c r="Y144" i="20" s="1"/>
  <c r="X143" i="20"/>
  <c r="Y143" i="20" s="1"/>
  <c r="X142" i="20"/>
  <c r="Y142" i="20" s="1"/>
  <c r="X141" i="20"/>
  <c r="Y141" i="20" s="1"/>
  <c r="X140" i="20"/>
  <c r="Y140" i="20" s="1"/>
  <c r="X139" i="20"/>
  <c r="Y139" i="20" s="1"/>
  <c r="X138" i="20"/>
  <c r="Y138" i="20" s="1"/>
  <c r="X137" i="20"/>
  <c r="Y137" i="20" s="1"/>
  <c r="X136" i="20"/>
  <c r="Y136" i="20" s="1"/>
  <c r="X135" i="20"/>
  <c r="Y135" i="20" s="1"/>
  <c r="X134" i="20"/>
  <c r="Y134" i="20" s="1"/>
  <c r="X133" i="20"/>
  <c r="Y133" i="20" s="1"/>
  <c r="X132" i="20"/>
  <c r="Y132" i="20" s="1"/>
  <c r="X131" i="20"/>
  <c r="Y131" i="20" s="1"/>
  <c r="X130" i="20"/>
  <c r="Y130" i="20" s="1"/>
  <c r="X129" i="20"/>
  <c r="Y129" i="20" s="1"/>
  <c r="X128" i="20"/>
  <c r="Y128" i="20" s="1"/>
  <c r="X127" i="20"/>
  <c r="Y127" i="20" s="1"/>
  <c r="X126" i="20"/>
  <c r="Y126" i="20" s="1"/>
  <c r="X125" i="20"/>
  <c r="Y125" i="20" s="1"/>
  <c r="X124" i="20"/>
  <c r="Y124" i="20" s="1"/>
  <c r="X123" i="20"/>
  <c r="Y123" i="20" s="1"/>
  <c r="X122" i="20"/>
  <c r="Y122" i="20" s="1"/>
  <c r="X121" i="20"/>
  <c r="Y121" i="20" s="1"/>
  <c r="X120" i="20"/>
  <c r="Y120" i="20" s="1"/>
  <c r="X119" i="20"/>
  <c r="Y119" i="20" s="1"/>
  <c r="X118" i="20"/>
  <c r="Y118" i="20" s="1"/>
  <c r="X117" i="20"/>
  <c r="Y117" i="20" s="1"/>
  <c r="X116" i="20"/>
  <c r="Y116" i="20" s="1"/>
  <c r="X115" i="20"/>
  <c r="Y115" i="20" s="1"/>
  <c r="X114" i="20"/>
  <c r="Y114" i="20" s="1"/>
  <c r="X113" i="20"/>
  <c r="Y113" i="20" s="1"/>
  <c r="X112" i="20"/>
  <c r="Y112" i="20" s="1"/>
  <c r="X111" i="20"/>
  <c r="Y111" i="20" s="1"/>
  <c r="X110" i="20"/>
  <c r="Y110" i="20" s="1"/>
  <c r="X109" i="20"/>
  <c r="Y109" i="20" s="1"/>
  <c r="A72" i="20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X108" i="20"/>
  <c r="Y108" i="20" s="1"/>
  <c r="X107" i="20"/>
  <c r="Y107" i="20" s="1"/>
  <c r="X106" i="20"/>
  <c r="Y106" i="20" s="1"/>
  <c r="X105" i="20"/>
  <c r="Y105" i="20" s="1"/>
  <c r="X104" i="20"/>
  <c r="Y104" i="20" s="1"/>
  <c r="X103" i="20"/>
  <c r="Y103" i="20" s="1"/>
  <c r="X102" i="20"/>
  <c r="Y102" i="20" s="1"/>
  <c r="X101" i="20"/>
  <c r="Y101" i="20" s="1"/>
  <c r="X100" i="20"/>
  <c r="Y100" i="20" s="1"/>
  <c r="X99" i="20"/>
  <c r="Y99" i="20" s="1"/>
  <c r="X98" i="20"/>
  <c r="Y98" i="20" s="1"/>
  <c r="X97" i="20"/>
  <c r="Y97" i="20" s="1"/>
  <c r="X96" i="20"/>
  <c r="Y96" i="20" s="1"/>
  <c r="X95" i="20"/>
  <c r="Y95" i="20" s="1"/>
  <c r="X94" i="20"/>
  <c r="Y94" i="20" s="1"/>
  <c r="X93" i="20"/>
  <c r="Y93" i="20" s="1"/>
  <c r="X92" i="20"/>
  <c r="Y92" i="20" s="1"/>
  <c r="S92" i="20"/>
  <c r="N92" i="20"/>
  <c r="M92" i="20"/>
  <c r="D92" i="20"/>
  <c r="X91" i="20"/>
  <c r="Y91" i="20" s="1"/>
  <c r="X90" i="20"/>
  <c r="Y90" i="20" s="1"/>
  <c r="X89" i="20"/>
  <c r="Y89" i="20" s="1"/>
  <c r="X88" i="20"/>
  <c r="Y88" i="20" s="1"/>
  <c r="X87" i="20"/>
  <c r="Y87" i="20" s="1"/>
  <c r="X86" i="20"/>
  <c r="Y86" i="20" s="1"/>
  <c r="X85" i="20"/>
  <c r="Y85" i="20" s="1"/>
  <c r="X84" i="20"/>
  <c r="Y84" i="20"/>
  <c r="X83" i="20"/>
  <c r="Y83" i="20" s="1"/>
  <c r="X82" i="20"/>
  <c r="Y82" i="20" s="1"/>
  <c r="X81" i="20"/>
  <c r="Y81" i="20" s="1"/>
  <c r="X80" i="20"/>
  <c r="Y80" i="20" s="1"/>
  <c r="X79" i="20"/>
  <c r="Y79" i="20" s="1"/>
  <c r="X78" i="20"/>
  <c r="Y78" i="20" s="1"/>
  <c r="X77" i="20"/>
  <c r="Y77" i="20" s="1"/>
  <c r="X76" i="20"/>
  <c r="Y76" i="20" s="1"/>
  <c r="X75" i="20"/>
  <c r="Y75" i="20" s="1"/>
  <c r="X74" i="20"/>
  <c r="Y74" i="20" s="1"/>
  <c r="X73" i="20"/>
  <c r="Y73" i="20" s="1"/>
  <c r="X72" i="20"/>
  <c r="Y72" i="20" s="1"/>
  <c r="N68" i="20"/>
  <c r="P68" i="20"/>
  <c r="M68" i="20"/>
  <c r="O68" i="20"/>
  <c r="S68" i="20"/>
  <c r="F68" i="20"/>
  <c r="E68" i="20"/>
  <c r="D68" i="20"/>
  <c r="C68" i="20"/>
  <c r="B68" i="20"/>
  <c r="N67" i="20"/>
  <c r="M67" i="20"/>
  <c r="O67" i="20"/>
  <c r="S67" i="20"/>
  <c r="F67" i="20"/>
  <c r="E67" i="20"/>
  <c r="D67" i="20"/>
  <c r="C67" i="20"/>
  <c r="B67" i="20"/>
  <c r="N66" i="20"/>
  <c r="M66" i="20"/>
  <c r="O66" i="20"/>
  <c r="S66" i="20"/>
  <c r="F66" i="20"/>
  <c r="E66" i="20"/>
  <c r="D66" i="20"/>
  <c r="C66" i="20"/>
  <c r="B66" i="20"/>
  <c r="N65" i="20"/>
  <c r="M65" i="20"/>
  <c r="O65" i="20"/>
  <c r="S65" i="20"/>
  <c r="F65" i="20"/>
  <c r="E65" i="20"/>
  <c r="D65" i="20"/>
  <c r="C65" i="20"/>
  <c r="B65" i="20"/>
  <c r="N64" i="20"/>
  <c r="M64" i="20"/>
  <c r="O64" i="20"/>
  <c r="S64" i="20"/>
  <c r="F64" i="20"/>
  <c r="E64" i="20"/>
  <c r="D64" i="20"/>
  <c r="C64" i="20"/>
  <c r="B64" i="20"/>
  <c r="N63" i="20"/>
  <c r="M63" i="20"/>
  <c r="O63" i="20"/>
  <c r="S63" i="20"/>
  <c r="F63" i="20"/>
  <c r="E63" i="20"/>
  <c r="D63" i="20"/>
  <c r="C63" i="20"/>
  <c r="B63" i="20"/>
  <c r="N62" i="20"/>
  <c r="M62" i="20"/>
  <c r="O62" i="20"/>
  <c r="S62" i="20"/>
  <c r="F62" i="20"/>
  <c r="E62" i="20"/>
  <c r="D62" i="20"/>
  <c r="C62" i="20"/>
  <c r="B62" i="20"/>
  <c r="N61" i="20"/>
  <c r="M61" i="20"/>
  <c r="Q61" i="20" s="1"/>
  <c r="O61" i="20"/>
  <c r="S61" i="20"/>
  <c r="F61" i="20"/>
  <c r="E61" i="20"/>
  <c r="D61" i="20"/>
  <c r="C61" i="20"/>
  <c r="B61" i="20"/>
  <c r="N60" i="20"/>
  <c r="M60" i="20"/>
  <c r="O60" i="20"/>
  <c r="S60" i="20"/>
  <c r="F60" i="20"/>
  <c r="E60" i="20"/>
  <c r="D60" i="20"/>
  <c r="C60" i="20"/>
  <c r="B60" i="20"/>
  <c r="N59" i="20"/>
  <c r="M59" i="20"/>
  <c r="O59" i="20"/>
  <c r="S59" i="20"/>
  <c r="F59" i="20"/>
  <c r="E59" i="20"/>
  <c r="D59" i="20"/>
  <c r="C59" i="20"/>
  <c r="B59" i="20"/>
  <c r="N58" i="20"/>
  <c r="M58" i="20"/>
  <c r="O58" i="20"/>
  <c r="S58" i="20"/>
  <c r="F58" i="20"/>
  <c r="E58" i="20"/>
  <c r="D58" i="20"/>
  <c r="C58" i="20"/>
  <c r="B58" i="20"/>
  <c r="N57" i="20"/>
  <c r="M57" i="20"/>
  <c r="Q57" i="20" s="1"/>
  <c r="O57" i="20"/>
  <c r="S57" i="20"/>
  <c r="F57" i="20"/>
  <c r="E57" i="20"/>
  <c r="D57" i="20"/>
  <c r="C57" i="20"/>
  <c r="B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O5" i="20"/>
  <c r="M5" i="20"/>
  <c r="N5" i="20"/>
  <c r="L5" i="20"/>
  <c r="S4" i="20"/>
  <c r="Q4" i="20"/>
  <c r="P4" i="20"/>
  <c r="Q3" i="20"/>
  <c r="P3" i="20"/>
  <c r="J1" i="20"/>
  <c r="A9" i="1"/>
  <c r="A11" i="1" s="1"/>
  <c r="A13" i="1" s="1"/>
  <c r="A15" i="1" s="1"/>
  <c r="A17" i="1" s="1"/>
  <c r="A19" i="1" s="1"/>
  <c r="A21" i="1" s="1"/>
  <c r="A23" i="1" s="1"/>
  <c r="A25" i="1" s="1"/>
  <c r="A27" i="1" s="1"/>
  <c r="R13" i="1"/>
  <c r="S13" i="1"/>
  <c r="R15" i="1"/>
  <c r="S15" i="1"/>
  <c r="R11" i="1"/>
  <c r="S11" i="1"/>
  <c r="R19" i="1"/>
  <c r="S19" i="1"/>
  <c r="R21" i="1"/>
  <c r="S21" i="1"/>
  <c r="R23" i="1"/>
  <c r="S23" i="1"/>
  <c r="R31" i="1"/>
  <c r="S31" i="1"/>
  <c r="R33" i="1"/>
  <c r="S33" i="1"/>
  <c r="R37" i="1"/>
  <c r="S37" i="1"/>
  <c r="R39" i="1"/>
  <c r="S39" i="1"/>
  <c r="R45" i="1"/>
  <c r="S45" i="1"/>
  <c r="R47" i="1"/>
  <c r="S47" i="1"/>
  <c r="R49" i="1"/>
  <c r="S49" i="1"/>
  <c r="R51" i="1"/>
  <c r="S51" i="1"/>
  <c r="R53" i="1"/>
  <c r="S53" i="1"/>
  <c r="R55" i="1"/>
  <c r="S55" i="1"/>
  <c r="R57" i="1"/>
  <c r="S57" i="1"/>
  <c r="R67" i="1"/>
  <c r="S67" i="1"/>
  <c r="R69" i="1"/>
  <c r="S69" i="1"/>
  <c r="R71" i="1"/>
  <c r="S71" i="1"/>
  <c r="R73" i="1"/>
  <c r="S73" i="1"/>
  <c r="R75" i="1"/>
  <c r="S75" i="1"/>
  <c r="R81" i="1"/>
  <c r="S81" i="1"/>
  <c r="R83" i="1"/>
  <c r="S83" i="1"/>
  <c r="R85" i="1"/>
  <c r="L85" i="1" s="1"/>
  <c r="S85" i="1"/>
  <c r="R87" i="1"/>
  <c r="S87" i="1"/>
  <c r="R89" i="1"/>
  <c r="S89" i="1"/>
  <c r="S91" i="1"/>
  <c r="R93" i="1"/>
  <c r="S93" i="1"/>
  <c r="N2" i="19"/>
  <c r="AG101" i="1"/>
  <c r="AF101" i="1"/>
  <c r="AC101" i="1"/>
  <c r="AB101" i="1"/>
  <c r="AG99" i="1"/>
  <c r="AF99" i="1"/>
  <c r="AC99" i="1"/>
  <c r="AB99" i="1"/>
  <c r="AG97" i="1"/>
  <c r="AF97" i="1"/>
  <c r="AC97" i="1"/>
  <c r="AB97" i="1"/>
  <c r="AG95" i="1"/>
  <c r="AF95" i="1"/>
  <c r="AC95" i="1"/>
  <c r="AB95" i="1"/>
  <c r="AG93" i="1"/>
  <c r="AF93" i="1"/>
  <c r="AC93" i="1"/>
  <c r="AB93" i="1"/>
  <c r="AB91" i="1"/>
  <c r="AG89" i="1"/>
  <c r="AF89" i="1"/>
  <c r="AC89" i="1"/>
  <c r="AB89" i="1"/>
  <c r="AG87" i="1"/>
  <c r="AF87" i="1"/>
  <c r="AC87" i="1"/>
  <c r="AB87" i="1"/>
  <c r="AG85" i="1"/>
  <c r="AF85" i="1"/>
  <c r="AC85" i="1"/>
  <c r="AB85" i="1"/>
  <c r="AG83" i="1"/>
  <c r="AF83" i="1"/>
  <c r="AC83" i="1"/>
  <c r="AB83" i="1"/>
  <c r="AF81" i="1"/>
  <c r="AC81" i="1"/>
  <c r="AB81" i="1"/>
  <c r="AG79" i="1"/>
  <c r="AF79" i="1"/>
  <c r="AC79" i="1"/>
  <c r="AB79" i="1"/>
  <c r="AG77" i="1"/>
  <c r="AF77" i="1"/>
  <c r="AC77" i="1"/>
  <c r="AB77" i="1"/>
  <c r="AG75" i="1"/>
  <c r="AF75" i="1"/>
  <c r="AC75" i="1"/>
  <c r="AB75" i="1"/>
  <c r="AG73" i="1"/>
  <c r="AF73" i="1"/>
  <c r="AC73" i="1"/>
  <c r="AB73" i="1"/>
  <c r="AG71" i="1"/>
  <c r="AF71" i="1"/>
  <c r="AC71" i="1"/>
  <c r="AB71" i="1"/>
  <c r="AG69" i="1"/>
  <c r="AF69" i="1"/>
  <c r="AC69" i="1"/>
  <c r="AB69" i="1"/>
  <c r="AG67" i="1"/>
  <c r="AF67" i="1"/>
  <c r="AC67" i="1"/>
  <c r="AB67" i="1"/>
  <c r="AG65" i="1"/>
  <c r="AF65" i="1"/>
  <c r="AC65" i="1"/>
  <c r="AB65" i="1"/>
  <c r="AG63" i="1"/>
  <c r="AF63" i="1"/>
  <c r="AC63" i="1"/>
  <c r="AB63" i="1"/>
  <c r="AG61" i="1"/>
  <c r="AF61" i="1"/>
  <c r="AC61" i="1"/>
  <c r="AB61" i="1"/>
  <c r="AG59" i="1"/>
  <c r="AF59" i="1"/>
  <c r="AC59" i="1"/>
  <c r="AB59" i="1"/>
  <c r="AF57" i="1"/>
  <c r="AC57" i="1"/>
  <c r="AB57" i="1"/>
  <c r="AG55" i="1"/>
  <c r="AF55" i="1"/>
  <c r="AC55" i="1"/>
  <c r="AB55" i="1"/>
  <c r="AG53" i="1"/>
  <c r="AF53" i="1"/>
  <c r="AC53" i="1"/>
  <c r="AB53" i="1"/>
  <c r="AG51" i="1"/>
  <c r="AF51" i="1"/>
  <c r="AC51" i="1"/>
  <c r="AB51" i="1"/>
  <c r="AG49" i="1"/>
  <c r="AF49" i="1"/>
  <c r="AC49" i="1"/>
  <c r="AB49" i="1"/>
  <c r="AG47" i="1"/>
  <c r="AF47" i="1"/>
  <c r="AC47" i="1"/>
  <c r="AB47" i="1"/>
  <c r="AG45" i="1"/>
  <c r="AF45" i="1"/>
  <c r="AC45" i="1"/>
  <c r="AB45" i="1"/>
  <c r="AG43" i="1"/>
  <c r="AF43" i="1"/>
  <c r="AC43" i="1"/>
  <c r="AB43" i="1"/>
  <c r="AG41" i="1"/>
  <c r="AF41" i="1"/>
  <c r="AC41" i="1"/>
  <c r="AB41" i="1"/>
  <c r="AG31" i="1"/>
  <c r="AF31" i="1"/>
  <c r="AC31" i="1"/>
  <c r="AB31" i="1"/>
  <c r="AG17" i="1"/>
  <c r="AF17" i="1"/>
  <c r="AC17" i="1"/>
  <c r="AB17" i="1"/>
  <c r="C101" i="1"/>
  <c r="C99" i="1"/>
  <c r="C97" i="1"/>
  <c r="C95" i="1"/>
  <c r="C93" i="1"/>
  <c r="C91" i="1"/>
  <c r="C89" i="1"/>
  <c r="C87" i="1"/>
  <c r="C85" i="1"/>
  <c r="C83" i="1"/>
  <c r="C81" i="1"/>
  <c r="C79" i="1"/>
  <c r="C77" i="1"/>
  <c r="C75" i="1"/>
  <c r="C73" i="1"/>
  <c r="C71" i="1"/>
  <c r="C69" i="1"/>
  <c r="C67" i="1"/>
  <c r="C65" i="1"/>
  <c r="C63" i="1"/>
  <c r="C61" i="1"/>
  <c r="C59" i="1"/>
  <c r="C57" i="1"/>
  <c r="C55" i="1"/>
  <c r="C53" i="1"/>
  <c r="C51" i="1"/>
  <c r="C49" i="1"/>
  <c r="C47" i="1"/>
  <c r="C45" i="1"/>
  <c r="C43" i="1"/>
  <c r="C41" i="1"/>
  <c r="C39" i="1"/>
  <c r="C37" i="1"/>
  <c r="C35" i="1"/>
  <c r="C33" i="1"/>
  <c r="C31" i="1"/>
  <c r="C27" i="1"/>
  <c r="C25" i="1"/>
  <c r="C23" i="1"/>
  <c r="C21" i="1"/>
  <c r="C19" i="1"/>
  <c r="C17" i="1"/>
  <c r="C15" i="1"/>
  <c r="C13" i="1"/>
  <c r="C11" i="1"/>
  <c r="C9" i="1"/>
  <c r="G33" i="4"/>
  <c r="AA67" i="1"/>
  <c r="AE67" i="1"/>
  <c r="AA21" i="1"/>
  <c r="AE21" i="1"/>
  <c r="AE17" i="19"/>
  <c r="AD17" i="1"/>
  <c r="AE101" i="1"/>
  <c r="AD101" i="1"/>
  <c r="AE99" i="1"/>
  <c r="AE95" i="19"/>
  <c r="AE79" i="1"/>
  <c r="AE77" i="19"/>
  <c r="AE65" i="1"/>
  <c r="AE61" i="1"/>
  <c r="AD61" i="1"/>
  <c r="AE59" i="1"/>
  <c r="AE41" i="19"/>
  <c r="AE9" i="1"/>
  <c r="P25" i="1"/>
  <c r="AA97" i="19"/>
  <c r="AA97" i="1"/>
  <c r="AA77" i="1"/>
  <c r="AA59" i="1"/>
  <c r="AA41" i="1"/>
  <c r="AA35" i="1"/>
  <c r="AA33" i="19"/>
  <c r="AA25" i="1"/>
  <c r="AA17" i="1"/>
  <c r="AA9" i="1"/>
  <c r="AA7" i="19"/>
  <c r="V61" i="19"/>
  <c r="G17" i="4"/>
  <c r="U61" i="19"/>
  <c r="U47" i="1"/>
  <c r="V47" i="1"/>
  <c r="AA83" i="1"/>
  <c r="AE81" i="1"/>
  <c r="AG81" i="1"/>
  <c r="AE83" i="1"/>
  <c r="AA33" i="1"/>
  <c r="AE33" i="1"/>
  <c r="AE31" i="19"/>
  <c r="AA91" i="1"/>
  <c r="AG91" i="1"/>
  <c r="L55" i="19"/>
  <c r="AA57" i="1"/>
  <c r="AE57" i="1"/>
  <c r="AA19" i="1"/>
  <c r="AE19" i="1"/>
  <c r="Y13" i="19"/>
  <c r="AB11" i="1"/>
  <c r="AC11" i="1"/>
  <c r="AF11" i="1"/>
  <c r="AG11" i="1"/>
  <c r="AB13" i="1"/>
  <c r="AC13" i="1"/>
  <c r="AF13" i="1"/>
  <c r="AG13" i="1"/>
  <c r="AB15" i="1"/>
  <c r="AC15" i="1"/>
  <c r="AF15" i="1"/>
  <c r="AG15" i="1"/>
  <c r="AB19" i="1"/>
  <c r="AC19" i="1"/>
  <c r="AF19" i="1"/>
  <c r="AG19" i="1"/>
  <c r="AB21" i="1"/>
  <c r="AC21" i="1"/>
  <c r="AF21" i="1"/>
  <c r="AG21" i="1"/>
  <c r="AB23" i="1"/>
  <c r="AC23" i="1"/>
  <c r="AF23" i="1"/>
  <c r="AG23" i="1"/>
  <c r="AB25" i="1"/>
  <c r="AC25" i="1"/>
  <c r="AF25" i="1"/>
  <c r="AG25" i="1"/>
  <c r="AB27" i="1"/>
  <c r="AC27" i="1"/>
  <c r="AF27" i="1"/>
  <c r="AG27" i="1"/>
  <c r="AB33" i="1"/>
  <c r="AC33" i="1"/>
  <c r="AF33" i="1"/>
  <c r="AG33" i="1"/>
  <c r="AB35" i="1"/>
  <c r="AC35" i="1"/>
  <c r="AF35" i="1"/>
  <c r="AG35" i="1"/>
  <c r="AB37" i="1"/>
  <c r="AC37" i="1"/>
  <c r="AF37" i="1"/>
  <c r="AG37" i="1"/>
  <c r="AB39" i="1"/>
  <c r="AC39" i="1"/>
  <c r="AF39" i="1"/>
  <c r="AG39" i="1"/>
  <c r="G61" i="4"/>
  <c r="G57" i="4"/>
  <c r="U2" i="1"/>
  <c r="U2" i="19"/>
  <c r="Y2" i="1"/>
  <c r="W2" i="1"/>
  <c r="G7" i="4"/>
  <c r="G23" i="4"/>
  <c r="AC9" i="1"/>
  <c r="AC7" i="1"/>
  <c r="AB9" i="1"/>
  <c r="AB7" i="1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5" i="4"/>
  <c r="G73" i="4"/>
  <c r="G71" i="4"/>
  <c r="G69" i="4"/>
  <c r="G67" i="4"/>
  <c r="G65" i="4"/>
  <c r="G63" i="4"/>
  <c r="G59" i="4"/>
  <c r="G55" i="4"/>
  <c r="G53" i="4"/>
  <c r="G51" i="4"/>
  <c r="G49" i="4"/>
  <c r="G47" i="4"/>
  <c r="G45" i="4"/>
  <c r="G43" i="4"/>
  <c r="G41" i="4"/>
  <c r="G39" i="4"/>
  <c r="G37" i="4"/>
  <c r="G35" i="4"/>
  <c r="G29" i="4"/>
  <c r="G27" i="4"/>
  <c r="G21" i="4"/>
  <c r="G19" i="4"/>
  <c r="G15" i="4"/>
  <c r="G13" i="4"/>
  <c r="G11" i="4"/>
  <c r="G9" i="4"/>
  <c r="AG9" i="1"/>
  <c r="AF9" i="1"/>
  <c r="AG7" i="1"/>
  <c r="AF7" i="1"/>
  <c r="T95" i="4"/>
  <c r="Y93" i="4"/>
  <c r="W92" i="4"/>
  <c r="Y92" i="4" s="1"/>
  <c r="Y91" i="4"/>
  <c r="X91" i="4"/>
  <c r="W91" i="4"/>
  <c r="W85" i="4"/>
  <c r="W35" i="4" s="1"/>
  <c r="X84" i="4"/>
  <c r="Y84" i="4" s="1"/>
  <c r="X83" i="4"/>
  <c r="Y83" i="4" s="1"/>
  <c r="Y85" i="4" s="1"/>
  <c r="W81" i="4"/>
  <c r="T81" i="4"/>
  <c r="Y34" i="4"/>
  <c r="Y21" i="4"/>
  <c r="X21" i="4"/>
  <c r="V21" i="4"/>
  <c r="U21" i="4"/>
  <c r="C7" i="1"/>
  <c r="B5" i="1"/>
  <c r="C5" i="1" s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D59" i="19"/>
  <c r="AA39" i="19"/>
  <c r="AA9" i="19"/>
  <c r="O2" i="19"/>
  <c r="AE97" i="19"/>
  <c r="AA81" i="19"/>
  <c r="AC91" i="1"/>
  <c r="V25" i="19"/>
  <c r="S25" i="19" s="1"/>
  <c r="M25" i="19"/>
  <c r="X2" i="19"/>
  <c r="AA17" i="19"/>
  <c r="AA57" i="19"/>
  <c r="AG55" i="19"/>
  <c r="S63" i="1"/>
  <c r="AG89" i="19"/>
  <c r="Y2" i="19"/>
  <c r="AC89" i="19"/>
  <c r="P45" i="19"/>
  <c r="AA75" i="19"/>
  <c r="Q59" i="20" l="1"/>
  <c r="Q66" i="20"/>
  <c r="L10" i="20"/>
  <c r="M31" i="1"/>
  <c r="W101" i="1"/>
  <c r="Q5" i="20"/>
  <c r="Q58" i="20"/>
  <c r="Q60" i="20"/>
  <c r="P5" i="23"/>
  <c r="Q5" i="23"/>
  <c r="Q57" i="23"/>
  <c r="J23" i="1"/>
  <c r="T13" i="1"/>
  <c r="B39" i="20"/>
  <c r="W45" i="19"/>
  <c r="Q65" i="23"/>
  <c r="Q64" i="23"/>
  <c r="Q68" i="20"/>
  <c r="Q63" i="23"/>
  <c r="R68" i="23"/>
  <c r="Q62" i="23"/>
  <c r="Q64" i="20"/>
  <c r="J33" i="1"/>
  <c r="Q62" i="20"/>
  <c r="K12" i="20"/>
  <c r="P2" i="1"/>
  <c r="M2" i="19"/>
  <c r="K25" i="19"/>
  <c r="E24" i="20"/>
  <c r="J75" i="19"/>
  <c r="W73" i="19"/>
  <c r="J19" i="19"/>
  <c r="J95" i="19"/>
  <c r="R65" i="19"/>
  <c r="J51" i="19"/>
  <c r="T21" i="19"/>
  <c r="K17" i="19"/>
  <c r="T91" i="19"/>
  <c r="W81" i="19"/>
  <c r="J47" i="19"/>
  <c r="K21" i="19"/>
  <c r="K11" i="19"/>
  <c r="R63" i="1"/>
  <c r="L63" i="1" s="1"/>
  <c r="Q59" i="23"/>
  <c r="Q68" i="23"/>
  <c r="K12" i="23"/>
  <c r="Q67" i="20"/>
  <c r="R68" i="20"/>
  <c r="R81" i="19"/>
  <c r="Q65" i="20"/>
  <c r="K11" i="23"/>
  <c r="Q66" i="23"/>
  <c r="K2" i="19"/>
  <c r="K5" i="23"/>
  <c r="K5" i="20"/>
  <c r="N87" i="19"/>
  <c r="J13" i="1"/>
  <c r="P5" i="20"/>
  <c r="Q60" i="23"/>
  <c r="N63" i="19"/>
  <c r="E25" i="20"/>
  <c r="S99" i="1"/>
  <c r="M99" i="1" s="1"/>
  <c r="W65" i="19"/>
  <c r="M83" i="1"/>
  <c r="J97" i="1"/>
  <c r="J7" i="1"/>
  <c r="R95" i="1"/>
  <c r="R35" i="1"/>
  <c r="L35" i="1" s="1"/>
  <c r="Y95" i="19"/>
  <c r="J63" i="19"/>
  <c r="N59" i="19"/>
  <c r="N51" i="19"/>
  <c r="W49" i="19"/>
  <c r="N47" i="19"/>
  <c r="R45" i="19"/>
  <c r="W37" i="19"/>
  <c r="T29" i="19"/>
  <c r="I29" i="19"/>
  <c r="N27" i="19"/>
  <c r="W21" i="19"/>
  <c r="N19" i="19"/>
  <c r="D29" i="20"/>
  <c r="S61" i="19"/>
  <c r="J99" i="1"/>
  <c r="H13" i="23"/>
  <c r="S25" i="1"/>
  <c r="M25" i="1" s="1"/>
  <c r="D39" i="23"/>
  <c r="S61" i="1"/>
  <c r="M61" i="1" s="1"/>
  <c r="J89" i="1"/>
  <c r="I10" i="23"/>
  <c r="AA21" i="19"/>
  <c r="W2" i="19"/>
  <c r="AA65" i="19"/>
  <c r="C42" i="20"/>
  <c r="R2" i="19"/>
  <c r="L2" i="1"/>
  <c r="R2" i="1"/>
  <c r="AE19" i="19"/>
  <c r="AA55" i="19"/>
  <c r="AE79" i="19"/>
  <c r="S41" i="1"/>
  <c r="M41" i="1" s="1"/>
  <c r="C19" i="20"/>
  <c r="O45" i="19"/>
  <c r="I45" i="19" s="1"/>
  <c r="AA31" i="19"/>
  <c r="AA25" i="19"/>
  <c r="AA95" i="19"/>
  <c r="AE57" i="19"/>
  <c r="AD17" i="19"/>
  <c r="AE65" i="19"/>
  <c r="R37" i="19"/>
  <c r="M51" i="1"/>
  <c r="M21" i="1"/>
  <c r="C14" i="20"/>
  <c r="N53" i="19"/>
  <c r="I91" i="1"/>
  <c r="T99" i="1"/>
  <c r="K29" i="19"/>
  <c r="R49" i="19"/>
  <c r="I55" i="19"/>
  <c r="L73" i="1"/>
  <c r="J91" i="19"/>
  <c r="M97" i="1"/>
  <c r="K95" i="19"/>
  <c r="N79" i="19"/>
  <c r="I93" i="1"/>
  <c r="T25" i="1"/>
  <c r="T35" i="1"/>
  <c r="J97" i="19"/>
  <c r="N39" i="19"/>
  <c r="K37" i="19"/>
  <c r="T51" i="19"/>
  <c r="N43" i="19"/>
  <c r="I7" i="1"/>
  <c r="T97" i="1"/>
  <c r="T101" i="1"/>
  <c r="R73" i="19"/>
  <c r="J29" i="19"/>
  <c r="I45" i="1"/>
  <c r="AE77" i="1"/>
  <c r="AE75" i="19"/>
  <c r="AE41" i="1"/>
  <c r="AE39" i="19"/>
  <c r="V2" i="1"/>
  <c r="J2" i="1"/>
  <c r="AA61" i="1"/>
  <c r="AA59" i="19"/>
  <c r="AE43" i="1"/>
  <c r="I2" i="1"/>
  <c r="AA27" i="1"/>
  <c r="AA27" i="19"/>
  <c r="A15" i="23"/>
  <c r="K14" i="23"/>
  <c r="L14" i="23"/>
  <c r="O2" i="1"/>
  <c r="I2" i="19"/>
  <c r="AA65" i="1"/>
  <c r="AA63" i="19"/>
  <c r="AA99" i="1"/>
  <c r="AA7" i="1"/>
  <c r="H14" i="23"/>
  <c r="AE81" i="19"/>
  <c r="AE95" i="1"/>
  <c r="AE93" i="19"/>
  <c r="I14" i="23"/>
  <c r="Q2" i="1"/>
  <c r="T2" i="1"/>
  <c r="V63" i="19"/>
  <c r="S63" i="19" s="1"/>
  <c r="S65" i="1"/>
  <c r="M65" i="1" s="1"/>
  <c r="I12" i="23"/>
  <c r="E33" i="23"/>
  <c r="Q67" i="23"/>
  <c r="I13" i="23"/>
  <c r="X2" i="1"/>
  <c r="V2" i="19"/>
  <c r="AA19" i="19"/>
  <c r="AG79" i="19"/>
  <c r="AA101" i="1"/>
  <c r="AA99" i="19"/>
  <c r="AE17" i="1"/>
  <c r="AE21" i="19"/>
  <c r="AG57" i="1"/>
  <c r="B28" i="23"/>
  <c r="B45" i="19"/>
  <c r="B29" i="20" s="1"/>
  <c r="B28" i="20"/>
  <c r="K14" i="20"/>
  <c r="Q58" i="23"/>
  <c r="AA77" i="19"/>
  <c r="AA79" i="1"/>
  <c r="D42" i="23"/>
  <c r="D42" i="20"/>
  <c r="I14" i="20"/>
  <c r="A15" i="20"/>
  <c r="I15" i="20" s="1"/>
  <c r="L14" i="20"/>
  <c r="AA41" i="19"/>
  <c r="AA43" i="1"/>
  <c r="AE59" i="19"/>
  <c r="AD99" i="19"/>
  <c r="H14" i="20"/>
  <c r="L13" i="20"/>
  <c r="AA93" i="19"/>
  <c r="AA95" i="1"/>
  <c r="A29" i="1"/>
  <c r="A31" i="1" s="1"/>
  <c r="A33" i="1" s="1"/>
  <c r="A35" i="1" s="1"/>
  <c r="A37" i="1" s="1"/>
  <c r="A39" i="1" s="1"/>
  <c r="A41" i="1" s="1"/>
  <c r="A43" i="1" s="1"/>
  <c r="A45" i="1" s="1"/>
  <c r="A47" i="1" s="1"/>
  <c r="A49" i="1" s="1"/>
  <c r="A51" i="1" s="1"/>
  <c r="A53" i="1" s="1"/>
  <c r="A55" i="1" s="1"/>
  <c r="A57" i="1" s="1"/>
  <c r="A59" i="1" s="1"/>
  <c r="A61" i="1" s="1"/>
  <c r="A63" i="1" s="1"/>
  <c r="A65" i="1" s="1"/>
  <c r="A67" i="1" s="1"/>
  <c r="A69" i="1" s="1"/>
  <c r="A71" i="1" s="1"/>
  <c r="A73" i="1" s="1"/>
  <c r="A75" i="1" s="1"/>
  <c r="A77" i="1" s="1"/>
  <c r="A79" i="1" s="1"/>
  <c r="A81" i="1" s="1"/>
  <c r="A83" i="1" s="1"/>
  <c r="A85" i="1" s="1"/>
  <c r="A87" i="1" s="1"/>
  <c r="A89" i="1" s="1"/>
  <c r="A91" i="1" s="1"/>
  <c r="A93" i="1" s="1"/>
  <c r="A95" i="1" s="1"/>
  <c r="A97" i="1" s="1"/>
  <c r="A99" i="1" s="1"/>
  <c r="A101" i="1" s="1"/>
  <c r="A103" i="1" s="1"/>
  <c r="A105" i="1" s="1"/>
  <c r="A107" i="1" s="1"/>
  <c r="A109" i="1" s="1"/>
  <c r="A111" i="1" s="1"/>
  <c r="A113" i="1" s="1"/>
  <c r="A115" i="1" s="1"/>
  <c r="A117" i="1" s="1"/>
  <c r="A119" i="1" s="1"/>
  <c r="A121" i="1" s="1"/>
  <c r="A123" i="1" s="1"/>
  <c r="A125" i="1" s="1"/>
  <c r="A127" i="1" s="1"/>
  <c r="A129" i="1" s="1"/>
  <c r="A131" i="1" s="1"/>
  <c r="A133" i="1" s="1"/>
  <c r="A135" i="1" s="1"/>
  <c r="A137" i="1" s="1"/>
  <c r="A139" i="1" s="1"/>
  <c r="A141" i="1" s="1"/>
  <c r="A143" i="1" s="1"/>
  <c r="A145" i="1" s="1"/>
  <c r="A147" i="1" s="1"/>
  <c r="A149" i="1" s="1"/>
  <c r="A151" i="1" s="1"/>
  <c r="A153" i="1" s="1"/>
  <c r="A155" i="1" s="1"/>
  <c r="A157" i="1" s="1"/>
  <c r="A159" i="1" s="1"/>
  <c r="A161" i="1" s="1"/>
  <c r="A163" i="1" s="1"/>
  <c r="A165" i="1" s="1"/>
  <c r="A167" i="1" s="1"/>
  <c r="A169" i="1" s="1"/>
  <c r="A171" i="1" s="1"/>
  <c r="A173" i="1" s="1"/>
  <c r="A175" i="1" s="1"/>
  <c r="A177" i="1" s="1"/>
  <c r="A179" i="1" s="1"/>
  <c r="A181" i="1" s="1"/>
  <c r="A183" i="1" s="1"/>
  <c r="A185" i="1" s="1"/>
  <c r="A187" i="1" s="1"/>
  <c r="A189" i="1" s="1"/>
  <c r="A191" i="1" s="1"/>
  <c r="A193" i="1" s="1"/>
  <c r="A195" i="1" s="1"/>
  <c r="A197" i="1" s="1"/>
  <c r="A199" i="1" s="1"/>
  <c r="A201" i="1" s="1"/>
  <c r="A203" i="1" s="1"/>
  <c r="A205" i="1" s="1"/>
  <c r="A207" i="1" s="1"/>
  <c r="A209" i="1" s="1"/>
  <c r="A211" i="1" s="1"/>
  <c r="A213" i="1" s="1"/>
  <c r="A215" i="1" s="1"/>
  <c r="A217" i="1" s="1"/>
  <c r="A219" i="1" s="1"/>
  <c r="A221" i="1" s="1"/>
  <c r="A223" i="1" s="1"/>
  <c r="A225" i="1" s="1"/>
  <c r="A227" i="1" s="1"/>
  <c r="A229" i="1" s="1"/>
  <c r="A231" i="1" s="1"/>
  <c r="A233" i="1" s="1"/>
  <c r="A235" i="1" s="1"/>
  <c r="A237" i="1" s="1"/>
  <c r="A239" i="1" s="1"/>
  <c r="A241" i="1" s="1"/>
  <c r="A243" i="1" s="1"/>
  <c r="A245" i="1" s="1"/>
  <c r="A247" i="1" s="1"/>
  <c r="A249" i="1" s="1"/>
  <c r="A251" i="1" s="1"/>
  <c r="A253" i="1" s="1"/>
  <c r="A255" i="1" s="1"/>
  <c r="A257" i="1" s="1"/>
  <c r="A259" i="1" s="1"/>
  <c r="A261" i="1" s="1"/>
  <c r="V77" i="19"/>
  <c r="S79" i="1"/>
  <c r="Q79" i="1" s="1"/>
  <c r="R69" i="19"/>
  <c r="W53" i="19"/>
  <c r="E29" i="23"/>
  <c r="E29" i="20"/>
  <c r="K13" i="20"/>
  <c r="Q61" i="23"/>
  <c r="O57" i="1"/>
  <c r="I57" i="1" s="1"/>
  <c r="AE9" i="19"/>
  <c r="AE63" i="19"/>
  <c r="AE99" i="19"/>
  <c r="J87" i="19"/>
  <c r="I13" i="20"/>
  <c r="Q63" i="20"/>
  <c r="J93" i="19"/>
  <c r="R13" i="19"/>
  <c r="AA79" i="19"/>
  <c r="Y95" i="1"/>
  <c r="AE97" i="1"/>
  <c r="J35" i="19"/>
  <c r="W29" i="19"/>
  <c r="H13" i="20"/>
  <c r="I13" i="1"/>
  <c r="X11" i="19"/>
  <c r="R11" i="19" s="1"/>
  <c r="J71" i="19"/>
  <c r="L12" i="20"/>
  <c r="I101" i="1"/>
  <c r="J67" i="19"/>
  <c r="J13" i="19"/>
  <c r="X13" i="1"/>
  <c r="L13" i="1" s="1"/>
  <c r="U99" i="19"/>
  <c r="R99" i="19" s="1"/>
  <c r="R101" i="1"/>
  <c r="L101" i="1" s="1"/>
  <c r="C50" i="23"/>
  <c r="C50" i="20"/>
  <c r="C45" i="23"/>
  <c r="B11" i="1"/>
  <c r="Y79" i="1"/>
  <c r="Y77" i="19"/>
  <c r="AE55" i="19"/>
  <c r="L12" i="23"/>
  <c r="J79" i="19"/>
  <c r="B67" i="19"/>
  <c r="C45" i="20"/>
  <c r="V95" i="19"/>
  <c r="U57" i="19"/>
  <c r="R59" i="1"/>
  <c r="Q59" i="1" s="1"/>
  <c r="E31" i="23"/>
  <c r="E30" i="23"/>
  <c r="E30" i="20"/>
  <c r="E22" i="23"/>
  <c r="E22" i="20"/>
  <c r="C16" i="23"/>
  <c r="C16" i="20"/>
  <c r="C13" i="23"/>
  <c r="C11" i="23"/>
  <c r="C11" i="20"/>
  <c r="D11" i="23"/>
  <c r="J67" i="1"/>
  <c r="J51" i="1"/>
  <c r="J43" i="1"/>
  <c r="J39" i="1"/>
  <c r="J31" i="1"/>
  <c r="J21" i="1"/>
  <c r="N9" i="1"/>
  <c r="C44" i="23"/>
  <c r="C44" i="20"/>
  <c r="X9" i="1"/>
  <c r="E34" i="20"/>
  <c r="B56" i="20"/>
  <c r="V57" i="19"/>
  <c r="S57" i="19" s="1"/>
  <c r="D13" i="23"/>
  <c r="E12" i="23"/>
  <c r="B10" i="23"/>
  <c r="B10" i="20"/>
  <c r="K10" i="23"/>
  <c r="K10" i="20"/>
  <c r="I69" i="1"/>
  <c r="I53" i="1"/>
  <c r="B39" i="23"/>
  <c r="L53" i="1"/>
  <c r="L23" i="1"/>
  <c r="H10" i="20"/>
  <c r="D36" i="23"/>
  <c r="D36" i="20"/>
  <c r="D32" i="20"/>
  <c r="D30" i="23"/>
  <c r="N31" i="19"/>
  <c r="B16" i="23"/>
  <c r="B16" i="20"/>
  <c r="E14" i="23"/>
  <c r="E14" i="20"/>
  <c r="L89" i="1"/>
  <c r="L11" i="1"/>
  <c r="L91" i="1"/>
  <c r="J83" i="19"/>
  <c r="W69" i="19"/>
  <c r="N67" i="19"/>
  <c r="W59" i="19"/>
  <c r="S49" i="19"/>
  <c r="J49" i="19"/>
  <c r="W47" i="19"/>
  <c r="R33" i="19"/>
  <c r="W31" i="19"/>
  <c r="J31" i="19"/>
  <c r="K7" i="19"/>
  <c r="I71" i="1"/>
  <c r="N55" i="1"/>
  <c r="I51" i="1"/>
  <c r="I47" i="1"/>
  <c r="N25" i="1"/>
  <c r="N21" i="1"/>
  <c r="N17" i="1"/>
  <c r="W31" i="1"/>
  <c r="I37" i="1"/>
  <c r="W51" i="1"/>
  <c r="M69" i="1"/>
  <c r="M49" i="1"/>
  <c r="M45" i="1"/>
  <c r="M33" i="1"/>
  <c r="M23" i="1"/>
  <c r="L7" i="1"/>
  <c r="K93" i="19"/>
  <c r="I91" i="19"/>
  <c r="N75" i="19"/>
  <c r="J59" i="19"/>
  <c r="R53" i="19"/>
  <c r="W15" i="19"/>
  <c r="J77" i="1"/>
  <c r="N53" i="1"/>
  <c r="J49" i="1"/>
  <c r="J45" i="1"/>
  <c r="N41" i="1"/>
  <c r="N37" i="1"/>
  <c r="N27" i="1"/>
  <c r="J19" i="1"/>
  <c r="I11" i="1"/>
  <c r="N2" i="1"/>
  <c r="L2" i="19"/>
  <c r="P2" i="19"/>
  <c r="J2" i="19"/>
  <c r="V17" i="19"/>
  <c r="S17" i="19" s="1"/>
  <c r="S17" i="1"/>
  <c r="M17" i="1" s="1"/>
  <c r="E56" i="23"/>
  <c r="E56" i="20"/>
  <c r="D18" i="23"/>
  <c r="D18" i="20"/>
  <c r="AD91" i="1"/>
  <c r="AD89" i="19"/>
  <c r="E27" i="23"/>
  <c r="E27" i="20"/>
  <c r="D25" i="23"/>
  <c r="D25" i="20"/>
  <c r="C24" i="23"/>
  <c r="C24" i="20"/>
  <c r="X95" i="1"/>
  <c r="X93" i="19"/>
  <c r="AF91" i="1"/>
  <c r="U59" i="19"/>
  <c r="T59" i="19" s="1"/>
  <c r="R61" i="1"/>
  <c r="L61" i="1" s="1"/>
  <c r="U17" i="19"/>
  <c r="R17" i="19" s="1"/>
  <c r="R17" i="1"/>
  <c r="L17" i="1" s="1"/>
  <c r="E41" i="23"/>
  <c r="E41" i="20"/>
  <c r="E38" i="23"/>
  <c r="E38" i="20"/>
  <c r="C30" i="23"/>
  <c r="C30" i="20"/>
  <c r="I33" i="19"/>
  <c r="R29" i="19"/>
  <c r="V27" i="19"/>
  <c r="S27" i="19" s="1"/>
  <c r="S27" i="1"/>
  <c r="M27" i="1" s="1"/>
  <c r="D15" i="23"/>
  <c r="W85" i="1"/>
  <c r="AA89" i="19"/>
  <c r="J43" i="19"/>
  <c r="E26" i="20"/>
  <c r="C33" i="20"/>
  <c r="AD91" i="19"/>
  <c r="U7" i="19"/>
  <c r="R7" i="19" s="1"/>
  <c r="C56" i="23"/>
  <c r="C56" i="20"/>
  <c r="C55" i="23"/>
  <c r="C55" i="20"/>
  <c r="D50" i="23"/>
  <c r="D50" i="20"/>
  <c r="R83" i="19"/>
  <c r="C47" i="23"/>
  <c r="C47" i="20"/>
  <c r="C40" i="23"/>
  <c r="N65" i="19"/>
  <c r="W61" i="19"/>
  <c r="R51" i="19"/>
  <c r="K47" i="19"/>
  <c r="D16" i="23"/>
  <c r="D16" i="20"/>
  <c r="C15" i="23"/>
  <c r="C15" i="20"/>
  <c r="AF89" i="19"/>
  <c r="E17" i="20"/>
  <c r="E20" i="20"/>
  <c r="C23" i="20"/>
  <c r="C25" i="20"/>
  <c r="W97" i="19"/>
  <c r="K97" i="19"/>
  <c r="C52" i="23"/>
  <c r="C52" i="20"/>
  <c r="E18" i="20"/>
  <c r="E18" i="23"/>
  <c r="M91" i="1"/>
  <c r="S97" i="19"/>
  <c r="W99" i="19"/>
  <c r="J99" i="19"/>
  <c r="K89" i="19"/>
  <c r="K71" i="19"/>
  <c r="N61" i="19"/>
  <c r="J39" i="19"/>
  <c r="N33" i="19"/>
  <c r="N29" i="19"/>
  <c r="I27" i="19"/>
  <c r="S21" i="19"/>
  <c r="I81" i="1"/>
  <c r="W81" i="1"/>
  <c r="M81" i="1"/>
  <c r="N89" i="19"/>
  <c r="S79" i="19"/>
  <c r="I73" i="19"/>
  <c r="R43" i="19"/>
  <c r="N41" i="19"/>
  <c r="I39" i="19"/>
  <c r="I35" i="19"/>
  <c r="J27" i="19"/>
  <c r="N23" i="19"/>
  <c r="R21" i="19"/>
  <c r="J91" i="1"/>
  <c r="T85" i="1"/>
  <c r="W87" i="1"/>
  <c r="T2" i="19"/>
  <c r="S2" i="1"/>
  <c r="S2" i="19"/>
  <c r="M2" i="1"/>
  <c r="U75" i="19"/>
  <c r="R75" i="19" s="1"/>
  <c r="R77" i="1"/>
  <c r="L77" i="1" s="1"/>
  <c r="B26" i="23"/>
  <c r="B26" i="20"/>
  <c r="I31" i="1"/>
  <c r="N31" i="1"/>
  <c r="L13" i="23"/>
  <c r="S43" i="1"/>
  <c r="I9" i="19"/>
  <c r="C10" i="23"/>
  <c r="C10" i="20"/>
  <c r="K13" i="23"/>
  <c r="K13" i="19"/>
  <c r="M73" i="1"/>
  <c r="C54" i="23"/>
  <c r="C54" i="20"/>
  <c r="C27" i="23"/>
  <c r="C27" i="20"/>
  <c r="C26" i="23"/>
  <c r="C26" i="20"/>
  <c r="U27" i="19"/>
  <c r="R27" i="1"/>
  <c r="L27" i="1" s="1"/>
  <c r="C18" i="23"/>
  <c r="C18" i="20"/>
  <c r="E16" i="23"/>
  <c r="E16" i="20"/>
  <c r="E15" i="23"/>
  <c r="E15" i="20"/>
  <c r="B15" i="23"/>
  <c r="V33" i="19"/>
  <c r="T33" i="19" s="1"/>
  <c r="S35" i="1"/>
  <c r="D52" i="20"/>
  <c r="D52" i="23"/>
  <c r="S15" i="19"/>
  <c r="T15" i="19"/>
  <c r="D14" i="23"/>
  <c r="D14" i="20"/>
  <c r="V3" i="1"/>
  <c r="I12" i="20"/>
  <c r="B37" i="23"/>
  <c r="E36" i="23"/>
  <c r="E35" i="23"/>
  <c r="C34" i="23"/>
  <c r="H11" i="23"/>
  <c r="H11" i="20"/>
  <c r="I15" i="19"/>
  <c r="AA93" i="1"/>
  <c r="AA91" i="19"/>
  <c r="K15" i="19"/>
  <c r="V9" i="19"/>
  <c r="S9" i="1"/>
  <c r="U95" i="19"/>
  <c r="U89" i="19"/>
  <c r="T89" i="19" s="1"/>
  <c r="E51" i="23"/>
  <c r="E51" i="20"/>
  <c r="D48" i="23"/>
  <c r="D48" i="20"/>
  <c r="E46" i="23"/>
  <c r="E46" i="20"/>
  <c r="U9" i="19"/>
  <c r="R9" i="1"/>
  <c r="U63" i="19"/>
  <c r="R65" i="1"/>
  <c r="L65" i="1" s="1"/>
  <c r="E45" i="23"/>
  <c r="S71" i="19"/>
  <c r="I71" i="19"/>
  <c r="B27" i="23"/>
  <c r="B27" i="20"/>
  <c r="W39" i="19"/>
  <c r="J33" i="19"/>
  <c r="E21" i="23"/>
  <c r="E21" i="20"/>
  <c r="C20" i="23"/>
  <c r="C20" i="20"/>
  <c r="J17" i="19"/>
  <c r="V7" i="19"/>
  <c r="S7" i="1"/>
  <c r="M7" i="1" s="1"/>
  <c r="U77" i="19"/>
  <c r="S39" i="19"/>
  <c r="N97" i="19"/>
  <c r="N83" i="19"/>
  <c r="E48" i="23"/>
  <c r="D34" i="23"/>
  <c r="S31" i="19"/>
  <c r="T31" i="19"/>
  <c r="D22" i="23"/>
  <c r="D22" i="20"/>
  <c r="X79" i="1"/>
  <c r="L79" i="1" s="1"/>
  <c r="X77" i="19"/>
  <c r="I87" i="19"/>
  <c r="W83" i="19"/>
  <c r="I81" i="19"/>
  <c r="I79" i="19"/>
  <c r="K77" i="19"/>
  <c r="I75" i="19"/>
  <c r="H75" i="19" s="1"/>
  <c r="W71" i="19"/>
  <c r="N55" i="19"/>
  <c r="T45" i="19"/>
  <c r="J37" i="19"/>
  <c r="W35" i="19"/>
  <c r="S29" i="19"/>
  <c r="T23" i="19"/>
  <c r="I23" i="19"/>
  <c r="W17" i="19"/>
  <c r="N17" i="19"/>
  <c r="N9" i="19"/>
  <c r="G11" i="20" s="1"/>
  <c r="N97" i="1"/>
  <c r="N89" i="1"/>
  <c r="N85" i="1"/>
  <c r="N73" i="1"/>
  <c r="N61" i="1"/>
  <c r="T51" i="1"/>
  <c r="M75" i="1"/>
  <c r="M57" i="1"/>
  <c r="R87" i="19"/>
  <c r="S83" i="19"/>
  <c r="K75" i="19"/>
  <c r="J57" i="19"/>
  <c r="S47" i="19"/>
  <c r="I47" i="19"/>
  <c r="I41" i="19"/>
  <c r="J11" i="19"/>
  <c r="J87" i="1"/>
  <c r="N47" i="1"/>
  <c r="T67" i="1"/>
  <c r="T77" i="1"/>
  <c r="P3" i="19"/>
  <c r="J45" i="19"/>
  <c r="U25" i="19"/>
  <c r="R25" i="1"/>
  <c r="L25" i="1" s="1"/>
  <c r="D56" i="23"/>
  <c r="D56" i="20"/>
  <c r="E55" i="23"/>
  <c r="E55" i="20"/>
  <c r="B53" i="20"/>
  <c r="B51" i="20"/>
  <c r="B51" i="23"/>
  <c r="C12" i="23"/>
  <c r="C12" i="20"/>
  <c r="B11" i="20"/>
  <c r="J25" i="19"/>
  <c r="B91" i="19"/>
  <c r="S59" i="19"/>
  <c r="E44" i="23"/>
  <c r="E44" i="20"/>
  <c r="C39" i="23"/>
  <c r="C39" i="20"/>
  <c r="B53" i="19"/>
  <c r="B32" i="20"/>
  <c r="B31" i="23"/>
  <c r="B31" i="20"/>
  <c r="D21" i="23"/>
  <c r="D21" i="20"/>
  <c r="C17" i="23"/>
  <c r="C17" i="20"/>
  <c r="W7" i="19"/>
  <c r="J15" i="1"/>
  <c r="AA81" i="1"/>
  <c r="K9" i="19"/>
  <c r="N71" i="19"/>
  <c r="N35" i="19"/>
  <c r="L15" i="23"/>
  <c r="U39" i="19"/>
  <c r="T39" i="19" s="1"/>
  <c r="R41" i="1"/>
  <c r="L41" i="1" s="1"/>
  <c r="W91" i="19"/>
  <c r="R91" i="19"/>
  <c r="C32" i="23"/>
  <c r="C32" i="20"/>
  <c r="D20" i="20"/>
  <c r="D20" i="23"/>
  <c r="D10" i="23"/>
  <c r="D10" i="20"/>
  <c r="Y9" i="1"/>
  <c r="Y9" i="19"/>
  <c r="W9" i="19" s="1"/>
  <c r="V93" i="19"/>
  <c r="S95" i="1"/>
  <c r="V75" i="19"/>
  <c r="S77" i="1"/>
  <c r="M77" i="1" s="1"/>
  <c r="U41" i="19"/>
  <c r="T65" i="19"/>
  <c r="S65" i="19"/>
  <c r="C38" i="23"/>
  <c r="C38" i="20"/>
  <c r="S35" i="19"/>
  <c r="T35" i="19"/>
  <c r="D24" i="23"/>
  <c r="D24" i="20"/>
  <c r="C22" i="23"/>
  <c r="C22" i="20"/>
  <c r="H12" i="20"/>
  <c r="H12" i="23"/>
  <c r="T11" i="19"/>
  <c r="I11" i="19"/>
  <c r="U3" i="1"/>
  <c r="U1" i="1" s="1"/>
  <c r="Y11" i="19"/>
  <c r="S11" i="19" s="1"/>
  <c r="B21" i="1"/>
  <c r="X95" i="19"/>
  <c r="K33" i="19"/>
  <c r="B95" i="19"/>
  <c r="B54" i="20" s="1"/>
  <c r="J23" i="19"/>
  <c r="X85" i="4"/>
  <c r="R43" i="1"/>
  <c r="L43" i="1" s="1"/>
  <c r="M13" i="1"/>
  <c r="U97" i="19"/>
  <c r="R99" i="1"/>
  <c r="L99" i="1" s="1"/>
  <c r="D47" i="23"/>
  <c r="D47" i="20"/>
  <c r="D44" i="23"/>
  <c r="D43" i="23"/>
  <c r="D43" i="20"/>
  <c r="E40" i="23"/>
  <c r="E40" i="20"/>
  <c r="D27" i="23"/>
  <c r="D27" i="20"/>
  <c r="D23" i="23"/>
  <c r="D23" i="20"/>
  <c r="C21" i="23"/>
  <c r="C21" i="20"/>
  <c r="L39" i="1"/>
  <c r="V99" i="19"/>
  <c r="S101" i="1"/>
  <c r="M101" i="1" s="1"/>
  <c r="C51" i="23"/>
  <c r="T83" i="19"/>
  <c r="C29" i="23"/>
  <c r="C29" i="20"/>
  <c r="L67" i="1"/>
  <c r="L37" i="1"/>
  <c r="M15" i="1"/>
  <c r="D55" i="23"/>
  <c r="E53" i="23"/>
  <c r="E53" i="20"/>
  <c r="S87" i="19"/>
  <c r="T87" i="19"/>
  <c r="D49" i="23"/>
  <c r="D49" i="20"/>
  <c r="C37" i="23"/>
  <c r="C37" i="20"/>
  <c r="K59" i="19"/>
  <c r="D35" i="23"/>
  <c r="D35" i="20"/>
  <c r="E32" i="23"/>
  <c r="E28" i="23"/>
  <c r="E28" i="20"/>
  <c r="E19" i="23"/>
  <c r="E19" i="20"/>
  <c r="E11" i="23"/>
  <c r="I65" i="1"/>
  <c r="M59" i="1"/>
  <c r="M55" i="1"/>
  <c r="C49" i="23"/>
  <c r="T79" i="19"/>
  <c r="R79" i="19"/>
  <c r="D38" i="23"/>
  <c r="D38" i="20"/>
  <c r="K61" i="19"/>
  <c r="I61" i="19"/>
  <c r="C36" i="20"/>
  <c r="B30" i="23"/>
  <c r="N25" i="19"/>
  <c r="D19" i="23"/>
  <c r="D19" i="20"/>
  <c r="D12" i="23"/>
  <c r="J9" i="19"/>
  <c r="E10" i="23"/>
  <c r="D28" i="23"/>
  <c r="D28" i="20"/>
  <c r="J95" i="1"/>
  <c r="T65" i="1"/>
  <c r="T75" i="1"/>
  <c r="I99" i="19"/>
  <c r="R85" i="19"/>
  <c r="K79" i="19"/>
  <c r="W63" i="19"/>
  <c r="W57" i="19"/>
  <c r="S53" i="19"/>
  <c r="J53" i="19"/>
  <c r="I51" i="19"/>
  <c r="D32" i="23"/>
  <c r="K35" i="19"/>
  <c r="W27" i="19"/>
  <c r="I25" i="19"/>
  <c r="K19" i="19"/>
  <c r="T13" i="19"/>
  <c r="N11" i="19"/>
  <c r="G12" i="20" s="1"/>
  <c r="I7" i="19"/>
  <c r="J7" i="19"/>
  <c r="N99" i="1"/>
  <c r="N95" i="1"/>
  <c r="I83" i="1"/>
  <c r="N79" i="1"/>
  <c r="I75" i="1"/>
  <c r="N67" i="1"/>
  <c r="I63" i="1"/>
  <c r="I59" i="1"/>
  <c r="W59" i="1"/>
  <c r="W61" i="1"/>
  <c r="W63" i="1"/>
  <c r="I93" i="19"/>
  <c r="K87" i="19"/>
  <c r="W85" i="19"/>
  <c r="N85" i="19"/>
  <c r="N81" i="19"/>
  <c r="K81" i="19"/>
  <c r="W79" i="19"/>
  <c r="I77" i="19"/>
  <c r="N73" i="19"/>
  <c r="W67" i="19"/>
  <c r="I59" i="19"/>
  <c r="N57" i="19"/>
  <c r="I49" i="19"/>
  <c r="J41" i="19"/>
  <c r="S19" i="19"/>
  <c r="J73" i="1"/>
  <c r="I35" i="1"/>
  <c r="I25" i="1"/>
  <c r="I17" i="1"/>
  <c r="M19" i="1"/>
  <c r="L47" i="1"/>
  <c r="W17" i="1"/>
  <c r="Q51" i="1"/>
  <c r="L31" i="1"/>
  <c r="K31" i="1" s="1"/>
  <c r="N15" i="1"/>
  <c r="L49" i="1"/>
  <c r="N69" i="1"/>
  <c r="N81" i="1"/>
  <c r="N49" i="1"/>
  <c r="N33" i="1"/>
  <c r="T47" i="1"/>
  <c r="M37" i="1"/>
  <c r="M71" i="1"/>
  <c r="N45" i="1"/>
  <c r="N93" i="1"/>
  <c r="Q87" i="1"/>
  <c r="Q83" i="1"/>
  <c r="Q71" i="1"/>
  <c r="N35" i="1"/>
  <c r="N101" i="1"/>
  <c r="Q91" i="1"/>
  <c r="N13" i="1"/>
  <c r="M87" i="1"/>
  <c r="M39" i="1"/>
  <c r="L87" i="1"/>
  <c r="N39" i="1"/>
  <c r="N63" i="1"/>
  <c r="L69" i="1"/>
  <c r="L51" i="1"/>
  <c r="L83" i="1"/>
  <c r="N91" i="1"/>
  <c r="L71" i="1"/>
  <c r="N43" i="1"/>
  <c r="Q49" i="1"/>
  <c r="N23" i="1"/>
  <c r="N19" i="1"/>
  <c r="N59" i="1"/>
  <c r="N75" i="1"/>
  <c r="N83" i="1"/>
  <c r="M67" i="1"/>
  <c r="Q31" i="1"/>
  <c r="J93" i="1"/>
  <c r="W57" i="1"/>
  <c r="N51" i="1"/>
  <c r="N71" i="1"/>
  <c r="I97" i="1"/>
  <c r="J25" i="1"/>
  <c r="N7" i="1"/>
  <c r="N11" i="1"/>
  <c r="M93" i="1"/>
  <c r="M89" i="1"/>
  <c r="J79" i="1"/>
  <c r="W33" i="1"/>
  <c r="T49" i="1"/>
  <c r="I67" i="1"/>
  <c r="I41" i="1"/>
  <c r="I19" i="1"/>
  <c r="J9" i="1"/>
  <c r="W39" i="1"/>
  <c r="W67" i="1"/>
  <c r="W71" i="1"/>
  <c r="J55" i="1"/>
  <c r="Q53" i="1"/>
  <c r="I87" i="1"/>
  <c r="I77" i="1"/>
  <c r="T7" i="1"/>
  <c r="I89" i="1"/>
  <c r="W77" i="1"/>
  <c r="Q97" i="1"/>
  <c r="Q93" i="1"/>
  <c r="Q81" i="1"/>
  <c r="Q69" i="1"/>
  <c r="Q15" i="1"/>
  <c r="T17" i="1"/>
  <c r="T27" i="1"/>
  <c r="T43" i="1"/>
  <c r="W45" i="1"/>
  <c r="W47" i="1"/>
  <c r="T57" i="1"/>
  <c r="T73" i="1"/>
  <c r="Q67" i="1"/>
  <c r="Q45" i="1"/>
  <c r="T9" i="1"/>
  <c r="W35" i="1"/>
  <c r="W43" i="1"/>
  <c r="Q89" i="1"/>
  <c r="J63" i="1"/>
  <c r="J17" i="1"/>
  <c r="W25" i="1"/>
  <c r="W53" i="1"/>
  <c r="T61" i="1"/>
  <c r="T63" i="1"/>
  <c r="W65" i="1"/>
  <c r="W89" i="1"/>
  <c r="T93" i="1"/>
  <c r="T95" i="1"/>
  <c r="L97" i="1"/>
  <c r="I43" i="1"/>
  <c r="T23" i="1"/>
  <c r="W69" i="1"/>
  <c r="T91" i="1"/>
  <c r="W97" i="1"/>
  <c r="Q47" i="1"/>
  <c r="Q39" i="1"/>
  <c r="J83" i="1"/>
  <c r="J61" i="1"/>
  <c r="T15" i="1"/>
  <c r="T21" i="1"/>
  <c r="T31" i="1"/>
  <c r="T55" i="1"/>
  <c r="W75" i="1"/>
  <c r="T87" i="1"/>
  <c r="L55" i="1"/>
  <c r="Q55" i="1"/>
  <c r="Q33" i="1"/>
  <c r="L33" i="1"/>
  <c r="Q19" i="1"/>
  <c r="L19" i="1"/>
  <c r="Q11" i="1"/>
  <c r="M11" i="1"/>
  <c r="D46" i="23"/>
  <c r="D46" i="20"/>
  <c r="T61" i="19"/>
  <c r="R61" i="19"/>
  <c r="Q75" i="1"/>
  <c r="L75" i="1"/>
  <c r="Q13" i="1"/>
  <c r="K83" i="19"/>
  <c r="L3" i="19"/>
  <c r="L1" i="19" s="1"/>
  <c r="I83" i="19"/>
  <c r="W13" i="19"/>
  <c r="S13" i="19"/>
  <c r="Q85" i="1"/>
  <c r="Q57" i="1"/>
  <c r="B55" i="23"/>
  <c r="B55" i="20"/>
  <c r="I95" i="19"/>
  <c r="N95" i="19"/>
  <c r="E54" i="23"/>
  <c r="C53" i="23"/>
  <c r="C53" i="20"/>
  <c r="S91" i="19"/>
  <c r="K85" i="19"/>
  <c r="I85" i="19"/>
  <c r="C43" i="23"/>
  <c r="C43" i="20"/>
  <c r="M63" i="1"/>
  <c r="D45" i="20"/>
  <c r="D45" i="23"/>
  <c r="D53" i="23"/>
  <c r="D53" i="20"/>
  <c r="E52" i="23"/>
  <c r="E52" i="20"/>
  <c r="C48" i="23"/>
  <c r="E47" i="23"/>
  <c r="E47" i="20"/>
  <c r="E42" i="23"/>
  <c r="C41" i="23"/>
  <c r="C41" i="20"/>
  <c r="B38" i="23"/>
  <c r="E37" i="23"/>
  <c r="E37" i="20"/>
  <c r="B36" i="23"/>
  <c r="B36" i="20"/>
  <c r="C31" i="23"/>
  <c r="N15" i="19"/>
  <c r="G14" i="20" s="1"/>
  <c r="S14" i="20" s="1"/>
  <c r="J15" i="19"/>
  <c r="B47" i="1"/>
  <c r="B42" i="20"/>
  <c r="T69" i="19"/>
  <c r="K69" i="19"/>
  <c r="I69" i="19"/>
  <c r="E39" i="23"/>
  <c r="D37" i="23"/>
  <c r="T49" i="19"/>
  <c r="S43" i="19"/>
  <c r="T43" i="19"/>
  <c r="C28" i="23"/>
  <c r="C28" i="20"/>
  <c r="R31" i="19"/>
  <c r="K31" i="19"/>
  <c r="N77" i="1"/>
  <c r="Q21" i="1"/>
  <c r="E23" i="20"/>
  <c r="D26" i="20"/>
  <c r="D33" i="20"/>
  <c r="E36" i="20"/>
  <c r="D44" i="20"/>
  <c r="D54" i="23"/>
  <c r="D54" i="20"/>
  <c r="W87" i="19"/>
  <c r="E50" i="23"/>
  <c r="E50" i="20"/>
  <c r="S85" i="19"/>
  <c r="E49" i="23"/>
  <c r="E49" i="20"/>
  <c r="C46" i="23"/>
  <c r="B73" i="19"/>
  <c r="S67" i="19"/>
  <c r="T67" i="19"/>
  <c r="D40" i="23"/>
  <c r="T53" i="19"/>
  <c r="W51" i="19"/>
  <c r="K45" i="19"/>
  <c r="R35" i="19"/>
  <c r="W33" i="19"/>
  <c r="I11" i="20"/>
  <c r="I11" i="23"/>
  <c r="K99" i="19"/>
  <c r="N65" i="1"/>
  <c r="N87" i="1"/>
  <c r="Q37" i="1"/>
  <c r="Q23" i="1"/>
  <c r="S41" i="19"/>
  <c r="I97" i="19"/>
  <c r="D51" i="23"/>
  <c r="D51" i="20"/>
  <c r="S81" i="19"/>
  <c r="S73" i="19"/>
  <c r="T73" i="19"/>
  <c r="E43" i="23"/>
  <c r="E43" i="20"/>
  <c r="D41" i="23"/>
  <c r="D41" i="20"/>
  <c r="C35" i="23"/>
  <c r="C35" i="20"/>
  <c r="D31" i="23"/>
  <c r="D17" i="23"/>
  <c r="D17" i="20"/>
  <c r="E13" i="23"/>
  <c r="J71" i="1"/>
  <c r="W23" i="1"/>
  <c r="W99" i="1"/>
  <c r="K11" i="20"/>
  <c r="N99" i="19"/>
  <c r="K91" i="19"/>
  <c r="W89" i="19"/>
  <c r="J89" i="19"/>
  <c r="N77" i="19"/>
  <c r="W75" i="19"/>
  <c r="S69" i="19"/>
  <c r="N69" i="19"/>
  <c r="R67" i="19"/>
  <c r="K67" i="19"/>
  <c r="I67" i="19"/>
  <c r="K53" i="19"/>
  <c r="W43" i="19"/>
  <c r="W41" i="19"/>
  <c r="K39" i="19"/>
  <c r="N37" i="19"/>
  <c r="S23" i="19"/>
  <c r="B21" i="19"/>
  <c r="I19" i="19"/>
  <c r="B11" i="19"/>
  <c r="B11" i="23"/>
  <c r="N7" i="19"/>
  <c r="G10" i="20" s="1"/>
  <c r="N10" i="20" s="1"/>
  <c r="I99" i="1"/>
  <c r="I15" i="1"/>
  <c r="T11" i="1"/>
  <c r="W15" i="1"/>
  <c r="T19" i="1"/>
  <c r="W21" i="1"/>
  <c r="T33" i="1"/>
  <c r="T37" i="1"/>
  <c r="T39" i="1"/>
  <c r="T41" i="1"/>
  <c r="N91" i="19"/>
  <c r="T81" i="19"/>
  <c r="K73" i="19"/>
  <c r="J65" i="19"/>
  <c r="W55" i="19"/>
  <c r="I43" i="19"/>
  <c r="T37" i="19"/>
  <c r="W25" i="19"/>
  <c r="J21" i="19"/>
  <c r="W19" i="19"/>
  <c r="J101" i="1"/>
  <c r="J65" i="1"/>
  <c r="J41" i="1"/>
  <c r="I27" i="1"/>
  <c r="I21" i="1"/>
  <c r="T79" i="1"/>
  <c r="T83" i="1"/>
  <c r="W91" i="1"/>
  <c r="K65" i="19"/>
  <c r="S51" i="19"/>
  <c r="K49" i="19"/>
  <c r="S45" i="19"/>
  <c r="S37" i="19"/>
  <c r="I37" i="19"/>
  <c r="K27" i="19"/>
  <c r="K23" i="19"/>
  <c r="I21" i="19"/>
  <c r="N13" i="19"/>
  <c r="G13" i="20" s="1"/>
  <c r="I95" i="1"/>
  <c r="J85" i="1"/>
  <c r="J75" i="1"/>
  <c r="I73" i="1"/>
  <c r="J69" i="1"/>
  <c r="I61" i="1"/>
  <c r="I55" i="1"/>
  <c r="I49" i="1"/>
  <c r="I39" i="1"/>
  <c r="J35" i="1"/>
  <c r="I33" i="1"/>
  <c r="J27" i="1"/>
  <c r="I23" i="1"/>
  <c r="W7" i="1"/>
  <c r="W19" i="1"/>
  <c r="W27" i="1"/>
  <c r="W37" i="1"/>
  <c r="W41" i="1"/>
  <c r="T45" i="1"/>
  <c r="W49" i="1"/>
  <c r="T53" i="1"/>
  <c r="W55" i="1"/>
  <c r="B55" i="1"/>
  <c r="T59" i="1"/>
  <c r="T69" i="1"/>
  <c r="T71" i="1"/>
  <c r="W73" i="1"/>
  <c r="T81" i="1"/>
  <c r="W83" i="1"/>
  <c r="T89" i="1"/>
  <c r="W93" i="1"/>
  <c r="I85" i="1"/>
  <c r="J81" i="1"/>
  <c r="I79" i="1"/>
  <c r="J59" i="1"/>
  <c r="J53" i="1"/>
  <c r="J47" i="1"/>
  <c r="J37" i="1"/>
  <c r="J11" i="1"/>
  <c r="I9" i="1"/>
  <c r="W11" i="1"/>
  <c r="R71" i="19"/>
  <c r="T71" i="19"/>
  <c r="L15" i="1"/>
  <c r="L45" i="1"/>
  <c r="M47" i="1"/>
  <c r="M53" i="1"/>
  <c r="L57" i="1"/>
  <c r="L81" i="1"/>
  <c r="L93" i="1"/>
  <c r="I89" i="19"/>
  <c r="T85" i="19"/>
  <c r="J73" i="19"/>
  <c r="J69" i="19"/>
  <c r="K63" i="19"/>
  <c r="K57" i="19"/>
  <c r="S55" i="19"/>
  <c r="R47" i="19"/>
  <c r="T47" i="19"/>
  <c r="K41" i="19"/>
  <c r="R23" i="19"/>
  <c r="W23" i="19"/>
  <c r="N21" i="19"/>
  <c r="L21" i="1"/>
  <c r="M85" i="1"/>
  <c r="K85" i="1" s="1"/>
  <c r="Q73" i="1"/>
  <c r="S89" i="19"/>
  <c r="J85" i="19"/>
  <c r="J81" i="19"/>
  <c r="I65" i="19"/>
  <c r="I63" i="19"/>
  <c r="J61" i="19"/>
  <c r="I57" i="19"/>
  <c r="I53" i="19"/>
  <c r="K51" i="19"/>
  <c r="R19" i="19"/>
  <c r="T19" i="19"/>
  <c r="N93" i="19"/>
  <c r="J77" i="19"/>
  <c r="R55" i="19"/>
  <c r="T55" i="19"/>
  <c r="B32" i="23"/>
  <c r="N49" i="19"/>
  <c r="K43" i="19"/>
  <c r="I31" i="19"/>
  <c r="I17" i="19"/>
  <c r="R15" i="19"/>
  <c r="I13" i="19"/>
  <c r="B69" i="1"/>
  <c r="B75" i="1"/>
  <c r="B93" i="1"/>
  <c r="B97" i="1"/>
  <c r="Q65" i="19" l="1"/>
  <c r="G15" i="20"/>
  <c r="S15" i="20" s="1"/>
  <c r="L15" i="20"/>
  <c r="H33" i="1"/>
  <c r="H49" i="1"/>
  <c r="Q51" i="19"/>
  <c r="Q63" i="1"/>
  <c r="H95" i="19"/>
  <c r="Q61" i="19"/>
  <c r="M95" i="1"/>
  <c r="H23" i="1"/>
  <c r="H51" i="19"/>
  <c r="H47" i="19"/>
  <c r="Q81" i="19"/>
  <c r="H19" i="19"/>
  <c r="O3" i="19"/>
  <c r="O1" i="19" s="1"/>
  <c r="H33" i="19"/>
  <c r="Q35" i="1"/>
  <c r="H47" i="1"/>
  <c r="B29" i="23"/>
  <c r="H29" i="19"/>
  <c r="Q29" i="19"/>
  <c r="V1" i="1"/>
  <c r="H13" i="1"/>
  <c r="Q7" i="1"/>
  <c r="R95" i="19"/>
  <c r="H97" i="1"/>
  <c r="Q37" i="19"/>
  <c r="H101" i="1"/>
  <c r="K55" i="1"/>
  <c r="T17" i="19"/>
  <c r="H77" i="1"/>
  <c r="K83" i="1"/>
  <c r="H65" i="1"/>
  <c r="K89" i="1"/>
  <c r="K51" i="1"/>
  <c r="R59" i="19"/>
  <c r="Q59" i="19" s="1"/>
  <c r="Q49" i="19"/>
  <c r="H81" i="1"/>
  <c r="K53" i="1"/>
  <c r="H91" i="1"/>
  <c r="H23" i="19"/>
  <c r="H17" i="19"/>
  <c r="G15" i="23" s="1"/>
  <c r="H99" i="1"/>
  <c r="B40" i="20"/>
  <c r="H49" i="19"/>
  <c r="H45" i="1"/>
  <c r="H91" i="19"/>
  <c r="L95" i="1"/>
  <c r="H7" i="1"/>
  <c r="H15" i="1"/>
  <c r="K21" i="1"/>
  <c r="H43" i="1"/>
  <c r="W95" i="1"/>
  <c r="K23" i="1"/>
  <c r="S95" i="19"/>
  <c r="K81" i="1"/>
  <c r="Y3" i="1"/>
  <c r="Y4" i="1" s="1"/>
  <c r="H35" i="19"/>
  <c r="H57" i="19"/>
  <c r="H59" i="1"/>
  <c r="H39" i="1"/>
  <c r="H67" i="19"/>
  <c r="Q43" i="19"/>
  <c r="Q95" i="1"/>
  <c r="K97" i="1"/>
  <c r="T95" i="19"/>
  <c r="H9" i="19"/>
  <c r="G11" i="23" s="1"/>
  <c r="H97" i="19"/>
  <c r="K49" i="1"/>
  <c r="H79" i="19"/>
  <c r="Q45" i="19"/>
  <c r="H93" i="1"/>
  <c r="N45" i="19"/>
  <c r="N3" i="19" s="1"/>
  <c r="K7" i="1"/>
  <c r="K73" i="1"/>
  <c r="H51" i="1"/>
  <c r="Q53" i="19"/>
  <c r="Q11" i="19"/>
  <c r="J12" i="20" s="1"/>
  <c r="P12" i="20" s="1"/>
  <c r="H63" i="19"/>
  <c r="Q47" i="19"/>
  <c r="H37" i="1"/>
  <c r="Q73" i="19"/>
  <c r="H89" i="1"/>
  <c r="H67" i="1"/>
  <c r="O3" i="1"/>
  <c r="O4" i="1" s="1"/>
  <c r="W77" i="19"/>
  <c r="K15" i="20"/>
  <c r="M12" i="20"/>
  <c r="H63" i="1"/>
  <c r="Q83" i="19"/>
  <c r="Q17" i="19"/>
  <c r="J15" i="23" s="1"/>
  <c r="K101" i="1"/>
  <c r="W11" i="19"/>
  <c r="H53" i="1"/>
  <c r="K25" i="1"/>
  <c r="Q25" i="1"/>
  <c r="W13" i="1"/>
  <c r="Q69" i="19"/>
  <c r="S33" i="19"/>
  <c r="Q33" i="19" s="1"/>
  <c r="S12" i="20"/>
  <c r="K69" i="1"/>
  <c r="H93" i="19"/>
  <c r="H11" i="19"/>
  <c r="T7" i="19"/>
  <c r="K91" i="1"/>
  <c r="M79" i="1"/>
  <c r="K79" i="1" s="1"/>
  <c r="Q13" i="19"/>
  <c r="J13" i="23" s="1"/>
  <c r="B69" i="19"/>
  <c r="R89" i="19"/>
  <c r="Q89" i="19" s="1"/>
  <c r="H71" i="19"/>
  <c r="H31" i="19"/>
  <c r="H69" i="1"/>
  <c r="H83" i="19"/>
  <c r="H87" i="19"/>
  <c r="H27" i="19"/>
  <c r="S77" i="19"/>
  <c r="K65" i="1"/>
  <c r="H19" i="1"/>
  <c r="Q79" i="19"/>
  <c r="K37" i="1"/>
  <c r="Q87" i="19"/>
  <c r="T63" i="19"/>
  <c r="H71" i="1"/>
  <c r="H35" i="1"/>
  <c r="AE91" i="1"/>
  <c r="AE89" i="19"/>
  <c r="I15" i="23"/>
  <c r="K15" i="23"/>
  <c r="A16" i="23"/>
  <c r="H15" i="23"/>
  <c r="Q21" i="19"/>
  <c r="H41" i="1"/>
  <c r="W79" i="1"/>
  <c r="L11" i="20"/>
  <c r="L11" i="23"/>
  <c r="H15" i="20"/>
  <c r="M15" i="20" s="1"/>
  <c r="A16" i="20"/>
  <c r="H37" i="19"/>
  <c r="L9" i="1"/>
  <c r="P57" i="1"/>
  <c r="M55" i="19"/>
  <c r="H25" i="1"/>
  <c r="Q65" i="1"/>
  <c r="H15" i="19"/>
  <c r="G14" i="23" s="1"/>
  <c r="K67" i="1"/>
  <c r="H45" i="19"/>
  <c r="H99" i="19"/>
  <c r="H83" i="1"/>
  <c r="H59" i="19"/>
  <c r="K17" i="1"/>
  <c r="Q17" i="1"/>
  <c r="B13" i="1"/>
  <c r="K19" i="1"/>
  <c r="T57" i="19"/>
  <c r="H77" i="19"/>
  <c r="K61" i="1"/>
  <c r="K45" i="1"/>
  <c r="H55" i="1"/>
  <c r="H75" i="1"/>
  <c r="H21" i="1"/>
  <c r="N15" i="20"/>
  <c r="K87" i="1"/>
  <c r="K13" i="1"/>
  <c r="R57" i="19"/>
  <c r="Q57" i="19" s="1"/>
  <c r="B40" i="23"/>
  <c r="M35" i="1"/>
  <c r="K35" i="1" s="1"/>
  <c r="L59" i="1"/>
  <c r="K59" i="1" s="1"/>
  <c r="H69" i="19"/>
  <c r="K57" i="1"/>
  <c r="Q71" i="19"/>
  <c r="Q31" i="19"/>
  <c r="K63" i="1"/>
  <c r="K11" i="1"/>
  <c r="K33" i="1"/>
  <c r="Q61" i="1"/>
  <c r="K71" i="1"/>
  <c r="M9" i="1"/>
  <c r="T27" i="19"/>
  <c r="H31" i="1"/>
  <c r="Q27" i="1"/>
  <c r="H2" i="19"/>
  <c r="H2" i="1"/>
  <c r="Q43" i="1"/>
  <c r="K41" i="1"/>
  <c r="H39" i="19"/>
  <c r="H73" i="1"/>
  <c r="H53" i="19"/>
  <c r="H73" i="19"/>
  <c r="B23" i="1"/>
  <c r="B25" i="1" s="1"/>
  <c r="M14" i="20"/>
  <c r="H81" i="19"/>
  <c r="R27" i="19"/>
  <c r="Q27" i="19" s="1"/>
  <c r="Q9" i="1"/>
  <c r="K75" i="1"/>
  <c r="Q41" i="1"/>
  <c r="Q101" i="1"/>
  <c r="M43" i="1"/>
  <c r="K43" i="1" s="1"/>
  <c r="H41" i="19"/>
  <c r="M11" i="20"/>
  <c r="Q23" i="19"/>
  <c r="H85" i="19"/>
  <c r="H43" i="19"/>
  <c r="H87" i="1"/>
  <c r="K39" i="1"/>
  <c r="K77" i="1"/>
  <c r="X3" i="1"/>
  <c r="X1" i="1" s="1"/>
  <c r="Q77" i="1"/>
  <c r="W93" i="19"/>
  <c r="R93" i="19"/>
  <c r="Q2" i="19"/>
  <c r="K2" i="1"/>
  <c r="S11" i="20"/>
  <c r="K47" i="1"/>
  <c r="N11" i="20"/>
  <c r="R3" i="1"/>
  <c r="R1" i="1" s="1"/>
  <c r="S3" i="1"/>
  <c r="S1" i="1" s="1"/>
  <c r="H17" i="1"/>
  <c r="Q85" i="19"/>
  <c r="V3" i="19"/>
  <c r="V4" i="19" s="1"/>
  <c r="H89" i="19"/>
  <c r="Q99" i="1"/>
  <c r="H79" i="1"/>
  <c r="U4" i="1"/>
  <c r="S7" i="19"/>
  <c r="Q7" i="19" s="1"/>
  <c r="W9" i="1"/>
  <c r="R77" i="19"/>
  <c r="T77" i="19"/>
  <c r="T9" i="19"/>
  <c r="R9" i="19"/>
  <c r="N12" i="20"/>
  <c r="H61" i="1"/>
  <c r="W95" i="19"/>
  <c r="R63" i="19"/>
  <c r="Q63" i="19" s="1"/>
  <c r="V4" i="1"/>
  <c r="H25" i="19"/>
  <c r="T25" i="19"/>
  <c r="R25" i="19"/>
  <c r="Q25" i="19" s="1"/>
  <c r="H65" i="19"/>
  <c r="Y3" i="19"/>
  <c r="M10" i="20"/>
  <c r="Q19" i="19"/>
  <c r="J16" i="20" s="1"/>
  <c r="H95" i="1"/>
  <c r="L4" i="19"/>
  <c r="K99" i="1"/>
  <c r="H7" i="19"/>
  <c r="S9" i="19"/>
  <c r="T97" i="19"/>
  <c r="R97" i="19"/>
  <c r="Q97" i="19" s="1"/>
  <c r="U3" i="19"/>
  <c r="X3" i="19"/>
  <c r="P4" i="19"/>
  <c r="P1" i="19"/>
  <c r="S75" i="19"/>
  <c r="Q75" i="19" s="1"/>
  <c r="T75" i="19"/>
  <c r="Q91" i="19"/>
  <c r="T41" i="19"/>
  <c r="R41" i="19"/>
  <c r="Q41" i="19" s="1"/>
  <c r="K93" i="1"/>
  <c r="Q35" i="19"/>
  <c r="R39" i="19"/>
  <c r="Q39" i="19" s="1"/>
  <c r="B54" i="23"/>
  <c r="S99" i="19"/>
  <c r="Q99" i="19" s="1"/>
  <c r="T99" i="19"/>
  <c r="S93" i="19"/>
  <c r="T93" i="19"/>
  <c r="B33" i="20"/>
  <c r="B33" i="23"/>
  <c r="B55" i="19"/>
  <c r="B52" i="20"/>
  <c r="B52" i="23"/>
  <c r="N14" i="20"/>
  <c r="S10" i="20"/>
  <c r="H9" i="1"/>
  <c r="I3" i="1"/>
  <c r="I4" i="1" s="1"/>
  <c r="Q67" i="19"/>
  <c r="B57" i="1"/>
  <c r="N13" i="20"/>
  <c r="M13" i="20"/>
  <c r="S13" i="20"/>
  <c r="H27" i="1"/>
  <c r="B13" i="19"/>
  <c r="B12" i="23"/>
  <c r="B12" i="20"/>
  <c r="H85" i="1"/>
  <c r="H21" i="19"/>
  <c r="T3" i="1"/>
  <c r="G16" i="23"/>
  <c r="H11" i="1"/>
  <c r="B43" i="20"/>
  <c r="B75" i="19"/>
  <c r="B43" i="23"/>
  <c r="B23" i="19"/>
  <c r="B17" i="20"/>
  <c r="B17" i="23"/>
  <c r="B71" i="1"/>
  <c r="Q15" i="19"/>
  <c r="H61" i="19"/>
  <c r="B77" i="1"/>
  <c r="H13" i="19"/>
  <c r="I3" i="19"/>
  <c r="I4" i="19" s="1"/>
  <c r="Q55" i="19"/>
  <c r="K27" i="1"/>
  <c r="K15" i="1"/>
  <c r="K95" i="1" l="1"/>
  <c r="O4" i="19"/>
  <c r="Q95" i="19"/>
  <c r="Y1" i="1"/>
  <c r="J12" i="23"/>
  <c r="P12" i="23" s="1"/>
  <c r="O1" i="1"/>
  <c r="J13" i="20"/>
  <c r="O13" i="20" s="1"/>
  <c r="Q13" i="20" s="1"/>
  <c r="V13" i="20" s="1"/>
  <c r="L3" i="1"/>
  <c r="L4" i="1" s="1"/>
  <c r="J15" i="20"/>
  <c r="P15" i="20" s="1"/>
  <c r="R15" i="20" s="1"/>
  <c r="W15" i="20" s="1"/>
  <c r="J16" i="23"/>
  <c r="R4" i="1"/>
  <c r="O15" i="23"/>
  <c r="B41" i="23"/>
  <c r="G12" i="23"/>
  <c r="M12" i="23" s="1"/>
  <c r="B41" i="20"/>
  <c r="K9" i="1"/>
  <c r="Q77" i="19"/>
  <c r="O12" i="20"/>
  <c r="Q12" i="20" s="1"/>
  <c r="V12" i="20" s="1"/>
  <c r="R12" i="20"/>
  <c r="W12" i="20" s="1"/>
  <c r="S4" i="1"/>
  <c r="X4" i="1"/>
  <c r="M3" i="1"/>
  <c r="M4" i="1" s="1"/>
  <c r="W3" i="1"/>
  <c r="W4" i="1" s="1"/>
  <c r="Q3" i="1"/>
  <c r="Q1" i="1" s="1"/>
  <c r="J57" i="1"/>
  <c r="N57" i="1"/>
  <c r="N3" i="1" s="1"/>
  <c r="N1" i="1" s="1"/>
  <c r="P3" i="1"/>
  <c r="I16" i="23"/>
  <c r="N16" i="23" s="1"/>
  <c r="L16" i="23"/>
  <c r="H16" i="23"/>
  <c r="M16" i="23" s="1"/>
  <c r="A17" i="23"/>
  <c r="K16" i="23"/>
  <c r="A17" i="20"/>
  <c r="J17" i="20" s="1"/>
  <c r="L16" i="20"/>
  <c r="P16" i="20" s="1"/>
  <c r="H16" i="20"/>
  <c r="G16" i="20"/>
  <c r="I16" i="20"/>
  <c r="K16" i="20"/>
  <c r="O16" i="20" s="1"/>
  <c r="P15" i="23"/>
  <c r="J55" i="19"/>
  <c r="K55" i="19"/>
  <c r="M3" i="19"/>
  <c r="B27" i="1"/>
  <c r="W3" i="19"/>
  <c r="W4" i="19" s="1"/>
  <c r="Q9" i="19"/>
  <c r="V1" i="19"/>
  <c r="B15" i="1"/>
  <c r="T3" i="19"/>
  <c r="T4" i="19" s="1"/>
  <c r="S3" i="19"/>
  <c r="S4" i="19" s="1"/>
  <c r="Q93" i="19"/>
  <c r="J10" i="23"/>
  <c r="J10" i="20"/>
  <c r="X4" i="19"/>
  <c r="X1" i="19"/>
  <c r="U1" i="19"/>
  <c r="U4" i="19"/>
  <c r="R3" i="19"/>
  <c r="R4" i="19" s="1"/>
  <c r="Y4" i="19"/>
  <c r="Y1" i="19"/>
  <c r="B57" i="19"/>
  <c r="B34" i="23"/>
  <c r="B34" i="20"/>
  <c r="G10" i="23"/>
  <c r="S16" i="23"/>
  <c r="P13" i="23"/>
  <c r="O13" i="23"/>
  <c r="G17" i="23"/>
  <c r="S11" i="23"/>
  <c r="N11" i="23"/>
  <c r="M11" i="23"/>
  <c r="T1" i="1"/>
  <c r="T4" i="1"/>
  <c r="B13" i="23"/>
  <c r="B15" i="19"/>
  <c r="B13" i="20"/>
  <c r="B59" i="1"/>
  <c r="B18" i="20"/>
  <c r="B18" i="23"/>
  <c r="B25" i="19"/>
  <c r="S14" i="23"/>
  <c r="M14" i="23"/>
  <c r="N14" i="23"/>
  <c r="B44" i="20"/>
  <c r="B44" i="23"/>
  <c r="B77" i="19"/>
  <c r="B79" i="1"/>
  <c r="J14" i="20"/>
  <c r="J14" i="23"/>
  <c r="N4" i="19"/>
  <c r="N1" i="19"/>
  <c r="G13" i="23"/>
  <c r="S15" i="23"/>
  <c r="N15" i="23"/>
  <c r="M15" i="23"/>
  <c r="O12" i="23" l="1"/>
  <c r="Q12" i="23" s="1"/>
  <c r="V12" i="23" s="1"/>
  <c r="P13" i="20"/>
  <c r="R13" i="20" s="1"/>
  <c r="W13" i="20" s="1"/>
  <c r="P16" i="23"/>
  <c r="R16" i="23" s="1"/>
  <c r="W16" i="23" s="1"/>
  <c r="O16" i="23"/>
  <c r="Q16" i="23" s="1"/>
  <c r="V16" i="23" s="1"/>
  <c r="O15" i="20"/>
  <c r="Q15" i="20" s="1"/>
  <c r="V15" i="20" s="1"/>
  <c r="S12" i="23"/>
  <c r="Q15" i="23"/>
  <c r="V15" i="23" s="1"/>
  <c r="N12" i="23"/>
  <c r="R12" i="23" s="1"/>
  <c r="W12" i="23" s="1"/>
  <c r="Q4" i="1"/>
  <c r="K3" i="1"/>
  <c r="K4" i="1" s="1"/>
  <c r="N4" i="1"/>
  <c r="Q3" i="19"/>
  <c r="Q1" i="19" s="1"/>
  <c r="R15" i="23"/>
  <c r="W15" i="23" s="1"/>
  <c r="B31" i="1"/>
  <c r="B29" i="1"/>
  <c r="P1" i="1"/>
  <c r="P4" i="1"/>
  <c r="S16" i="20"/>
  <c r="N16" i="20"/>
  <c r="R16" i="20" s="1"/>
  <c r="W16" i="20" s="1"/>
  <c r="M16" i="20"/>
  <c r="Q16" i="20" s="1"/>
  <c r="A18" i="23"/>
  <c r="L17" i="23"/>
  <c r="I17" i="23"/>
  <c r="N17" i="23" s="1"/>
  <c r="H17" i="23"/>
  <c r="M17" i="23" s="1"/>
  <c r="K17" i="23"/>
  <c r="J17" i="23"/>
  <c r="H57" i="1"/>
  <c r="H3" i="1" s="1"/>
  <c r="H1" i="1" s="1"/>
  <c r="J3" i="1"/>
  <c r="J4" i="1" s="1"/>
  <c r="M4" i="19"/>
  <c r="M1" i="19"/>
  <c r="K3" i="19"/>
  <c r="A18" i="20"/>
  <c r="I17" i="20"/>
  <c r="K17" i="20"/>
  <c r="O17" i="20" s="1"/>
  <c r="H17" i="20"/>
  <c r="G17" i="20"/>
  <c r="L17" i="20"/>
  <c r="P17" i="20" s="1"/>
  <c r="H55" i="19"/>
  <c r="J3" i="19"/>
  <c r="J4" i="19" s="1"/>
  <c r="T1" i="19"/>
  <c r="J11" i="23"/>
  <c r="J11" i="20"/>
  <c r="O10" i="20"/>
  <c r="Q10" i="20" s="1"/>
  <c r="V10" i="20" s="1"/>
  <c r="P10" i="20"/>
  <c r="R10" i="20" s="1"/>
  <c r="P10" i="23"/>
  <c r="O10" i="23"/>
  <c r="S10" i="23"/>
  <c r="M10" i="23"/>
  <c r="N10" i="23"/>
  <c r="B35" i="20"/>
  <c r="B35" i="23"/>
  <c r="B45" i="20"/>
  <c r="B45" i="23"/>
  <c r="B79" i="19"/>
  <c r="B19" i="20"/>
  <c r="B19" i="23"/>
  <c r="B27" i="19"/>
  <c r="S17" i="23"/>
  <c r="B14" i="20"/>
  <c r="B14" i="23"/>
  <c r="N13" i="23"/>
  <c r="S13" i="23"/>
  <c r="M13" i="23"/>
  <c r="O14" i="20"/>
  <c r="P14" i="20"/>
  <c r="B81" i="1"/>
  <c r="T12" i="20"/>
  <c r="P14" i="23"/>
  <c r="O14" i="23"/>
  <c r="T15" i="20" l="1"/>
  <c r="T13" i="20"/>
  <c r="Q4" i="19"/>
  <c r="K1" i="1"/>
  <c r="T15" i="23"/>
  <c r="H4" i="1"/>
  <c r="G3" i="1"/>
  <c r="V16" i="20"/>
  <c r="T16" i="20"/>
  <c r="O17" i="23"/>
  <c r="Q17" i="23" s="1"/>
  <c r="V17" i="23" s="1"/>
  <c r="P17" i="23"/>
  <c r="R17" i="23" s="1"/>
  <c r="W17" i="23" s="1"/>
  <c r="K4" i="19"/>
  <c r="K1" i="19"/>
  <c r="A19" i="23"/>
  <c r="K18" i="23"/>
  <c r="I18" i="23"/>
  <c r="H18" i="23"/>
  <c r="L18" i="23"/>
  <c r="G18" i="23"/>
  <c r="J18" i="23"/>
  <c r="A19" i="20"/>
  <c r="I18" i="20"/>
  <c r="L18" i="20"/>
  <c r="K18" i="20"/>
  <c r="H18" i="20"/>
  <c r="J18" i="20"/>
  <c r="G18" i="20"/>
  <c r="H3" i="19"/>
  <c r="S17" i="20"/>
  <c r="N17" i="20"/>
  <c r="M17" i="20"/>
  <c r="B33" i="1"/>
  <c r="R10" i="23"/>
  <c r="W10" i="23" s="1"/>
  <c r="O11" i="23"/>
  <c r="Q11" i="23" s="1"/>
  <c r="V11" i="23" s="1"/>
  <c r="K7" i="23"/>
  <c r="P11" i="23"/>
  <c r="R11" i="23" s="1"/>
  <c r="W11" i="23" s="1"/>
  <c r="O11" i="20"/>
  <c r="Q11" i="20" s="1"/>
  <c r="V11" i="20" s="1"/>
  <c r="K7" i="20"/>
  <c r="P11" i="20"/>
  <c r="R11" i="20" s="1"/>
  <c r="T16" i="23"/>
  <c r="Q10" i="23"/>
  <c r="V10" i="23" s="1"/>
  <c r="W10" i="20"/>
  <c r="T10" i="20"/>
  <c r="T12" i="23"/>
  <c r="B20" i="23"/>
  <c r="B29" i="19"/>
  <c r="B20" i="20"/>
  <c r="B46" i="23"/>
  <c r="B81" i="19"/>
  <c r="B46" i="20"/>
  <c r="Q13" i="23"/>
  <c r="Q14" i="23"/>
  <c r="V14" i="23" s="1"/>
  <c r="R14" i="20"/>
  <c r="R14" i="23"/>
  <c r="B83" i="1"/>
  <c r="Q14" i="20"/>
  <c r="R13" i="23"/>
  <c r="T10" i="23" l="1"/>
  <c r="A20" i="23"/>
  <c r="H19" i="23"/>
  <c r="K19" i="23"/>
  <c r="I19" i="23"/>
  <c r="L19" i="23"/>
  <c r="G19" i="23"/>
  <c r="J19" i="23"/>
  <c r="R17" i="20"/>
  <c r="A20" i="20"/>
  <c r="H19" i="20"/>
  <c r="L19" i="20"/>
  <c r="I19" i="20"/>
  <c r="K19" i="20"/>
  <c r="G19" i="20"/>
  <c r="J19" i="20"/>
  <c r="Q17" i="20"/>
  <c r="V17" i="20" s="1"/>
  <c r="B35" i="1"/>
  <c r="B37" i="1" s="1"/>
  <c r="T17" i="23"/>
  <c r="P18" i="23"/>
  <c r="O18" i="23"/>
  <c r="H1" i="19"/>
  <c r="G3" i="19"/>
  <c r="H4" i="19"/>
  <c r="S18" i="23"/>
  <c r="N18" i="23"/>
  <c r="M18" i="23"/>
  <c r="N18" i="20"/>
  <c r="M18" i="20"/>
  <c r="S18" i="20"/>
  <c r="P18" i="20"/>
  <c r="O18" i="20"/>
  <c r="W11" i="20"/>
  <c r="T11" i="20"/>
  <c r="T11" i="23"/>
  <c r="B47" i="23"/>
  <c r="B83" i="19"/>
  <c r="B47" i="20"/>
  <c r="B21" i="23"/>
  <c r="B31" i="19"/>
  <c r="B21" i="20"/>
  <c r="B85" i="1"/>
  <c r="V14" i="20"/>
  <c r="V13" i="23"/>
  <c r="W13" i="23"/>
  <c r="T13" i="23"/>
  <c r="W14" i="23"/>
  <c r="T14" i="23"/>
  <c r="W14" i="20"/>
  <c r="T14" i="20"/>
  <c r="R18" i="20" l="1"/>
  <c r="W18" i="20" s="1"/>
  <c r="P19" i="23"/>
  <c r="O19" i="23"/>
  <c r="R18" i="23"/>
  <c r="Q18" i="23"/>
  <c r="M19" i="23"/>
  <c r="N19" i="23"/>
  <c r="S19" i="23"/>
  <c r="O19" i="20"/>
  <c r="P19" i="20"/>
  <c r="S19" i="20"/>
  <c r="N19" i="20"/>
  <c r="M19" i="20"/>
  <c r="W17" i="20"/>
  <c r="T17" i="20"/>
  <c r="L20" i="23"/>
  <c r="A21" i="23"/>
  <c r="K20" i="23"/>
  <c r="I20" i="23"/>
  <c r="H20" i="23"/>
  <c r="G20" i="23"/>
  <c r="J20" i="23"/>
  <c r="Q18" i="20"/>
  <c r="I20" i="20"/>
  <c r="A21" i="20"/>
  <c r="K20" i="20"/>
  <c r="L20" i="20"/>
  <c r="H20" i="20"/>
  <c r="G20" i="20"/>
  <c r="J20" i="20"/>
  <c r="B22" i="23"/>
  <c r="B33" i="19"/>
  <c r="B22" i="20"/>
  <c r="B85" i="19"/>
  <c r="B48" i="20"/>
  <c r="B48" i="23"/>
  <c r="B39" i="1"/>
  <c r="B87" i="1"/>
  <c r="T18" i="20" l="1"/>
  <c r="Q19" i="23"/>
  <c r="V19" i="23" s="1"/>
  <c r="R19" i="23"/>
  <c r="W19" i="23" s="1"/>
  <c r="S20" i="23"/>
  <c r="M20" i="23"/>
  <c r="N20" i="23"/>
  <c r="V18" i="23"/>
  <c r="O20" i="20"/>
  <c r="P20" i="20"/>
  <c r="W18" i="23"/>
  <c r="T18" i="23"/>
  <c r="A22" i="23"/>
  <c r="H21" i="23"/>
  <c r="I21" i="23"/>
  <c r="L21" i="23"/>
  <c r="K21" i="23"/>
  <c r="J21" i="23"/>
  <c r="G21" i="23"/>
  <c r="V18" i="20"/>
  <c r="R19" i="20"/>
  <c r="H21" i="20"/>
  <c r="A22" i="20"/>
  <c r="L21" i="20"/>
  <c r="I21" i="20"/>
  <c r="K21" i="20"/>
  <c r="J21" i="20"/>
  <c r="G21" i="20"/>
  <c r="Q19" i="20"/>
  <c r="V19" i="20" s="1"/>
  <c r="S20" i="20"/>
  <c r="M20" i="20"/>
  <c r="N20" i="20"/>
  <c r="O20" i="23"/>
  <c r="P20" i="23"/>
  <c r="B23" i="20"/>
  <c r="B23" i="23"/>
  <c r="B35" i="19"/>
  <c r="B49" i="20"/>
  <c r="B49" i="23"/>
  <c r="B87" i="19"/>
  <c r="B89" i="1"/>
  <c r="T19" i="23" l="1"/>
  <c r="R20" i="20"/>
  <c r="W20" i="20" s="1"/>
  <c r="Q20" i="20"/>
  <c r="V20" i="20" s="1"/>
  <c r="S21" i="20"/>
  <c r="M21" i="20"/>
  <c r="N21" i="20"/>
  <c r="T19" i="20"/>
  <c r="W19" i="20"/>
  <c r="O21" i="20"/>
  <c r="P21" i="20"/>
  <c r="N21" i="23"/>
  <c r="M21" i="23"/>
  <c r="S21" i="23"/>
  <c r="P21" i="23"/>
  <c r="O21" i="23"/>
  <c r="R20" i="23"/>
  <c r="Q20" i="23"/>
  <c r="L22" i="20"/>
  <c r="K22" i="20"/>
  <c r="A23" i="20"/>
  <c r="H22" i="20"/>
  <c r="I22" i="20"/>
  <c r="G22" i="20"/>
  <c r="J22" i="20"/>
  <c r="K22" i="23"/>
  <c r="A23" i="23"/>
  <c r="L22" i="23"/>
  <c r="H22" i="23"/>
  <c r="I22" i="23"/>
  <c r="G22" i="23"/>
  <c r="J22" i="23"/>
  <c r="B50" i="20"/>
  <c r="B50" i="23"/>
  <c r="B37" i="19"/>
  <c r="B24" i="23"/>
  <c r="B24" i="20"/>
  <c r="Q21" i="20" l="1"/>
  <c r="V21" i="20" s="1"/>
  <c r="W20" i="23"/>
  <c r="T20" i="23"/>
  <c r="O22" i="20"/>
  <c r="P22" i="20"/>
  <c r="S22" i="20"/>
  <c r="N22" i="20"/>
  <c r="A24" i="23"/>
  <c r="K23" i="23"/>
  <c r="L23" i="23"/>
  <c r="H23" i="23"/>
  <c r="I23" i="23"/>
  <c r="G23" i="23"/>
  <c r="J23" i="23"/>
  <c r="M22" i="20"/>
  <c r="A24" i="20"/>
  <c r="L23" i="20"/>
  <c r="H23" i="20"/>
  <c r="K23" i="20"/>
  <c r="I23" i="20"/>
  <c r="J23" i="20"/>
  <c r="G23" i="20"/>
  <c r="R21" i="23"/>
  <c r="W21" i="23" s="1"/>
  <c r="T20" i="20"/>
  <c r="V20" i="23"/>
  <c r="Q21" i="23"/>
  <c r="O22" i="23"/>
  <c r="P22" i="23"/>
  <c r="M22" i="23"/>
  <c r="S22" i="23"/>
  <c r="N22" i="23"/>
  <c r="R21" i="20"/>
  <c r="B25" i="20"/>
  <c r="B25" i="23"/>
  <c r="Q22" i="23" l="1"/>
  <c r="V22" i="23" s="1"/>
  <c r="Q22" i="20"/>
  <c r="V22" i="20" s="1"/>
  <c r="R22" i="20"/>
  <c r="S23" i="20"/>
  <c r="N23" i="20"/>
  <c r="M23" i="20"/>
  <c r="P23" i="20"/>
  <c r="O23" i="20"/>
  <c r="O23" i="23"/>
  <c r="P23" i="23"/>
  <c r="W21" i="20"/>
  <c r="T21" i="20"/>
  <c r="R22" i="23"/>
  <c r="M23" i="23"/>
  <c r="N23" i="23"/>
  <c r="S23" i="23"/>
  <c r="T21" i="23"/>
  <c r="V21" i="23"/>
  <c r="A25" i="20"/>
  <c r="K24" i="20"/>
  <c r="I24" i="20"/>
  <c r="H24" i="20"/>
  <c r="L24" i="20"/>
  <c r="G24" i="20"/>
  <c r="J24" i="20"/>
  <c r="H24" i="23"/>
  <c r="I24" i="23"/>
  <c r="A25" i="23"/>
  <c r="L24" i="23"/>
  <c r="K24" i="23"/>
  <c r="G24" i="23"/>
  <c r="J24" i="23"/>
  <c r="R23" i="23" l="1"/>
  <c r="W23" i="23" s="1"/>
  <c r="Q23" i="23"/>
  <c r="V23" i="23" s="1"/>
  <c r="W22" i="23"/>
  <c r="T22" i="23"/>
  <c r="P24" i="20"/>
  <c r="O24" i="20"/>
  <c r="N24" i="20"/>
  <c r="S24" i="20"/>
  <c r="M24" i="20"/>
  <c r="T22" i="20"/>
  <c r="W22" i="20"/>
  <c r="O24" i="23"/>
  <c r="P24" i="23"/>
  <c r="S24" i="23"/>
  <c r="N24" i="23"/>
  <c r="M24" i="23"/>
  <c r="Q23" i="20"/>
  <c r="R23" i="20"/>
  <c r="I25" i="20"/>
  <c r="K25" i="20"/>
  <c r="A26" i="20"/>
  <c r="H25" i="20"/>
  <c r="L25" i="20"/>
  <c r="G25" i="20"/>
  <c r="J25" i="20"/>
  <c r="K25" i="23"/>
  <c r="A26" i="23"/>
  <c r="I25" i="23"/>
  <c r="L25" i="23"/>
  <c r="H25" i="23"/>
  <c r="G25" i="23"/>
  <c r="J25" i="23"/>
  <c r="T23" i="23" l="1"/>
  <c r="R24" i="23"/>
  <c r="W24" i="23" s="1"/>
  <c r="R24" i="20"/>
  <c r="W24" i="20" s="1"/>
  <c r="W23" i="20"/>
  <c r="T23" i="20"/>
  <c r="K26" i="23"/>
  <c r="A27" i="23"/>
  <c r="I26" i="23"/>
  <c r="H26" i="23"/>
  <c r="L26" i="23"/>
  <c r="J26" i="23"/>
  <c r="G26" i="23"/>
  <c r="V23" i="20"/>
  <c r="O25" i="20"/>
  <c r="P25" i="20"/>
  <c r="S25" i="20"/>
  <c r="N25" i="20"/>
  <c r="M25" i="20"/>
  <c r="I26" i="20"/>
  <c r="K26" i="20"/>
  <c r="A27" i="20"/>
  <c r="G26" i="20"/>
  <c r="H26" i="20"/>
  <c r="L26" i="20"/>
  <c r="J26" i="20"/>
  <c r="P25" i="23"/>
  <c r="O25" i="23"/>
  <c r="N25" i="23"/>
  <c r="S25" i="23"/>
  <c r="M25" i="23"/>
  <c r="Q24" i="23"/>
  <c r="V24" i="23" s="1"/>
  <c r="Q24" i="20"/>
  <c r="V24" i="20" s="1"/>
  <c r="Q25" i="23" l="1"/>
  <c r="V25" i="23" s="1"/>
  <c r="R25" i="23"/>
  <c r="W25" i="23" s="1"/>
  <c r="N26" i="20"/>
  <c r="S26" i="20"/>
  <c r="M26" i="20"/>
  <c r="A28" i="20"/>
  <c r="H27" i="20"/>
  <c r="K27" i="20"/>
  <c r="I27" i="20"/>
  <c r="L27" i="20"/>
  <c r="G27" i="20"/>
  <c r="J27" i="20"/>
  <c r="A28" i="23"/>
  <c r="K27" i="23"/>
  <c r="H27" i="23"/>
  <c r="I27" i="23"/>
  <c r="L27" i="23"/>
  <c r="G27" i="23"/>
  <c r="J27" i="23"/>
  <c r="P26" i="23"/>
  <c r="O26" i="23"/>
  <c r="R25" i="20"/>
  <c r="Q25" i="20"/>
  <c r="V25" i="20" s="1"/>
  <c r="T24" i="23"/>
  <c r="T24" i="20"/>
  <c r="O26" i="20"/>
  <c r="P26" i="20"/>
  <c r="S26" i="23"/>
  <c r="M26" i="23"/>
  <c r="N26" i="23"/>
  <c r="Q26" i="23" l="1"/>
  <c r="V26" i="23" s="1"/>
  <c r="T25" i="23"/>
  <c r="Q26" i="20"/>
  <c r="V26" i="20" s="1"/>
  <c r="R26" i="23"/>
  <c r="W26" i="23" s="1"/>
  <c r="O27" i="20"/>
  <c r="P27" i="20"/>
  <c r="S27" i="20"/>
  <c r="N27" i="20"/>
  <c r="M27" i="20"/>
  <c r="W25" i="20"/>
  <c r="T25" i="20"/>
  <c r="O27" i="23"/>
  <c r="P27" i="23"/>
  <c r="I28" i="23"/>
  <c r="A29" i="23"/>
  <c r="L28" i="23"/>
  <c r="H28" i="23"/>
  <c r="K28" i="23"/>
  <c r="J28" i="23"/>
  <c r="G28" i="23"/>
  <c r="M27" i="23"/>
  <c r="S27" i="23"/>
  <c r="N27" i="23"/>
  <c r="K28" i="20"/>
  <c r="I28" i="20"/>
  <c r="H28" i="20"/>
  <c r="A29" i="20"/>
  <c r="L28" i="20"/>
  <c r="G28" i="20"/>
  <c r="J28" i="20"/>
  <c r="R26" i="20"/>
  <c r="T26" i="23" l="1"/>
  <c r="R27" i="23"/>
  <c r="W27" i="23" s="1"/>
  <c r="Q27" i="23"/>
  <c r="V27" i="23" s="1"/>
  <c r="P28" i="20"/>
  <c r="O28" i="20"/>
  <c r="L29" i="20"/>
  <c r="H29" i="20"/>
  <c r="I29" i="20"/>
  <c r="K29" i="20"/>
  <c r="A30" i="20"/>
  <c r="G29" i="20"/>
  <c r="J29" i="20"/>
  <c r="L29" i="23"/>
  <c r="A30" i="23"/>
  <c r="H29" i="23"/>
  <c r="K29" i="23"/>
  <c r="I29" i="23"/>
  <c r="G29" i="23"/>
  <c r="J29" i="23"/>
  <c r="R27" i="20"/>
  <c r="Q27" i="20"/>
  <c r="V27" i="20" s="1"/>
  <c r="W26" i="20"/>
  <c r="T26" i="20"/>
  <c r="S28" i="20"/>
  <c r="M28" i="20"/>
  <c r="N28" i="20"/>
  <c r="S28" i="23"/>
  <c r="N28" i="23"/>
  <c r="M28" i="23"/>
  <c r="O28" i="23"/>
  <c r="P28" i="23"/>
  <c r="T27" i="23" l="1"/>
  <c r="R28" i="23"/>
  <c r="W28" i="23" s="1"/>
  <c r="Q28" i="23"/>
  <c r="V28" i="23" s="1"/>
  <c r="A31" i="23"/>
  <c r="H30" i="23"/>
  <c r="I30" i="23"/>
  <c r="L30" i="23"/>
  <c r="K30" i="23"/>
  <c r="J30" i="23"/>
  <c r="G30" i="23"/>
  <c r="O29" i="20"/>
  <c r="P29" i="20"/>
  <c r="S29" i="20"/>
  <c r="M29" i="20"/>
  <c r="N29" i="20"/>
  <c r="E1" i="20"/>
  <c r="H30" i="20"/>
  <c r="A31" i="20"/>
  <c r="I30" i="20"/>
  <c r="L30" i="20"/>
  <c r="K30" i="20"/>
  <c r="G30" i="20"/>
  <c r="J30" i="20"/>
  <c r="T27" i="20"/>
  <c r="W27" i="20"/>
  <c r="O29" i="23"/>
  <c r="P29" i="23"/>
  <c r="M29" i="23"/>
  <c r="S29" i="23"/>
  <c r="E1" i="23"/>
  <c r="N29" i="23"/>
  <c r="Q28" i="20"/>
  <c r="V28" i="20" s="1"/>
  <c r="R28" i="20"/>
  <c r="R29" i="23" l="1"/>
  <c r="W29" i="23" s="1"/>
  <c r="T28" i="23"/>
  <c r="R29" i="20"/>
  <c r="W29" i="20" s="1"/>
  <c r="Q29" i="23"/>
  <c r="V29" i="23" s="1"/>
  <c r="Q29" i="20"/>
  <c r="V29" i="20" s="1"/>
  <c r="T28" i="20"/>
  <c r="W28" i="20"/>
  <c r="M30" i="23"/>
  <c r="S30" i="23"/>
  <c r="N30" i="23"/>
  <c r="H31" i="20"/>
  <c r="I31" i="20"/>
  <c r="A32" i="20"/>
  <c r="K31" i="20"/>
  <c r="L31" i="20"/>
  <c r="J31" i="20"/>
  <c r="G31" i="20"/>
  <c r="P30" i="23"/>
  <c r="O30" i="23"/>
  <c r="P30" i="20"/>
  <c r="O30" i="20"/>
  <c r="S30" i="20"/>
  <c r="N30" i="20"/>
  <c r="M30" i="20"/>
  <c r="I31" i="23"/>
  <c r="H31" i="23"/>
  <c r="A32" i="23"/>
  <c r="L31" i="23"/>
  <c r="K31" i="23"/>
  <c r="J31" i="23"/>
  <c r="G31" i="23"/>
  <c r="T29" i="23" l="1"/>
  <c r="R30" i="23"/>
  <c r="W30" i="23" s="1"/>
  <c r="Q30" i="23"/>
  <c r="V30" i="23" s="1"/>
  <c r="T29" i="20"/>
  <c r="S31" i="23"/>
  <c r="N31" i="23"/>
  <c r="M31" i="23"/>
  <c r="R30" i="20"/>
  <c r="A33" i="20"/>
  <c r="L32" i="20"/>
  <c r="H32" i="20"/>
  <c r="K32" i="20"/>
  <c r="G32" i="20"/>
  <c r="I32" i="20"/>
  <c r="J32" i="20"/>
  <c r="N31" i="20"/>
  <c r="S31" i="20"/>
  <c r="M31" i="20"/>
  <c r="P31" i="20"/>
  <c r="O31" i="20"/>
  <c r="K32" i="23"/>
  <c r="H32" i="23"/>
  <c r="A33" i="23"/>
  <c r="I32" i="23"/>
  <c r="L32" i="23"/>
  <c r="G32" i="23"/>
  <c r="J32" i="23"/>
  <c r="Q30" i="20"/>
  <c r="V30" i="20" s="1"/>
  <c r="P31" i="23"/>
  <c r="O31" i="23"/>
  <c r="T30" i="23" l="1"/>
  <c r="Q31" i="20"/>
  <c r="V31" i="20" s="1"/>
  <c r="L33" i="20"/>
  <c r="I33" i="20"/>
  <c r="G33" i="20"/>
  <c r="A34" i="20"/>
  <c r="H33" i="20"/>
  <c r="K33" i="20"/>
  <c r="J33" i="20"/>
  <c r="W30" i="20"/>
  <c r="T30" i="20"/>
  <c r="Q31" i="23"/>
  <c r="V31" i="23" s="1"/>
  <c r="K33" i="23"/>
  <c r="A34" i="23"/>
  <c r="I33" i="23"/>
  <c r="L33" i="23"/>
  <c r="H33" i="23"/>
  <c r="J33" i="23"/>
  <c r="G33" i="23"/>
  <c r="R31" i="23"/>
  <c r="O32" i="23"/>
  <c r="P32" i="23"/>
  <c r="S32" i="23"/>
  <c r="M32" i="23"/>
  <c r="N32" i="23"/>
  <c r="O32" i="20"/>
  <c r="P32" i="20"/>
  <c r="R31" i="20"/>
  <c r="S32" i="20"/>
  <c r="N32" i="20"/>
  <c r="M32" i="20"/>
  <c r="Q32" i="20" l="1"/>
  <c r="V32" i="20" s="1"/>
  <c r="M33" i="20"/>
  <c r="Q32" i="23"/>
  <c r="V32" i="23" s="1"/>
  <c r="H34" i="23"/>
  <c r="K34" i="23"/>
  <c r="I34" i="23"/>
  <c r="A35" i="23"/>
  <c r="L34" i="23"/>
  <c r="J34" i="23"/>
  <c r="G34" i="23"/>
  <c r="O33" i="20"/>
  <c r="P33" i="20"/>
  <c r="R32" i="23"/>
  <c r="A35" i="20"/>
  <c r="I34" i="20"/>
  <c r="H34" i="20"/>
  <c r="K34" i="20"/>
  <c r="L34" i="20"/>
  <c r="G34" i="20"/>
  <c r="J34" i="20"/>
  <c r="S33" i="20"/>
  <c r="N33" i="20"/>
  <c r="T31" i="23"/>
  <c r="W31" i="23"/>
  <c r="S33" i="23"/>
  <c r="N33" i="23"/>
  <c r="M33" i="23"/>
  <c r="W31" i="20"/>
  <c r="T31" i="20"/>
  <c r="O33" i="23"/>
  <c r="P33" i="23"/>
  <c r="R32" i="20"/>
  <c r="Q33" i="20" l="1"/>
  <c r="V33" i="20" s="1"/>
  <c r="R33" i="23"/>
  <c r="Q33" i="23"/>
  <c r="V33" i="23" s="1"/>
  <c r="L35" i="20"/>
  <c r="A36" i="20"/>
  <c r="I35" i="20"/>
  <c r="K35" i="20"/>
  <c r="H35" i="20"/>
  <c r="J35" i="20"/>
  <c r="G35" i="20"/>
  <c r="W32" i="23"/>
  <c r="T32" i="23"/>
  <c r="R33" i="20"/>
  <c r="T32" i="20"/>
  <c r="W32" i="20"/>
  <c r="S34" i="23"/>
  <c r="N34" i="23"/>
  <c r="M34" i="23"/>
  <c r="O34" i="20"/>
  <c r="P34" i="20"/>
  <c r="O34" i="23"/>
  <c r="P34" i="23"/>
  <c r="S34" i="20"/>
  <c r="M34" i="20"/>
  <c r="N34" i="20"/>
  <c r="L35" i="23"/>
  <c r="A36" i="23"/>
  <c r="I35" i="23"/>
  <c r="K35" i="23"/>
  <c r="H35" i="23"/>
  <c r="G35" i="23"/>
  <c r="J35" i="23"/>
  <c r="T33" i="23" l="1"/>
  <c r="W33" i="23"/>
  <c r="Q34" i="20"/>
  <c r="R34" i="23"/>
  <c r="Q34" i="23"/>
  <c r="R34" i="20"/>
  <c r="A37" i="23"/>
  <c r="H36" i="23"/>
  <c r="I36" i="23"/>
  <c r="L36" i="23"/>
  <c r="K36" i="23"/>
  <c r="J36" i="23"/>
  <c r="G36" i="23"/>
  <c r="S35" i="20"/>
  <c r="N35" i="20"/>
  <c r="M35" i="20"/>
  <c r="T33" i="20"/>
  <c r="W33" i="20"/>
  <c r="P35" i="20"/>
  <c r="O35" i="20"/>
  <c r="P35" i="23"/>
  <c r="O35" i="23"/>
  <c r="I36" i="20"/>
  <c r="L36" i="20"/>
  <c r="A37" i="20"/>
  <c r="K36" i="20"/>
  <c r="G36" i="20"/>
  <c r="H36" i="20"/>
  <c r="J36" i="20"/>
  <c r="N35" i="23"/>
  <c r="S35" i="23"/>
  <c r="M35" i="23"/>
  <c r="T34" i="20" l="1"/>
  <c r="R35" i="23"/>
  <c r="Q35" i="20"/>
  <c r="R35" i="20"/>
  <c r="T34" i="23"/>
  <c r="A38" i="20"/>
  <c r="L37" i="20"/>
  <c r="H37" i="20"/>
  <c r="I37" i="20"/>
  <c r="K37" i="20"/>
  <c r="J37" i="20"/>
  <c r="G37" i="20"/>
  <c r="S36" i="20"/>
  <c r="N36" i="20"/>
  <c r="M36" i="20"/>
  <c r="I37" i="23"/>
  <c r="A38" i="23"/>
  <c r="H37" i="23"/>
  <c r="L37" i="23"/>
  <c r="K37" i="23"/>
  <c r="J37" i="23"/>
  <c r="G37" i="23"/>
  <c r="Q35" i="23"/>
  <c r="P36" i="23"/>
  <c r="O36" i="23"/>
  <c r="S36" i="23"/>
  <c r="N36" i="23"/>
  <c r="M36" i="23"/>
  <c r="P36" i="20"/>
  <c r="O36" i="20"/>
  <c r="T35" i="23" l="1"/>
  <c r="T35" i="20"/>
  <c r="R36" i="20"/>
  <c r="R36" i="23"/>
  <c r="Q36" i="20"/>
  <c r="A39" i="23"/>
  <c r="H38" i="23"/>
  <c r="L38" i="23"/>
  <c r="K38" i="23"/>
  <c r="I38" i="23"/>
  <c r="J38" i="23"/>
  <c r="G38" i="23"/>
  <c r="Q36" i="23"/>
  <c r="M37" i="20"/>
  <c r="N37" i="20"/>
  <c r="S37" i="20"/>
  <c r="P37" i="20"/>
  <c r="O37" i="20"/>
  <c r="M37" i="23"/>
  <c r="S37" i="23"/>
  <c r="N37" i="23"/>
  <c r="P37" i="23"/>
  <c r="O37" i="23"/>
  <c r="G38" i="20"/>
  <c r="A39" i="20"/>
  <c r="H38" i="20"/>
  <c r="L38" i="20"/>
  <c r="K38" i="20"/>
  <c r="I38" i="20"/>
  <c r="J38" i="20"/>
  <c r="T36" i="20" l="1"/>
  <c r="T36" i="23"/>
  <c r="R37" i="23"/>
  <c r="Q37" i="23"/>
  <c r="P38" i="20"/>
  <c r="O38" i="20"/>
  <c r="S38" i="23"/>
  <c r="N38" i="23"/>
  <c r="M38" i="23"/>
  <c r="O38" i="23"/>
  <c r="P38" i="23"/>
  <c r="S38" i="20"/>
  <c r="N38" i="20"/>
  <c r="M38" i="20"/>
  <c r="R37" i="20"/>
  <c r="A40" i="20"/>
  <c r="H39" i="20"/>
  <c r="K39" i="20"/>
  <c r="I39" i="20"/>
  <c r="L39" i="20"/>
  <c r="J39" i="20"/>
  <c r="G39" i="20"/>
  <c r="Q37" i="20"/>
  <c r="A40" i="23"/>
  <c r="K39" i="23"/>
  <c r="L39" i="23"/>
  <c r="I39" i="23"/>
  <c r="H39" i="23"/>
  <c r="J39" i="23"/>
  <c r="G39" i="23"/>
  <c r="T37" i="23" l="1"/>
  <c r="Q38" i="20"/>
  <c r="H40" i="23"/>
  <c r="A41" i="23"/>
  <c r="L40" i="23"/>
  <c r="I40" i="23"/>
  <c r="K40" i="23"/>
  <c r="G40" i="23"/>
  <c r="J40" i="23"/>
  <c r="R38" i="20"/>
  <c r="S39" i="20"/>
  <c r="N39" i="20"/>
  <c r="M39" i="20"/>
  <c r="O39" i="20"/>
  <c r="P39" i="20"/>
  <c r="M39" i="23"/>
  <c r="N39" i="23"/>
  <c r="S39" i="23"/>
  <c r="P39" i="23"/>
  <c r="O39" i="23"/>
  <c r="Q38" i="23"/>
  <c r="L40" i="20"/>
  <c r="A41" i="20"/>
  <c r="H40" i="20"/>
  <c r="I40" i="20"/>
  <c r="K40" i="20"/>
  <c r="G40" i="20"/>
  <c r="J40" i="20"/>
  <c r="R38" i="23"/>
  <c r="T37" i="20"/>
  <c r="T38" i="20" l="1"/>
  <c r="R39" i="23"/>
  <c r="Q39" i="20"/>
  <c r="P40" i="23"/>
  <c r="O40" i="23"/>
  <c r="H41" i="20"/>
  <c r="I41" i="20"/>
  <c r="A42" i="20"/>
  <c r="L41" i="20"/>
  <c r="K41" i="20"/>
  <c r="J41" i="20"/>
  <c r="G41" i="20"/>
  <c r="R39" i="20"/>
  <c r="N40" i="23"/>
  <c r="S40" i="23"/>
  <c r="M40" i="23"/>
  <c r="T38" i="23"/>
  <c r="P40" i="20"/>
  <c r="O40" i="20"/>
  <c r="M40" i="20"/>
  <c r="S40" i="20"/>
  <c r="N40" i="20"/>
  <c r="Q39" i="23"/>
  <c r="L41" i="23"/>
  <c r="A42" i="23"/>
  <c r="H41" i="23"/>
  <c r="I41" i="23"/>
  <c r="K41" i="23"/>
  <c r="J41" i="23"/>
  <c r="G41" i="23"/>
  <c r="T39" i="23" l="1"/>
  <c r="T39" i="20"/>
  <c r="Q40" i="23"/>
  <c r="R40" i="20"/>
  <c r="S41" i="23"/>
  <c r="N41" i="23"/>
  <c r="M41" i="23"/>
  <c r="Q40" i="20"/>
  <c r="R40" i="23"/>
  <c r="L42" i="23"/>
  <c r="H42" i="23"/>
  <c r="A43" i="23"/>
  <c r="K42" i="23"/>
  <c r="I42" i="23"/>
  <c r="G42" i="23"/>
  <c r="J42" i="23"/>
  <c r="M41" i="20"/>
  <c r="N41" i="20"/>
  <c r="S41" i="20"/>
  <c r="O41" i="20"/>
  <c r="P41" i="20"/>
  <c r="P41" i="23"/>
  <c r="O41" i="23"/>
  <c r="A43" i="20"/>
  <c r="L42" i="20"/>
  <c r="K42" i="20"/>
  <c r="I42" i="20"/>
  <c r="H42" i="20"/>
  <c r="J42" i="20"/>
  <c r="G42" i="20"/>
  <c r="T40" i="23" l="1"/>
  <c r="Q41" i="20"/>
  <c r="T40" i="20"/>
  <c r="R41" i="20"/>
  <c r="A44" i="23"/>
  <c r="L43" i="23"/>
  <c r="K43" i="23"/>
  <c r="H43" i="23"/>
  <c r="I43" i="23"/>
  <c r="J43" i="23"/>
  <c r="G43" i="23"/>
  <c r="H43" i="20"/>
  <c r="K43" i="20"/>
  <c r="L43" i="20"/>
  <c r="A44" i="20"/>
  <c r="I43" i="20"/>
  <c r="G43" i="20"/>
  <c r="J43" i="20"/>
  <c r="S42" i="20"/>
  <c r="M42" i="20"/>
  <c r="N42" i="20"/>
  <c r="O42" i="23"/>
  <c r="P42" i="23"/>
  <c r="P42" i="20"/>
  <c r="O42" i="20"/>
  <c r="M42" i="23"/>
  <c r="S42" i="23"/>
  <c r="N42" i="23"/>
  <c r="Q41" i="23"/>
  <c r="R41" i="23"/>
  <c r="R42" i="23" l="1"/>
  <c r="T41" i="20"/>
  <c r="T41" i="23"/>
  <c r="Q42" i="23"/>
  <c r="H44" i="20"/>
  <c r="K44" i="20"/>
  <c r="L44" i="20"/>
  <c r="A45" i="20"/>
  <c r="I44" i="20"/>
  <c r="G44" i="20"/>
  <c r="J44" i="20"/>
  <c r="S43" i="23"/>
  <c r="N43" i="23"/>
  <c r="M43" i="23"/>
  <c r="P43" i="23"/>
  <c r="O43" i="23"/>
  <c r="Q42" i="20"/>
  <c r="R42" i="20"/>
  <c r="P43" i="20"/>
  <c r="O43" i="20"/>
  <c r="S43" i="20"/>
  <c r="N43" i="20"/>
  <c r="M43" i="20"/>
  <c r="L44" i="23"/>
  <c r="A45" i="23"/>
  <c r="K44" i="23"/>
  <c r="I44" i="23"/>
  <c r="H44" i="23"/>
  <c r="G44" i="23"/>
  <c r="J44" i="23"/>
  <c r="T42" i="23" l="1"/>
  <c r="T42" i="20"/>
  <c r="Q43" i="20"/>
  <c r="Q43" i="23"/>
  <c r="R43" i="20"/>
  <c r="R43" i="23"/>
  <c r="A46" i="23"/>
  <c r="K45" i="23"/>
  <c r="I45" i="23"/>
  <c r="L45" i="23"/>
  <c r="H45" i="23"/>
  <c r="G45" i="23"/>
  <c r="J45" i="23"/>
  <c r="M44" i="20"/>
  <c r="S44" i="20"/>
  <c r="N44" i="20"/>
  <c r="O44" i="20"/>
  <c r="P44" i="20"/>
  <c r="L45" i="20"/>
  <c r="A46" i="20"/>
  <c r="I45" i="20"/>
  <c r="K45" i="20"/>
  <c r="H45" i="20"/>
  <c r="G45" i="20"/>
  <c r="J45" i="20"/>
  <c r="P44" i="23"/>
  <c r="O44" i="23"/>
  <c r="S44" i="23"/>
  <c r="N44" i="23"/>
  <c r="M44" i="23"/>
  <c r="R44" i="23" l="1"/>
  <c r="Q44" i="20"/>
  <c r="T43" i="20"/>
  <c r="Q44" i="23"/>
  <c r="T43" i="23"/>
  <c r="O45" i="20"/>
  <c r="P45" i="20"/>
  <c r="O45" i="23"/>
  <c r="P45" i="23"/>
  <c r="M45" i="23"/>
  <c r="N45" i="23"/>
  <c r="S45" i="23"/>
  <c r="R44" i="20"/>
  <c r="N45" i="20"/>
  <c r="M45" i="20"/>
  <c r="S45" i="20"/>
  <c r="A47" i="20"/>
  <c r="I46" i="20"/>
  <c r="L46" i="20"/>
  <c r="H46" i="20"/>
  <c r="K46" i="20"/>
  <c r="G46" i="20"/>
  <c r="J46" i="20"/>
  <c r="H46" i="23"/>
  <c r="A47" i="23"/>
  <c r="I46" i="23"/>
  <c r="L46" i="23"/>
  <c r="K46" i="23"/>
  <c r="J46" i="23"/>
  <c r="G46" i="23"/>
  <c r="T44" i="23" l="1"/>
  <c r="Q45" i="23"/>
  <c r="T44" i="20"/>
  <c r="R45" i="23"/>
  <c r="S46" i="23"/>
  <c r="M46" i="23"/>
  <c r="N46" i="23"/>
  <c r="O46" i="23"/>
  <c r="P46" i="23"/>
  <c r="A48" i="20"/>
  <c r="H47" i="20"/>
  <c r="K47" i="20"/>
  <c r="I47" i="20"/>
  <c r="G47" i="20"/>
  <c r="L47" i="20"/>
  <c r="J47" i="20"/>
  <c r="I47" i="23"/>
  <c r="H47" i="23"/>
  <c r="K47" i="23"/>
  <c r="A48" i="23"/>
  <c r="L47" i="23"/>
  <c r="G47" i="23"/>
  <c r="J47" i="23"/>
  <c r="R45" i="20"/>
  <c r="O46" i="20"/>
  <c r="P46" i="20"/>
  <c r="Q45" i="20"/>
  <c r="S46" i="20"/>
  <c r="M46" i="20"/>
  <c r="N46" i="20"/>
  <c r="R46" i="23" l="1"/>
  <c r="T45" i="23"/>
  <c r="Q46" i="23"/>
  <c r="S47" i="20"/>
  <c r="N47" i="20"/>
  <c r="M47" i="20"/>
  <c r="K48" i="20"/>
  <c r="L48" i="20"/>
  <c r="A49" i="20"/>
  <c r="H48" i="20"/>
  <c r="I48" i="20"/>
  <c r="J48" i="20"/>
  <c r="G48" i="20"/>
  <c r="R46" i="20"/>
  <c r="Q46" i="20"/>
  <c r="T45" i="20"/>
  <c r="P47" i="23"/>
  <c r="O47" i="23"/>
  <c r="N47" i="23"/>
  <c r="M47" i="23"/>
  <c r="S47" i="23"/>
  <c r="P47" i="20"/>
  <c r="O47" i="20"/>
  <c r="I48" i="23"/>
  <c r="L48" i="23"/>
  <c r="K48" i="23"/>
  <c r="A49" i="23"/>
  <c r="H48" i="23"/>
  <c r="G48" i="23"/>
  <c r="J48" i="23"/>
  <c r="T46" i="23" l="1"/>
  <c r="Q47" i="20"/>
  <c r="R47" i="20"/>
  <c r="T46" i="20"/>
  <c r="Q47" i="23"/>
  <c r="P48" i="23"/>
  <c r="O48" i="23"/>
  <c r="R47" i="23"/>
  <c r="N48" i="23"/>
  <c r="M48" i="23"/>
  <c r="S48" i="23"/>
  <c r="S48" i="20"/>
  <c r="N48" i="20"/>
  <c r="M48" i="20"/>
  <c r="O48" i="20"/>
  <c r="P48" i="20"/>
  <c r="I49" i="20"/>
  <c r="A50" i="20"/>
  <c r="H49" i="20"/>
  <c r="L49" i="20"/>
  <c r="K49" i="20"/>
  <c r="G49" i="20"/>
  <c r="J49" i="20"/>
  <c r="H49" i="23"/>
  <c r="I49" i="23"/>
  <c r="L49" i="23"/>
  <c r="A50" i="23"/>
  <c r="K49" i="23"/>
  <c r="G49" i="23"/>
  <c r="J49" i="23"/>
  <c r="R48" i="23" l="1"/>
  <c r="Q48" i="23"/>
  <c r="T47" i="20"/>
  <c r="T47" i="23"/>
  <c r="O49" i="20"/>
  <c r="P49" i="20"/>
  <c r="O49" i="23"/>
  <c r="P49" i="23"/>
  <c r="H50" i="20"/>
  <c r="A51" i="20"/>
  <c r="I50" i="20"/>
  <c r="L50" i="20"/>
  <c r="G50" i="20"/>
  <c r="K50" i="20"/>
  <c r="J50" i="20"/>
  <c r="S49" i="23"/>
  <c r="N49" i="23"/>
  <c r="M49" i="23"/>
  <c r="R48" i="20"/>
  <c r="S49" i="20"/>
  <c r="N49" i="20"/>
  <c r="M49" i="20"/>
  <c r="I50" i="23"/>
  <c r="A51" i="23"/>
  <c r="H50" i="23"/>
  <c r="L50" i="23"/>
  <c r="K50" i="23"/>
  <c r="J50" i="23"/>
  <c r="G50" i="23"/>
  <c r="Q48" i="20"/>
  <c r="T48" i="23" l="1"/>
  <c r="M50" i="23"/>
  <c r="S50" i="23"/>
  <c r="N50" i="23"/>
  <c r="S50" i="20"/>
  <c r="M50" i="20"/>
  <c r="N50" i="20"/>
  <c r="A52" i="20"/>
  <c r="H51" i="20"/>
  <c r="I51" i="20"/>
  <c r="K51" i="20"/>
  <c r="G51" i="20"/>
  <c r="L51" i="20"/>
  <c r="J51" i="20"/>
  <c r="A52" i="23"/>
  <c r="I51" i="23"/>
  <c r="H51" i="23"/>
  <c r="L51" i="23"/>
  <c r="K51" i="23"/>
  <c r="G51" i="23"/>
  <c r="J51" i="23"/>
  <c r="T48" i="20"/>
  <c r="Q49" i="23"/>
  <c r="R49" i="23"/>
  <c r="R49" i="20"/>
  <c r="P50" i="23"/>
  <c r="O50" i="23"/>
  <c r="Q49" i="20"/>
  <c r="O50" i="20"/>
  <c r="P50" i="20"/>
  <c r="Q50" i="20" l="1"/>
  <c r="R50" i="20"/>
  <c r="T49" i="23"/>
  <c r="A53" i="23"/>
  <c r="L52" i="23"/>
  <c r="H52" i="23"/>
  <c r="I52" i="23"/>
  <c r="G52" i="23"/>
  <c r="K52" i="23"/>
  <c r="J52" i="23"/>
  <c r="O51" i="20"/>
  <c r="P51" i="20"/>
  <c r="S51" i="20"/>
  <c r="N51" i="20"/>
  <c r="M51" i="20"/>
  <c r="P51" i="23"/>
  <c r="O51" i="23"/>
  <c r="R50" i="23"/>
  <c r="N51" i="23"/>
  <c r="S51" i="23"/>
  <c r="M51" i="23"/>
  <c r="A53" i="20"/>
  <c r="L52" i="20"/>
  <c r="H52" i="20"/>
  <c r="I52" i="20"/>
  <c r="K52" i="20"/>
  <c r="G52" i="20"/>
  <c r="J52" i="20"/>
  <c r="T49" i="20"/>
  <c r="Q50" i="23"/>
  <c r="T50" i="20" l="1"/>
  <c r="Q51" i="23"/>
  <c r="R51" i="23"/>
  <c r="R51" i="20"/>
  <c r="P52" i="23"/>
  <c r="O52" i="23"/>
  <c r="S52" i="23"/>
  <c r="N52" i="23"/>
  <c r="M52" i="23"/>
  <c r="T50" i="23"/>
  <c r="L53" i="20"/>
  <c r="H53" i="20"/>
  <c r="A54" i="20"/>
  <c r="I53" i="20"/>
  <c r="K53" i="20"/>
  <c r="G53" i="20"/>
  <c r="J53" i="20"/>
  <c r="P52" i="20"/>
  <c r="O52" i="20"/>
  <c r="N52" i="20"/>
  <c r="M52" i="20"/>
  <c r="S52" i="20"/>
  <c r="A54" i="23"/>
  <c r="L53" i="23"/>
  <c r="H53" i="23"/>
  <c r="I53" i="23"/>
  <c r="K53" i="23"/>
  <c r="G53" i="23"/>
  <c r="J53" i="23"/>
  <c r="Q51" i="20"/>
  <c r="T51" i="23" l="1"/>
  <c r="T51" i="20"/>
  <c r="Q52" i="20"/>
  <c r="Q52" i="23"/>
  <c r="P53" i="23"/>
  <c r="O53" i="23"/>
  <c r="R52" i="20"/>
  <c r="O53" i="20"/>
  <c r="P53" i="20"/>
  <c r="R52" i="23"/>
  <c r="S53" i="23"/>
  <c r="N53" i="23"/>
  <c r="M53" i="23"/>
  <c r="S53" i="20"/>
  <c r="N53" i="20"/>
  <c r="M53" i="20"/>
  <c r="A55" i="20"/>
  <c r="K54" i="20"/>
  <c r="L54" i="20"/>
  <c r="H54" i="20"/>
  <c r="I54" i="20"/>
  <c r="J54" i="20"/>
  <c r="G54" i="20"/>
  <c r="K54" i="23"/>
  <c r="L54" i="23"/>
  <c r="A55" i="23"/>
  <c r="I54" i="23"/>
  <c r="H54" i="23"/>
  <c r="J54" i="23"/>
  <c r="G54" i="23"/>
  <c r="T52" i="20" l="1"/>
  <c r="T52" i="23"/>
  <c r="R53" i="20"/>
  <c r="R53" i="23"/>
  <c r="Q53" i="20"/>
  <c r="A56" i="23"/>
  <c r="K55" i="23"/>
  <c r="I55" i="23"/>
  <c r="H55" i="23"/>
  <c r="L55" i="23"/>
  <c r="G55" i="23"/>
  <c r="J55" i="23"/>
  <c r="N54" i="20"/>
  <c r="S54" i="20"/>
  <c r="M54" i="20"/>
  <c r="Q53" i="23"/>
  <c r="O54" i="20"/>
  <c r="P54" i="20"/>
  <c r="S54" i="23"/>
  <c r="M54" i="23"/>
  <c r="N54" i="23"/>
  <c r="P54" i="23"/>
  <c r="O54" i="23"/>
  <c r="A56" i="20"/>
  <c r="K55" i="20"/>
  <c r="I55" i="20"/>
  <c r="H55" i="20"/>
  <c r="L55" i="20"/>
  <c r="G55" i="20"/>
  <c r="J55" i="20"/>
  <c r="T53" i="23" l="1"/>
  <c r="T53" i="20"/>
  <c r="Q54" i="23"/>
  <c r="O55" i="20"/>
  <c r="P55" i="20"/>
  <c r="S55" i="20"/>
  <c r="M55" i="20"/>
  <c r="N55" i="20"/>
  <c r="P55" i="23"/>
  <c r="O55" i="23"/>
  <c r="R54" i="23"/>
  <c r="T54" i="23" s="1"/>
  <c r="N55" i="23"/>
  <c r="S55" i="23"/>
  <c r="M55" i="23"/>
  <c r="A57" i="20"/>
  <c r="I56" i="20"/>
  <c r="L56" i="20"/>
  <c r="K56" i="20"/>
  <c r="H56" i="20"/>
  <c r="G56" i="20"/>
  <c r="J56" i="20"/>
  <c r="R54" i="20"/>
  <c r="Q54" i="20"/>
  <c r="I56" i="23"/>
  <c r="A57" i="23"/>
  <c r="K56" i="23"/>
  <c r="H56" i="23"/>
  <c r="L56" i="23"/>
  <c r="G56" i="23"/>
  <c r="J56" i="23"/>
  <c r="R55" i="23" l="1"/>
  <c r="A58" i="23"/>
  <c r="L57" i="23"/>
  <c r="P57" i="23" s="1"/>
  <c r="R57" i="23" s="1"/>
  <c r="T54" i="20"/>
  <c r="R55" i="20"/>
  <c r="Q55" i="20"/>
  <c r="P56" i="20"/>
  <c r="O56" i="20"/>
  <c r="J7" i="20"/>
  <c r="Q55" i="23"/>
  <c r="N56" i="20"/>
  <c r="N9" i="20" s="1"/>
  <c r="M56" i="20"/>
  <c r="M9" i="20" s="1"/>
  <c r="S56" i="20"/>
  <c r="S9" i="20" s="1"/>
  <c r="S3" i="20" s="1"/>
  <c r="G7" i="20"/>
  <c r="O56" i="23"/>
  <c r="O9" i="23" s="1"/>
  <c r="P56" i="23"/>
  <c r="J7" i="23"/>
  <c r="S56" i="23"/>
  <c r="S9" i="23" s="1"/>
  <c r="S3" i="23" s="1"/>
  <c r="M56" i="23"/>
  <c r="N56" i="23"/>
  <c r="G7" i="23"/>
  <c r="A58" i="20"/>
  <c r="L57" i="20"/>
  <c r="P57" i="20" s="1"/>
  <c r="R57" i="20" s="1"/>
  <c r="T55" i="23" l="1"/>
  <c r="G3" i="23"/>
  <c r="G3" i="20"/>
  <c r="R56" i="20"/>
  <c r="H5" i="23"/>
  <c r="Q56" i="20"/>
  <c r="O9" i="20"/>
  <c r="H5" i="20" s="1"/>
  <c r="A59" i="20"/>
  <c r="L58" i="20"/>
  <c r="P58" i="20" s="1"/>
  <c r="R58" i="20" s="1"/>
  <c r="T55" i="20"/>
  <c r="H6" i="20"/>
  <c r="I6" i="20"/>
  <c r="R56" i="23"/>
  <c r="N9" i="23"/>
  <c r="I6" i="23" s="1"/>
  <c r="Q56" i="23"/>
  <c r="Q9" i="23" s="1"/>
  <c r="M9" i="23"/>
  <c r="H6" i="23" s="1"/>
  <c r="L58" i="23"/>
  <c r="P58" i="23" s="1"/>
  <c r="R58" i="23" s="1"/>
  <c r="A59" i="23"/>
  <c r="J6" i="23" l="1"/>
  <c r="T56" i="23"/>
  <c r="H4" i="23"/>
  <c r="F2" i="23" s="1"/>
  <c r="H7" i="23"/>
  <c r="J6" i="20"/>
  <c r="A60" i="20"/>
  <c r="L59" i="20"/>
  <c r="P59" i="20" s="1"/>
  <c r="R59" i="20" s="1"/>
  <c r="T56" i="20"/>
  <c r="Q9" i="20"/>
  <c r="L59" i="23"/>
  <c r="P59" i="23" s="1"/>
  <c r="R59" i="23" s="1"/>
  <c r="A60" i="23"/>
  <c r="A61" i="23" l="1"/>
  <c r="L60" i="23"/>
  <c r="P60" i="23" s="1"/>
  <c r="R60" i="23" s="1"/>
  <c r="H7" i="20"/>
  <c r="H4" i="20"/>
  <c r="F2" i="20" s="1"/>
  <c r="L60" i="20"/>
  <c r="P60" i="20" s="1"/>
  <c r="R60" i="20" s="1"/>
  <c r="A61" i="20"/>
  <c r="A62" i="23" l="1"/>
  <c r="L61" i="23"/>
  <c r="P61" i="23" s="1"/>
  <c r="R61" i="23" s="1"/>
  <c r="A62" i="20"/>
  <c r="L61" i="20"/>
  <c r="P61" i="20" s="1"/>
  <c r="R61" i="20" s="1"/>
  <c r="A63" i="20" l="1"/>
  <c r="L62" i="20"/>
  <c r="P62" i="20" s="1"/>
  <c r="R62" i="20" s="1"/>
  <c r="L62" i="23"/>
  <c r="P62" i="23" s="1"/>
  <c r="R62" i="23" s="1"/>
  <c r="A63" i="23"/>
  <c r="L63" i="20" l="1"/>
  <c r="P63" i="20" s="1"/>
  <c r="R63" i="20" s="1"/>
  <c r="A64" i="20"/>
  <c r="L63" i="23"/>
  <c r="P63" i="23" s="1"/>
  <c r="R63" i="23" s="1"/>
  <c r="A64" i="23"/>
  <c r="A65" i="23" l="1"/>
  <c r="L64" i="23"/>
  <c r="P64" i="23" s="1"/>
  <c r="R64" i="23" s="1"/>
  <c r="A65" i="20"/>
  <c r="L64" i="20"/>
  <c r="P64" i="20" s="1"/>
  <c r="R64" i="20" s="1"/>
  <c r="A66" i="20" l="1"/>
  <c r="L65" i="20"/>
  <c r="P65" i="20" s="1"/>
  <c r="R65" i="20" s="1"/>
  <c r="A66" i="23"/>
  <c r="L65" i="23"/>
  <c r="P65" i="23" s="1"/>
  <c r="R65" i="23" s="1"/>
  <c r="L66" i="23" l="1"/>
  <c r="P66" i="23" s="1"/>
  <c r="R66" i="23" s="1"/>
  <c r="A67" i="23"/>
  <c r="A67" i="20"/>
  <c r="L66" i="20"/>
  <c r="P66" i="20" s="1"/>
  <c r="R66" i="20" s="1"/>
  <c r="A68" i="20" l="1"/>
  <c r="L67" i="20"/>
  <c r="P67" i="20" s="1"/>
  <c r="A68" i="23"/>
  <c r="L67" i="23"/>
  <c r="P67" i="23" s="1"/>
  <c r="R67" i="23" l="1"/>
  <c r="R9" i="23" s="1"/>
  <c r="P9" i="23"/>
  <c r="I5" i="23" s="1"/>
  <c r="J5" i="23" s="1"/>
  <c r="R67" i="20"/>
  <c r="R9" i="20" s="1"/>
  <c r="P9" i="20"/>
  <c r="I5" i="20" s="1"/>
  <c r="J5" i="20" s="1"/>
  <c r="I7" i="20" l="1"/>
  <c r="I2" i="20" s="1"/>
  <c r="I4" i="20"/>
  <c r="I4" i="23"/>
  <c r="I7" i="23"/>
  <c r="I2" i="23" s="1"/>
  <c r="G2" i="20" l="1"/>
  <c r="J4" i="20"/>
  <c r="I1" i="20"/>
  <c r="I1" i="23"/>
  <c r="J4" i="23"/>
  <c r="G2" i="23"/>
</calcChain>
</file>

<file path=xl/comments1.xml><?xml version="1.0" encoding="utf-8"?>
<comments xmlns="http://schemas.openxmlformats.org/spreadsheetml/2006/main">
  <authors>
    <author>EA_Vorobieva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04"/>
          </rPr>
          <t>EA_Vorobieva:</t>
        </r>
        <r>
          <rPr>
            <sz val="9"/>
            <color indexed="81"/>
            <rFont val="Tahoma"/>
            <family val="2"/>
            <charset val="204"/>
          </rPr>
          <t xml:space="preserve">
с учетом тарифа на ХВС</t>
        </r>
      </text>
    </comment>
  </commentList>
</comments>
</file>

<file path=xl/comments2.xml><?xml version="1.0" encoding="utf-8"?>
<comments xmlns="http://schemas.openxmlformats.org/spreadsheetml/2006/main">
  <authors>
    <author>EA_Vorobieva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04"/>
          </rPr>
          <t>EA_Vorobieva:</t>
        </r>
        <r>
          <rPr>
            <sz val="9"/>
            <color indexed="81"/>
            <rFont val="Tahoma"/>
            <family val="2"/>
            <charset val="204"/>
          </rPr>
          <t xml:space="preserve">
с учетом тарифа на ХВС</t>
        </r>
      </text>
    </comment>
  </commentList>
</comments>
</file>

<file path=xl/sharedStrings.xml><?xml version="1.0" encoding="utf-8"?>
<sst xmlns="http://schemas.openxmlformats.org/spreadsheetml/2006/main" count="833" uniqueCount="218">
  <si>
    <t>НЕ ТРОГАТЬ!!!!!</t>
  </si>
  <si>
    <t>Район</t>
  </si>
  <si>
    <t>Код района</t>
  </si>
  <si>
    <t>Сельсовет</t>
  </si>
  <si>
    <t>Организация</t>
  </si>
  <si>
    <t>ИНН</t>
  </si>
  <si>
    <t>Индекс</t>
  </si>
  <si>
    <t>в ценах 1 полугодия</t>
  </si>
  <si>
    <t>в ценах 2 полугодия</t>
  </si>
  <si>
    <t>ПО от шаблона отличается на АЭС и Юж.генер комп</t>
  </si>
  <si>
    <t>ПО</t>
  </si>
  <si>
    <t>Рост по сельсоветам, %</t>
  </si>
  <si>
    <t>Яляется ли плательщиком НДС</t>
  </si>
  <si>
    <t>Гкал</t>
  </si>
  <si>
    <t>Руб./Гкал</t>
  </si>
  <si>
    <t>Наименование Организации</t>
  </si>
  <si>
    <t>ДА</t>
  </si>
  <si>
    <t>НЕТ</t>
  </si>
  <si>
    <t>Наименование муниципального района</t>
  </si>
  <si>
    <t>Наименование муниципального образования</t>
  </si>
  <si>
    <t>Наименование организации</t>
  </si>
  <si>
    <t xml:space="preserve">№ постановления по утверждению производственной программы (при наличии) и установлению тарифов на горячую воду </t>
  </si>
  <si>
    <t xml:space="preserve"> система ГВС</t>
  </si>
  <si>
    <t>с 1 января 2016 год</t>
  </si>
  <si>
    <t>с 1 июля 2016 год</t>
  </si>
  <si>
    <t>с 1 января 2017 года</t>
  </si>
  <si>
    <t>с 1 июля 2017 года</t>
  </si>
  <si>
    <t>с 1 января 2018 года</t>
  </si>
  <si>
    <t>с 1 июля 2018 года</t>
  </si>
  <si>
    <t>население</t>
  </si>
  <si>
    <t>бюджетные потребители</t>
  </si>
  <si>
    <t>прочие потребители</t>
  </si>
  <si>
    <t>1 полуг</t>
  </si>
  <si>
    <t>Большесолдатский район</t>
  </si>
  <si>
    <t xml:space="preserve">Волоконский сельсовет </t>
  </si>
  <si>
    <t xml:space="preserve">ГУПКО "Курскоблжилкомхоз" </t>
  </si>
  <si>
    <t>компонент на холодную воду, руб./м3</t>
  </si>
  <si>
    <t>закрытая</t>
  </si>
  <si>
    <t>компонент на тепловую энергию, руб./Гкал</t>
  </si>
  <si>
    <t>Железногорский район</t>
  </si>
  <si>
    <t>пос. Магнитный</t>
  </si>
  <si>
    <t>Постановления КТЦ Курской области от 15.10.2018 №35,  36</t>
  </si>
  <si>
    <t>Новоандросовский сельсовет</t>
  </si>
  <si>
    <t xml:space="preserve">МУП «Районное коммунальное хозяйство» </t>
  </si>
  <si>
    <t>Постановления КТЦ Курской области от 30.10.2015 №76 (в редакции от 16.12.2016 №86, от 13.12.2017 №88)</t>
  </si>
  <si>
    <t>открытая</t>
  </si>
  <si>
    <t>Разветьевский сельсовет</t>
  </si>
  <si>
    <t>Студенокский сельсовет</t>
  </si>
  <si>
    <t xml:space="preserve">МУП «Районное коммунальное хозяйство»  </t>
  </si>
  <si>
    <t>Курский район</t>
  </si>
  <si>
    <t xml:space="preserve"> Клюквинский сельсовет</t>
  </si>
  <si>
    <t xml:space="preserve">АО "ГАЗСПЕЦРЕСУРС" </t>
  </si>
  <si>
    <t>ФГБУ "ЦЖКУ" Минобороны России</t>
  </si>
  <si>
    <t>компонент на теплоноситель, руб./м3</t>
  </si>
  <si>
    <t>Рышковский сельсовет</t>
  </si>
  <si>
    <t>Моковский сельсовет</t>
  </si>
  <si>
    <t>Щетинский сельсовет</t>
  </si>
  <si>
    <t>МУП ЖКХ "Родник"</t>
  </si>
  <si>
    <t>Курчатовский район</t>
  </si>
  <si>
    <t>п.им. К.Либкнехта</t>
  </si>
  <si>
    <t xml:space="preserve">ГУПКО "Курскоблжилкомхоз"                              </t>
  </si>
  <si>
    <t xml:space="preserve"> п. Медвенка</t>
  </si>
  <si>
    <t>Обоянский район</t>
  </si>
  <si>
    <t>г. Обоянь</t>
  </si>
  <si>
    <t>ООО "Обоянские Коммунальные Тепловые Сети"</t>
  </si>
  <si>
    <t>Октябрьский район</t>
  </si>
  <si>
    <t>п.Прямицыно</t>
  </si>
  <si>
    <t>Поныровский район</t>
  </si>
  <si>
    <t>п.Поныри</t>
  </si>
  <si>
    <t>ООО Теплосети п.Поныри</t>
  </si>
  <si>
    <t>город Рыльск</t>
  </si>
  <si>
    <t>ООО "ПРОМ-ЭНЕРГО-СЕРВИС"</t>
  </si>
  <si>
    <t xml:space="preserve">ФГБУ "Санаторий "Марьино" </t>
  </si>
  <si>
    <t>ГУПКО "Курскоблжилкомхоз"</t>
  </si>
  <si>
    <t>Закрытая</t>
  </si>
  <si>
    <t>Советский район</t>
  </si>
  <si>
    <t>Советский сельсовет</t>
  </si>
  <si>
    <t>Суджанский район</t>
  </si>
  <si>
    <t>г.Суджа</t>
  </si>
  <si>
    <t>МУП КЭТС г. Суджи</t>
  </si>
  <si>
    <t>Черемисиновский район</t>
  </si>
  <si>
    <t>Краснополянский  сельсовет</t>
  </si>
  <si>
    <t>город Железногорск</t>
  </si>
  <si>
    <t xml:space="preserve">МУП "Гортеплосеть"
</t>
  </si>
  <si>
    <t>ООО "Комфорт"</t>
  </si>
  <si>
    <t>город Курск</t>
  </si>
  <si>
    <t>Курский завод "Маяк" - филиал АО "Нижегородское научно-производственное объединение имени М.В.Фрунзе"</t>
  </si>
  <si>
    <t>ООО "Теплогенерирующая компания"</t>
  </si>
  <si>
    <t xml:space="preserve">ГУПКО "Курскоблжилкомхоз"                       </t>
  </si>
  <si>
    <t xml:space="preserve">МУП "Курские городские коммунальные тепловые сети"
</t>
  </si>
  <si>
    <t>ООО "Агропроект"</t>
  </si>
  <si>
    <t>Постановления КТЦ Курской области от 10.10.2018 №32, 33</t>
  </si>
  <si>
    <t>город Курчатов</t>
  </si>
  <si>
    <t>АО «Концерн Росэнергоатом» (филиал «Курская атомная станция»)</t>
  </si>
  <si>
    <t>г.Щигры</t>
  </si>
  <si>
    <t>г.Льгов</t>
  </si>
  <si>
    <t>г.Фатеж</t>
  </si>
  <si>
    <t>ОБЪЕМ ТЭ 
на ПОДОГРЕВ НАСЕЛЕНИЮ
1 полугодия</t>
  </si>
  <si>
    <t>ОБЪЕМ ТЭ 
на ПОДОГРЕВ НАСЕЛЕНИЮ 
2 полугодия</t>
  </si>
  <si>
    <t>ГОДОВОЙ ОБЪЕМ ТЭ 
на ПОДОГРЕВ НАСЕЛЕНИЮ</t>
  </si>
  <si>
    <t>ОБЪЕМ М3  ГВС  НАСЕЛЕНИЮ
1 полугодия</t>
  </si>
  <si>
    <t>ОБЪЕМ М3  ГВС  НАСЕЛЕНИЮ
2 полугодия</t>
  </si>
  <si>
    <t>ГОДОВОЙ  М3  ГВС  НАСЕЛЕНИЮ</t>
  </si>
  <si>
    <t>ОБЪЕМ ТЭ 
на ПОДОГРЕВ ЮРЛИЦАМ 
2 полугодия</t>
  </si>
  <si>
    <t>ОБЪЕМ ТЭ 
на ПОДОГРЕВ ЮРЛИЦАМ 
1 полугодия</t>
  </si>
  <si>
    <t>ГОДОВОЙ ОБЪЕМ ТЭ 
на ПОДОГРЕВ ЮРЛИЦАМ</t>
  </si>
  <si>
    <t>ОБЪЕМ М3  ГВС ЮРЛИЦАМ 
1 полугодия</t>
  </si>
  <si>
    <t>ОБЪЕМ М3  ГВС ЮРЛИЦАМ 
2 полугодия</t>
  </si>
  <si>
    <t xml:space="preserve">ВСЕГО ГОДОВОЙ ОБЪЕМ ТЭ НА ПОДОГРЕВ </t>
  </si>
  <si>
    <t>ГОДОВОЙ ОБЪЕМ  М3  ГВС ЮРЛИЦАМ</t>
  </si>
  <si>
    <t>ОБЩИЙ ОБЪЕМ ТЭ 
1 полугодие</t>
  </si>
  <si>
    <t>ОБЩИЙ ОБЪЕМ ТЭ 
2 полугодие</t>
  </si>
  <si>
    <t xml:space="preserve"> Ивановский сельсовет</t>
  </si>
  <si>
    <t>Рыльский район</t>
  </si>
  <si>
    <t>Щигровский район</t>
  </si>
  <si>
    <t>Фатежский район</t>
  </si>
  <si>
    <t>Система (открытая/закрытая)</t>
  </si>
  <si>
    <t>Льговский район</t>
  </si>
  <si>
    <t>ОБЩИЙ ОБЪЕМ ВОДЫ, м3 
1 полугодие</t>
  </si>
  <si>
    <t>ОБЩИЙ ОБЪЕМ ВОДЫ, м3 
2 полугодие</t>
  </si>
  <si>
    <t>ГОДОВОЙ ОБЩИЙ ОБЪЕМ ВОДЫ, м3</t>
  </si>
  <si>
    <t>млн.руб.</t>
  </si>
  <si>
    <t>Руб./м3</t>
  </si>
  <si>
    <t>ВЫРУЧКА комп ТЭ 
на 1 полуг</t>
  </si>
  <si>
    <t>ВЫРУЧКА  
комп Воды
на 1 полуг</t>
  </si>
  <si>
    <t>ВЫРУЧКА  
комп Воды
на 2 полуг</t>
  </si>
  <si>
    <t>Выручка в тарифах 1 полугодия</t>
  </si>
  <si>
    <t>Выручка в тарифах 2 полугодия</t>
  </si>
  <si>
    <t>М3</t>
  </si>
  <si>
    <t>КОЭФФИЦИЕНТ ПОДОГРЕВА</t>
  </si>
  <si>
    <t>ООО "Теткинское МУП ЖКХ"</t>
  </si>
  <si>
    <t>Наименование юридического лица</t>
  </si>
  <si>
    <t>Плательщик НДС</t>
  </si>
  <si>
    <t>АО "Концерн Росэнергоатом" (филиал "Курская атомная станция")</t>
  </si>
  <si>
    <t>да</t>
  </si>
  <si>
    <t>нет</t>
  </si>
  <si>
    <t>МУП "Кшенское" поселка Кшенский</t>
  </si>
  <si>
    <t>ООО "Комфорт" г. Железногорск</t>
  </si>
  <si>
    <t>ФГБУ "Санаторий Марьино"</t>
  </si>
  <si>
    <t>АО "ККХП"</t>
  </si>
  <si>
    <t>АО "ТЭСК"</t>
  </si>
  <si>
    <t>МУП "Гортеплосеть"</t>
  </si>
  <si>
    <t>МУП КЭТС г.Суджа</t>
  </si>
  <si>
    <t>МУП "Теплосеть"</t>
  </si>
  <si>
    <t>ООО "ГОТЭК-ЦПУ"</t>
  </si>
  <si>
    <t>ООО "Курские Внешние Коммунальные сети"</t>
  </si>
  <si>
    <t>ООО «НИАГАРА+»</t>
  </si>
  <si>
    <t>ООО "Свободинский электромеханический завод"</t>
  </si>
  <si>
    <t>ООО "Хомутовские КТС"</t>
  </si>
  <si>
    <t>ООО "Южная генерирующая компания"</t>
  </si>
  <si>
    <t>Филиал ФГБУ "ЦЖКУ" Минобороны России по ЗВО</t>
  </si>
  <si>
    <t>ООО "Жилсервис ЗЖБИ-3"</t>
  </si>
  <si>
    <t>МКУ "Управление обеспечения деятельности органов местного самоуправления"</t>
  </si>
  <si>
    <t>МУП "Районное коммунальное хозяйство"</t>
  </si>
  <si>
    <t>т</t>
  </si>
  <si>
    <t>сисм</t>
  </si>
  <si>
    <t>ВЫРУЧКА комп  ТЭ 
на 2 полуг</t>
  </si>
  <si>
    <t>ВЫРУЧКА</t>
  </si>
  <si>
    <t>АГРОПРОЕКТ в ШАБЛОНЕ С ОБЪЕМАМИ ХВС</t>
  </si>
  <si>
    <t>С НДС</t>
  </si>
  <si>
    <t>Тариф</t>
  </si>
  <si>
    <t>2 полуг</t>
  </si>
  <si>
    <t>Юрлица</t>
  </si>
  <si>
    <t>ОБЪЕМ М3</t>
  </si>
  <si>
    <t>ТАРИФ ЗА м3</t>
  </si>
  <si>
    <t>РАСЧЕТА ИНДЕКСА НА 2023</t>
  </si>
  <si>
    <t xml:space="preserve">Ворошневский сельсовет
</t>
  </si>
  <si>
    <t>п.Учительский Ивановский сельсовет</t>
  </si>
  <si>
    <t>РАСХОЖДЕНИЕ ПО АГРОПРОЕКТУ НА ВЕЛИЧИНУ ВОДОКАНАЛА</t>
  </si>
  <si>
    <t>Медвенский район</t>
  </si>
  <si>
    <t xml:space="preserve">ООО "Коммунальщик" </t>
  </si>
  <si>
    <t>Касторенский район</t>
  </si>
  <si>
    <t>Лачиновский сельсовет</t>
  </si>
  <si>
    <t>Компоненты</t>
  </si>
  <si>
    <t>Индивидуальный предприниматель Рустем Мансур Исмаилович</t>
  </si>
  <si>
    <t>ЭОТ на ПОДОГРЕВ 
на 1 полуг</t>
  </si>
  <si>
    <t>ЭОТ  на ПОДОГРЕВ
на 2 полуг</t>
  </si>
  <si>
    <t>Тариф населения на ПОДОГРЕВ
на 1 полуг</t>
  </si>
  <si>
    <t>Тариф населения на ПОДОГРЕВ
на 2 полуг</t>
  </si>
  <si>
    <t>ЭОТ за 1м3 на ХОЛВОДУ 
на 1 полуг</t>
  </si>
  <si>
    <t>ЭОТ за 1м3 на ХОЛВОДУ 
на 2 полуг</t>
  </si>
  <si>
    <t>Тариф за 1м3 населению на ХОЛВОДУ 
на 1 полуг</t>
  </si>
  <si>
    <t>Тариф за 1м3 населению на ХОЛВОДУ 
на 2 полуг</t>
  </si>
  <si>
    <t>ООО "Санаторий имени И.Д. Черняховского"</t>
  </si>
  <si>
    <t>Постановление КТЦ от 30.11.2023 № 236-вод, № 237-вод (в редакции постановления МинТЦ от 19.12.2024  № 222-вод, № 223-вод)</t>
  </si>
  <si>
    <t>от 18.12.2018 №280,281 (в редакции от 2.06.2019 №12, в редакции постановления КТЦ от 17.12.2019 №248,249, от 16.12.2020 256-вод, 257-вод, 266-вод, 267- вод от 20.12.2021, от 25.11.2022 №237-вод, № 238-вод, от 05.12.2023 №242-вод, № 243-вод, в редакции постановления МинТЦ от 19.12.2024 № 226-вод, № 227-вод )</t>
  </si>
  <si>
    <t>Постановление КТЦ от 23.11.2023             № 69 (в редакции постановления МинТЦ от 10.12.2024 № 47)</t>
  </si>
  <si>
    <t>Постановление КТЦ от 23.11.2023  № 162-вод, № 163-вод (в ред. пост. от 18.12.2024 № 181-вод, № 182-вод)</t>
  </si>
  <si>
    <t>от 23.11.2023 № 71 (в ред. пост. от 18.12.2024 № 69)</t>
  </si>
  <si>
    <t>от 30.11.2023 № 224-225-вод (в ред. пост. от 18.12.2024 № 183-вод, № 184-вод)</t>
  </si>
  <si>
    <t>от 18.11.2022 № 79-вод, 80-вод (в ред. постановлений от 30.11.2023 № 228-вод, № 229-вод, от 18.12.2024 № 185-вод, № 186-вод)</t>
  </si>
  <si>
    <t>Постановление КТЦ от 30.11.2023 № 230-вод, № 231-вод (в ред. пост. от 19.12.2024 № 218-вод, № 219-вод)</t>
  </si>
  <si>
    <t>Постановление КТЦ
от 08.02.2024 № 4-вод (в редакции от 17.12.2024 № 174-вод)</t>
  </si>
  <si>
    <t>Постановление КТЦ от 30.11.2023 № 233-вод (в редакции от 19.12.2024 № 221-вод)</t>
  </si>
  <si>
    <t>Постановление КТЦ КО от 25.11.2022 № 77 (в редакции от 30.11.2023 № 80, от 17.12.2024 № 62)</t>
  </si>
  <si>
    <t>Постановление КТЦ КО от 16.11.2023 № 66 (в редакции от 18.12.2024 № 79)</t>
  </si>
  <si>
    <t>Постановление КТЦ КО от 16.11.2023 № 67 (в редакции от 19.12.2024 № 81)</t>
  </si>
  <si>
    <t>Постановления КТЦ КО от 14.12.2021 № 233-вод (в редакции от 18.11.2022 № 78-вод , 16.11.2023 № 132-вод, от 17.12.2024 № 178-вод )</t>
  </si>
  <si>
    <t>Постановление КТЦ КО от 23.11.2023 № 160-вод, 161-вод (в ред. пост. от 17.12.2024 № 171-вод, № 172-вод)</t>
  </si>
  <si>
    <t>с 01.01.2025</t>
  </si>
  <si>
    <t>с 01.07.2025</t>
  </si>
  <si>
    <t>Информация об установленных двухкомпонентных тарифах на горячую воду, поставляемую потребителям Курской областим на 2025 год</t>
  </si>
  <si>
    <t>Постановление КТЦ КО от 25.11.2022 № 244-вод (в редакции от 30.11.2023 № 235-вод, от 17.12.2024 № 176-вод)</t>
  </si>
  <si>
    <t>Двухкомпонентные тарифы на горячую воду                                                                    (руб./м3, руб./Гкал с НДС)</t>
  </si>
  <si>
    <t xml:space="preserve">Постановление КТЦ 
от 29.11.2021  № 186-вод -187-вод (в редакции постановлений КТЦ от 23.11.2022 № 229-вод, № 230-вод, от 16.11.2023 № 133-вод, № 134-вод, от 19.12.2024 № 224-вод, № 225-вод) </t>
  </si>
  <si>
    <t>от 18.12.2018 №62 (в редакции постановления КТЦ от 17.12.2019 № 74, от 16.12.2020 № 64, от 20.12.2021 № 79, от 25.11.2022 № 75, от 05.12.2023 № 84, от 19.12.2024 № 89)</t>
  </si>
  <si>
    <t>от 18.12.2018 №280,281 (в редакции от 2.06.2019 №12, в редакции постановления КТЦ от 17.12.2019 №248,249, от 16.12.2020 256-вод, 257-вод, 266-вод, 267- вод от 20.12.2021, от 25.11.2022 №237-вод, № 238-вод, от 05.12.2023 №242-вод, № 243-вод, от 19.12.2024 № 226-вод, № 227-вод )</t>
  </si>
  <si>
    <t>от 18.12.2018 №62 (в редакции постановления КТЦ от 17.12.2019 № 74, от 16.12.2020 № 64, от 20.12.2021 № 79, от 25.11.2022 № 75, от 05.12.2023 № 84,  от 19.12.2024 № 89)</t>
  </si>
  <si>
    <t>Постановление КТЦ КО от 16.11.2023 № 65 , от18.12.2024 № 66)</t>
  </si>
  <si>
    <t>Постановление КТЦ от 05.12.2023 
№ 241-вод, в редакции постановления  
от 19.12.2024 № 215-вод</t>
  </si>
  <si>
    <t>Постановление КТЦ от 05.12.2023 
№ 82, , в редакции 
постановления
от 17.12.2024 № 53</t>
  </si>
  <si>
    <t>Постановление КТЦ 
от 05.12.2023  № 81,  в редакции постановления  
от 17.12.2024 № 54</t>
  </si>
  <si>
    <t>Постановление КТЦ 
от 05.12.2023 № 239-вод,  в редакции постановления  
от 17.12.2024 № 170-вод</t>
  </si>
  <si>
    <t>Постановление КТЦ от 29.11.2021  № 60 (в редакции постновлений от 23.11.2022 № 68, от 16.11.2023 № 61; от 17.12.2024 № 55, 17.12.2024 № 55</t>
  </si>
  <si>
    <t>Постановление КТЦ
от 26.10.2023 № 79-вод,
 в редакции постановления  
от 19.12.2024 № 217-вод</t>
  </si>
  <si>
    <t>Постановление КТЦ 
от 30.11.2023 № 227-вод, в редакции постановления от 18.12.2024 № 188-вод</t>
  </si>
  <si>
    <t>Постановление КТЦ 
от 16.11.2023 № 62,  в редакции постановления  
от 10.12.2024 № 46</t>
  </si>
  <si>
    <t>«АО «РИР Энерго» (филиал  АО «РИР Энерго» - «Курская генерация»)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</si>
</sst>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9">
    <numFmt numFmtId="43" formatCode="_-* #,##0.00\ _₽_-;\-* #,##0.00\ _₽_-;_-* &quot;-&quot;??\ _₽_-;_-@_-"/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00"/>
    <numFmt numFmtId="169" formatCode="0.000%"/>
    <numFmt numFmtId="170" formatCode="_-* #,##0.000_р_._-;\-* #,##0.000_р_._-;_-* &quot;-&quot;??_р_._-;_-@_-"/>
    <numFmt numFmtId="171" formatCode="#,##0.0"/>
    <numFmt numFmtId="172" formatCode="0.0000"/>
    <numFmt numFmtId="173" formatCode="0.0%"/>
    <numFmt numFmtId="174" formatCode="_-* #,##0.00[$€-1]_-;\-* #,##0.00[$€-1]_-;_-* &quot;-&quot;??[$€-1]_-"/>
    <numFmt numFmtId="175" formatCode="0.0%_);\(0.0%\)"/>
    <numFmt numFmtId="176" formatCode="#,##0;\(#,##0\)"/>
    <numFmt numFmtId="177" formatCode="_-* #,##0.00\ _$_-;\-* #,##0.00\ _$_-;_-* &quot;-&quot;??\ _$_-;_-@_-"/>
    <numFmt numFmtId="178" formatCode="#.##0\.00"/>
    <numFmt numFmtId="179" formatCode="#\.00"/>
    <numFmt numFmtId="180" formatCode="\$#\.00"/>
    <numFmt numFmtId="181" formatCode="#\."/>
    <numFmt numFmtId="182" formatCode="General_)"/>
    <numFmt numFmtId="183" formatCode="_-* #,##0&quot;đ.&quot;_-;\-* #,##0&quot;đ.&quot;_-;_-* &quot;-&quot;&quot;đ.&quot;_-;_-@_-"/>
    <numFmt numFmtId="184" formatCode="_-* #,##0.00&quot;đ.&quot;_-;\-* #,##0.00&quot;đ.&quot;_-;_-* &quot;-&quot;??&quot;đ.&quot;_-;_-@_-"/>
    <numFmt numFmtId="185" formatCode="&quot;$&quot;#,##0_);[Red]\(&quot;$&quot;#,##0\)"/>
    <numFmt numFmtId="186" formatCode="\$#,##0\ ;\(\$#,##0\)"/>
    <numFmt numFmtId="187" formatCode="#,##0.000[$р.-419];\-#,##0.000[$р.-419]"/>
    <numFmt numFmtId="188" formatCode="_-* #,##0.0\ _$_-;\-* #,##0.0\ _$_-;_-* &quot;-&quot;??\ _$_-;_-@_-"/>
    <numFmt numFmtId="189" formatCode="0.0"/>
    <numFmt numFmtId="190" formatCode="#,##0.0_);\(#,##0.0\)"/>
    <numFmt numFmtId="191" formatCode="#,##0_ ;[Red]\-#,##0\ "/>
    <numFmt numFmtId="192" formatCode="#,##0_);[Blue]\(#,##0\)"/>
    <numFmt numFmtId="193" formatCode="_-* #,##0_-;\-* #,##0_-;_-* &quot;-&quot;_-;_-@_-"/>
    <numFmt numFmtId="194" formatCode="_-* #,##0.00_-;\-* #,##0.00_-;_-* &quot;-&quot;??_-;_-@_-"/>
    <numFmt numFmtId="195" formatCode="#,##0__\ \ \ \ "/>
    <numFmt numFmtId="196" formatCode="_-&quot;£&quot;* #,##0_-;\-&quot;£&quot;* #,##0_-;_-&quot;£&quot;* &quot;-&quot;_-;_-@_-"/>
    <numFmt numFmtId="197" formatCode="_-&quot;£&quot;* #,##0.00_-;\-&quot;£&quot;* #,##0.00_-;_-&quot;£&quot;* &quot;-&quot;??_-;_-@_-"/>
    <numFmt numFmtId="198" formatCode="#,##0.00&quot;т.р.&quot;;\-#,##0.00&quot;т.р.&quot;"/>
    <numFmt numFmtId="199" formatCode="#,##0.0;[Red]#,##0.0"/>
    <numFmt numFmtId="200" formatCode="_-* #,##0_đ_._-;\-* #,##0_đ_._-;_-* &quot;-&quot;_đ_._-;_-@_-"/>
    <numFmt numFmtId="201" formatCode="_-* #,##0.00_đ_._-;\-* #,##0.00_đ_._-;_-* &quot;-&quot;??_đ_._-;_-@_-"/>
    <numFmt numFmtId="202" formatCode="\(#,##0.0\)"/>
    <numFmt numFmtId="203" formatCode="#,##0\ &quot;?.&quot;;\-#,##0\ &quot;?.&quot;"/>
    <numFmt numFmtId="204" formatCode="#,##0______;;&quot;------------      &quot;"/>
    <numFmt numFmtId="205" formatCode="#,##0.000_ ;\-#,##0.000\ "/>
    <numFmt numFmtId="206" formatCode="#,##0.00_ ;[Red]\-#,##0.00\ "/>
    <numFmt numFmtId="207" formatCode="#,##0.000"/>
    <numFmt numFmtId="208" formatCode="0_)"/>
    <numFmt numFmtId="209" formatCode="_-* #,##0\ _р_._-;\-* #,##0\ _р_._-;_-* &quot;-&quot;\ _р_._-;_-@_-"/>
    <numFmt numFmtId="210" formatCode="_-* #,##0.00\ _р_._-;\-* #,##0.00\ _р_._-;_-* &quot;-&quot;??\ _р_._-;_-@_-"/>
    <numFmt numFmtId="211" formatCode="_-* #,##0\ _$_-;\-* #,##0\ _$_-;_-* &quot;-&quot;\ _$_-;_-@_-"/>
    <numFmt numFmtId="212" formatCode="#,##0.00_ ;\-#,##0.00\ "/>
    <numFmt numFmtId="213" formatCode="%#\.00"/>
    <numFmt numFmtId="214" formatCode="0.000000"/>
    <numFmt numFmtId="215" formatCode="_-* #,##0.0000_р_._-;\-* #,##0.0000_р_._-;_-* &quot;-&quot;??_р_._-;_-@_-"/>
    <numFmt numFmtId="216" formatCode="0.00000"/>
    <numFmt numFmtId="217" formatCode="_-* #,##0.00000_р_._-;\-* #,##0.00000_р_._-;_-* &quot;-&quot;??_р_._-;_-@_-"/>
    <numFmt numFmtId="218" formatCode="#,##0.0000"/>
    <numFmt numFmtId="219" formatCode="_-* #,##0.000000_р_._-;\-* #,##0.000000_р_._-;_-* &quot;-&quot;??_р_._-;_-@_-"/>
    <numFmt numFmtId="220" formatCode="_-* #,##0.0_р_._-;\-* #,##0.0_р_._-;_-* &quot;-&quot;??_р_._-;_-@_-"/>
    <numFmt numFmtId="221" formatCode="0.00000000"/>
  </numFmts>
  <fonts count="18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1"/>
      <color rgb="FF0000CC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i/>
      <sz val="11"/>
      <color rgb="FF0000CC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2"/>
      <color rgb="FFC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i/>
      <sz val="11"/>
      <color rgb="FFC0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Arial Cyr"/>
    </font>
    <font>
      <sz val="10"/>
      <name val="Arial Cyr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sz val="10"/>
      <name val="Tahoma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sz val="11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u/>
      <sz val="9"/>
      <color indexed="32"/>
      <name val="Tahoma"/>
      <family val="2"/>
      <charset val="204"/>
    </font>
    <font>
      <u/>
      <sz val="9"/>
      <color indexed="12"/>
      <name val="Tahoma"/>
      <family val="2"/>
      <charset val="204"/>
    </font>
    <font>
      <u/>
      <sz val="9"/>
      <color indexed="18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Times New Roman Cyr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sz val="10"/>
      <color indexed="64"/>
      <name val="Arial"/>
      <family val="2"/>
      <charset val="204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b/>
      <u/>
      <sz val="9"/>
      <color rgb="FF0000FF"/>
      <name val="Tahoma"/>
      <family val="2"/>
      <charset val="204"/>
    </font>
    <font>
      <sz val="14"/>
      <name val="Arial Cyr"/>
      <family val="2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CC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2"/>
      <color rgb="FF0000CC"/>
      <name val="Calibri"/>
      <family val="2"/>
      <charset val="204"/>
      <scheme val="minor"/>
    </font>
    <font>
      <sz val="12"/>
      <color rgb="FF0000CC"/>
      <name val="Calibri"/>
      <family val="2"/>
      <charset val="204"/>
      <scheme val="minor"/>
    </font>
    <font>
      <b/>
      <sz val="11"/>
      <color rgb="FF0000CC"/>
      <name val="Calibri"/>
      <family val="2"/>
      <charset val="204"/>
      <scheme val="minor"/>
    </font>
    <font>
      <b/>
      <i/>
      <sz val="11"/>
      <color rgb="FF0000CC"/>
      <name val="Calibri"/>
      <family val="2"/>
      <charset val="204"/>
      <scheme val="minor"/>
    </font>
    <font>
      <i/>
      <sz val="14"/>
      <color rgb="FFFF0000"/>
      <name val="Calibri"/>
      <family val="2"/>
      <charset val="204"/>
      <scheme val="minor"/>
    </font>
    <font>
      <b/>
      <i/>
      <sz val="12"/>
      <color rgb="FFFF0000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4"/>
      <color rgb="FF0000CC"/>
      <name val="Calibri"/>
      <family val="2"/>
      <charset val="204"/>
      <scheme val="minor"/>
    </font>
    <font>
      <b/>
      <sz val="12"/>
      <color rgb="FF0000CC"/>
      <name val="Calibri"/>
      <family val="2"/>
      <charset val="204"/>
      <scheme val="minor"/>
    </font>
    <font>
      <b/>
      <sz val="11"/>
      <color rgb="FF0000CC"/>
      <name val="Times New Roman"/>
      <family val="1"/>
      <charset val="204"/>
    </font>
    <font>
      <b/>
      <i/>
      <sz val="11"/>
      <color rgb="FF0000CC"/>
      <name val="Times New Roman"/>
      <family val="1"/>
      <charset val="204"/>
    </font>
    <font>
      <i/>
      <sz val="11"/>
      <color rgb="FF0000CC"/>
      <name val="Times New Roman"/>
      <family val="1"/>
      <charset val="204"/>
    </font>
    <font>
      <b/>
      <i/>
      <sz val="14"/>
      <color rgb="FF0000CC"/>
      <name val="Times New Roman"/>
      <family val="1"/>
      <charset val="204"/>
    </font>
    <font>
      <i/>
      <sz val="14"/>
      <color rgb="FF0000CC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12"/>
      <color rgb="FF0000CC"/>
      <name val="Times New Roman"/>
      <family val="1"/>
      <charset val="204"/>
    </font>
    <font>
      <i/>
      <sz val="10"/>
      <color rgb="FF0000CC"/>
      <name val="Calibri"/>
      <family val="2"/>
      <charset val="204"/>
      <scheme val="minor"/>
    </font>
  </fonts>
  <fills count="7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rgb="FFD1FFD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lightUp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85D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BFF9B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39997558519241921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2441">
    <xf numFmtId="0" fontId="0" fillId="0" borderId="0"/>
    <xf numFmtId="167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0" fillId="0" borderId="0"/>
    <xf numFmtId="174" fontId="30" fillId="0" borderId="0"/>
    <xf numFmtId="0" fontId="31" fillId="0" borderId="0"/>
    <xf numFmtId="0" fontId="32" fillId="0" borderId="0"/>
    <xf numFmtId="173" fontId="33" fillId="0" borderId="0">
      <alignment vertical="top"/>
    </xf>
    <xf numFmtId="173" fontId="34" fillId="0" borderId="0">
      <alignment vertical="top"/>
    </xf>
    <xf numFmtId="175" fontId="34" fillId="15" borderId="0">
      <alignment vertical="top"/>
    </xf>
    <xf numFmtId="173" fontId="34" fillId="16" borderId="0">
      <alignment vertical="top"/>
    </xf>
    <xf numFmtId="40" fontId="35" fillId="0" borderId="0" applyFont="0" applyFill="0" applyBorder="0" applyAlignment="0" applyProtection="0"/>
    <xf numFmtId="0" fontId="36" fillId="0" borderId="0"/>
    <xf numFmtId="0" fontId="31" fillId="0" borderId="0"/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176" fontId="32" fillId="17" borderId="27">
      <alignment wrapText="1"/>
      <protection locked="0"/>
    </xf>
    <xf numFmtId="176" fontId="32" fillId="17" borderId="27">
      <alignment wrapText="1"/>
      <protection locked="0"/>
    </xf>
    <xf numFmtId="176" fontId="32" fillId="17" borderId="27">
      <alignment wrapText="1"/>
      <protection locked="0"/>
    </xf>
    <xf numFmtId="0" fontId="30" fillId="0" borderId="0"/>
    <xf numFmtId="0" fontId="31" fillId="0" borderId="0"/>
    <xf numFmtId="174" fontId="31" fillId="0" borderId="0"/>
    <xf numFmtId="0" fontId="31" fillId="0" borderId="0"/>
    <xf numFmtId="174" fontId="31" fillId="0" borderId="0"/>
    <xf numFmtId="0" fontId="31" fillId="0" borderId="0"/>
    <xf numFmtId="174" fontId="31" fillId="0" borderId="0"/>
    <xf numFmtId="0" fontId="31" fillId="0" borderId="0"/>
    <xf numFmtId="174" fontId="31" fillId="0" borderId="0"/>
    <xf numFmtId="0" fontId="37" fillId="0" borderId="0"/>
    <xf numFmtId="0" fontId="30" fillId="0" borderId="0"/>
    <xf numFmtId="174" fontId="30" fillId="0" borderId="0"/>
    <xf numFmtId="0" fontId="30" fillId="0" borderId="0"/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0" fontId="30" fillId="0" borderId="0"/>
    <xf numFmtId="174" fontId="30" fillId="0" borderId="0"/>
    <xf numFmtId="0" fontId="30" fillId="0" borderId="0"/>
    <xf numFmtId="174" fontId="30" fillId="0" borderId="0"/>
    <xf numFmtId="0" fontId="31" fillId="0" borderId="0"/>
    <xf numFmtId="174" fontId="31" fillId="0" borderId="0"/>
    <xf numFmtId="0" fontId="31" fillId="0" borderId="0"/>
    <xf numFmtId="174" fontId="31" fillId="0" borderId="0"/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0" fontId="31" fillId="0" borderId="0"/>
    <xf numFmtId="174" fontId="31" fillId="0" borderId="0"/>
    <xf numFmtId="0" fontId="31" fillId="0" borderId="0"/>
    <xf numFmtId="0" fontId="31" fillId="0" borderId="0"/>
    <xf numFmtId="174" fontId="31" fillId="0" borderId="0"/>
    <xf numFmtId="0" fontId="31" fillId="0" borderId="0"/>
    <xf numFmtId="174" fontId="31" fillId="0" borderId="0"/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0" fontId="30" fillId="0" borderId="0"/>
    <xf numFmtId="0" fontId="31" fillId="0" borderId="0"/>
    <xf numFmtId="174" fontId="31" fillId="0" borderId="0"/>
    <xf numFmtId="0" fontId="31" fillId="0" borderId="0"/>
    <xf numFmtId="0" fontId="30" fillId="0" borderId="0"/>
    <xf numFmtId="174" fontId="30" fillId="0" borderId="0"/>
    <xf numFmtId="0" fontId="30" fillId="0" borderId="0"/>
    <xf numFmtId="174" fontId="30" fillId="0" borderId="0"/>
    <xf numFmtId="0" fontId="31" fillId="0" borderId="0"/>
    <xf numFmtId="174" fontId="31" fillId="0" borderId="0"/>
    <xf numFmtId="0" fontId="30" fillId="0" borderId="0"/>
    <xf numFmtId="174" fontId="30" fillId="0" borderId="0"/>
    <xf numFmtId="0" fontId="30" fillId="0" borderId="0"/>
    <xf numFmtId="174" fontId="30" fillId="0" borderId="0"/>
    <xf numFmtId="0" fontId="38" fillId="0" borderId="0"/>
    <xf numFmtId="0" fontId="31" fillId="0" borderId="0"/>
    <xf numFmtId="174" fontId="31" fillId="0" borderId="0"/>
    <xf numFmtId="177" fontId="38" fillId="0" borderId="0" applyFont="0" applyFill="0" applyBorder="0" applyAlignment="0" applyProtection="0"/>
    <xf numFmtId="178" fontId="39" fillId="0" borderId="0">
      <protection locked="0"/>
    </xf>
    <xf numFmtId="179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9" fontId="39" fillId="0" borderId="0">
      <protection locked="0"/>
    </xf>
    <xf numFmtId="179" fontId="39" fillId="0" borderId="0">
      <protection locked="0"/>
    </xf>
    <xf numFmtId="180" fontId="39" fillId="0" borderId="0">
      <protection locked="0"/>
    </xf>
    <xf numFmtId="180" fontId="39" fillId="0" borderId="0">
      <protection locked="0"/>
    </xf>
    <xf numFmtId="181" fontId="39" fillId="0" borderId="43">
      <protection locked="0"/>
    </xf>
    <xf numFmtId="181" fontId="40" fillId="0" borderId="0">
      <protection locked="0"/>
    </xf>
    <xf numFmtId="181" fontId="40" fillId="0" borderId="0">
      <protection locked="0"/>
    </xf>
    <xf numFmtId="181" fontId="40" fillId="0" borderId="0">
      <protection locked="0"/>
    </xf>
    <xf numFmtId="181" fontId="40" fillId="0" borderId="0">
      <protection locked="0"/>
    </xf>
    <xf numFmtId="181" fontId="39" fillId="0" borderId="43">
      <protection locked="0"/>
    </xf>
    <xf numFmtId="181" fontId="39" fillId="0" borderId="43">
      <protection locked="0"/>
    </xf>
    <xf numFmtId="0" fontId="41" fillId="18" borderId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2" fillId="29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6" borderId="0" applyNumberFormat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37" fillId="0" borderId="0"/>
    <xf numFmtId="182" fontId="44" fillId="0" borderId="44">
      <protection locked="0"/>
    </xf>
    <xf numFmtId="18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0" fontId="45" fillId="20" borderId="0" applyNumberFormat="0" applyBorder="0" applyAlignment="0" applyProtection="0"/>
    <xf numFmtId="10" fontId="46" fillId="0" borderId="0" applyNumberFormat="0" applyFill="0" applyBorder="0" applyAlignment="0"/>
    <xf numFmtId="0" fontId="47" fillId="0" borderId="0"/>
    <xf numFmtId="0" fontId="48" fillId="37" borderId="45" applyNumberFormat="0" applyAlignment="0" applyProtection="0"/>
    <xf numFmtId="0" fontId="49" fillId="0" borderId="45" applyNumberFormat="0" applyAlignment="0">
      <protection locked="0"/>
    </xf>
    <xf numFmtId="0" fontId="50" fillId="38" borderId="46" applyNumberFormat="0" applyAlignment="0" applyProtection="0"/>
    <xf numFmtId="0" fontId="51" fillId="0" borderId="12">
      <alignment horizontal="left" vertical="center"/>
    </xf>
    <xf numFmtId="165" fontId="32" fillId="0" borderId="0" applyFont="0" applyFill="0" applyBorder="0" applyAlignment="0" applyProtection="0"/>
    <xf numFmtId="0" fontId="52" fillId="0" borderId="0" applyFont="0" applyFill="0" applyBorder="0" applyAlignment="0" applyProtection="0">
      <alignment horizontal="right"/>
    </xf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>
      <alignment horizontal="right"/>
    </xf>
    <xf numFmtId="0" fontId="52" fillId="0" borderId="0" applyFont="0" applyFill="0" applyBorder="0" applyAlignment="0" applyProtection="0"/>
    <xf numFmtId="167" fontId="32" fillId="0" borderId="0" applyFont="0" applyFill="0" applyBorder="0" applyAlignment="0" applyProtection="0"/>
    <xf numFmtId="3" fontId="53" fillId="0" borderId="0" applyFont="0" applyFill="0" applyBorder="0" applyAlignment="0" applyProtection="0"/>
    <xf numFmtId="182" fontId="54" fillId="39" borderId="44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0" fontId="52" fillId="0" borderId="0" applyFont="0" applyFill="0" applyBorder="0" applyAlignment="0" applyProtection="0">
      <alignment horizontal="right"/>
    </xf>
    <xf numFmtId="0" fontId="52" fillId="0" borderId="0" applyFont="0" applyFill="0" applyBorder="0" applyAlignment="0" applyProtection="0">
      <alignment horizontal="right"/>
    </xf>
    <xf numFmtId="166" fontId="38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52" fillId="0" borderId="0" applyFill="0" applyBorder="0" applyProtection="0">
      <alignment vertical="center"/>
    </xf>
    <xf numFmtId="0" fontId="53" fillId="0" borderId="0" applyFont="0" applyFill="0" applyBorder="0" applyAlignment="0" applyProtection="0"/>
    <xf numFmtId="0" fontId="52" fillId="0" borderId="0" applyFont="0" applyFill="0" applyBorder="0" applyAlignment="0" applyProtection="0"/>
    <xf numFmtId="14" fontId="55" fillId="0" borderId="0">
      <alignment vertical="top"/>
    </xf>
    <xf numFmtId="187" fontId="38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52" fillId="0" borderId="47" applyNumberFormat="0" applyFont="0" applyFill="0" applyAlignment="0" applyProtection="0"/>
    <xf numFmtId="0" fontId="56" fillId="0" borderId="0" applyNumberFormat="0" applyFill="0" applyBorder="0" applyAlignment="0" applyProtection="0"/>
    <xf numFmtId="38" fontId="57" fillId="0" borderId="0">
      <alignment vertical="top"/>
    </xf>
    <xf numFmtId="38" fontId="57" fillId="0" borderId="0">
      <alignment vertical="top"/>
    </xf>
    <xf numFmtId="38" fontId="57" fillId="0" borderId="0">
      <alignment vertical="top"/>
    </xf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37" fontId="32" fillId="0" borderId="0"/>
    <xf numFmtId="0" fontId="10" fillId="0" borderId="0"/>
    <xf numFmtId="0" fontId="58" fillId="0" borderId="0" applyNumberFormat="0" applyFill="0" applyBorder="0" applyAlignment="0" applyProtection="0"/>
    <xf numFmtId="189" fontId="59" fillId="0" borderId="0" applyFill="0" applyBorder="0" applyAlignment="0" applyProtection="0"/>
    <xf numFmtId="189" fontId="33" fillId="0" borderId="0" applyFill="0" applyBorder="0" applyAlignment="0" applyProtection="0"/>
    <xf numFmtId="189" fontId="60" fillId="0" borderId="0" applyFill="0" applyBorder="0" applyAlignment="0" applyProtection="0"/>
    <xf numFmtId="189" fontId="61" fillId="0" borderId="0" applyFill="0" applyBorder="0" applyAlignment="0" applyProtection="0"/>
    <xf numFmtId="189" fontId="62" fillId="0" borderId="0" applyFill="0" applyBorder="0" applyAlignment="0" applyProtection="0"/>
    <xf numFmtId="189" fontId="63" fillId="0" borderId="0" applyFill="0" applyBorder="0" applyAlignment="0" applyProtection="0"/>
    <xf numFmtId="189" fontId="64" fillId="0" borderId="0" applyFill="0" applyBorder="0" applyAlignment="0" applyProtection="0"/>
    <xf numFmtId="2" fontId="53" fillId="0" borderId="0" applyFont="0" applyFill="0" applyBorder="0" applyAlignment="0" applyProtection="0"/>
    <xf numFmtId="0" fontId="65" fillId="0" borderId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Fill="0" applyBorder="0" applyProtection="0">
      <alignment horizontal="left"/>
    </xf>
    <xf numFmtId="0" fontId="68" fillId="21" borderId="0" applyNumberFormat="0" applyBorder="0" applyAlignment="0" applyProtection="0"/>
    <xf numFmtId="173" fontId="69" fillId="16" borderId="12" applyNumberFormat="0" applyFont="0" applyBorder="0" applyAlignment="0" applyProtection="0"/>
    <xf numFmtId="0" fontId="52" fillId="0" borderId="0" applyFont="0" applyFill="0" applyBorder="0" applyAlignment="0" applyProtection="0">
      <alignment horizontal="right"/>
    </xf>
    <xf numFmtId="190" fontId="70" fillId="16" borderId="0" applyNumberFormat="0" applyFont="0" applyAlignment="0"/>
    <xf numFmtId="0" fontId="71" fillId="0" borderId="0" applyProtection="0">
      <alignment horizontal="right"/>
    </xf>
    <xf numFmtId="0" fontId="49" fillId="37" borderId="45" applyNumberFormat="0" applyAlignment="0"/>
    <xf numFmtId="0" fontId="72" fillId="0" borderId="0">
      <alignment vertical="top"/>
    </xf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5" fillId="0" borderId="50" applyNumberFormat="0" applyFill="0" applyAlignment="0" applyProtection="0"/>
    <xf numFmtId="0" fontId="75" fillId="0" borderId="0" applyNumberFormat="0" applyFill="0" applyBorder="0" applyAlignment="0" applyProtection="0"/>
    <xf numFmtId="2" fontId="76" fillId="40" borderId="0" applyAlignment="0">
      <alignment horizontal="right"/>
      <protection locked="0"/>
    </xf>
    <xf numFmtId="38" fontId="77" fillId="0" borderId="0">
      <alignment vertical="top"/>
    </xf>
    <xf numFmtId="38" fontId="77" fillId="0" borderId="0">
      <alignment vertical="top"/>
    </xf>
    <xf numFmtId="38" fontId="77" fillId="0" borderId="0">
      <alignment vertical="top"/>
    </xf>
    <xf numFmtId="0" fontId="78" fillId="0" borderId="0" applyNumberFormat="0" applyFill="0" applyBorder="0" applyAlignment="0" applyProtection="0">
      <alignment vertical="top"/>
      <protection locked="0"/>
    </xf>
    <xf numFmtId="182" fontId="79" fillId="0" borderId="0"/>
    <xf numFmtId="0" fontId="32" fillId="0" borderId="0"/>
    <xf numFmtId="0" fontId="80" fillId="0" borderId="0" applyNumberFormat="0" applyFill="0" applyBorder="0" applyAlignment="0" applyProtection="0">
      <alignment vertical="top"/>
      <protection locked="0"/>
    </xf>
    <xf numFmtId="191" fontId="81" fillId="0" borderId="12">
      <alignment horizontal="center" vertical="center" wrapText="1"/>
    </xf>
    <xf numFmtId="0" fontId="82" fillId="24" borderId="45" applyNumberFormat="0" applyAlignment="0" applyProtection="0"/>
    <xf numFmtId="0" fontId="83" fillId="0" borderId="0" applyFill="0" applyBorder="0" applyProtection="0">
      <alignment vertical="center"/>
    </xf>
    <xf numFmtId="0" fontId="83" fillId="0" borderId="0" applyFill="0" applyBorder="0" applyProtection="0">
      <alignment vertical="center"/>
    </xf>
    <xf numFmtId="0" fontId="83" fillId="0" borderId="0" applyFill="0" applyBorder="0" applyProtection="0">
      <alignment vertical="center"/>
    </xf>
    <xf numFmtId="0" fontId="83" fillId="0" borderId="0" applyFill="0" applyBorder="0" applyProtection="0">
      <alignment vertical="center"/>
    </xf>
    <xf numFmtId="38" fontId="34" fillId="0" borderId="0">
      <alignment vertical="top"/>
    </xf>
    <xf numFmtId="38" fontId="34" fillId="15" borderId="0">
      <alignment vertical="top"/>
    </xf>
    <xf numFmtId="38" fontId="34" fillId="15" borderId="0">
      <alignment vertical="top"/>
    </xf>
    <xf numFmtId="38" fontId="34" fillId="15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192" fontId="34" fillId="16" borderId="0">
      <alignment vertical="top"/>
    </xf>
    <xf numFmtId="38" fontId="34" fillId="0" borderId="0">
      <alignment vertical="top"/>
    </xf>
    <xf numFmtId="0" fontId="84" fillId="0" borderId="51" applyNumberFormat="0" applyFill="0" applyAlignment="0" applyProtection="0"/>
    <xf numFmtId="193" fontId="85" fillId="0" borderId="0" applyFont="0" applyFill="0" applyBorder="0" applyAlignment="0" applyProtection="0"/>
    <xf numFmtId="194" fontId="85" fillId="0" borderId="0" applyFont="0" applyFill="0" applyBorder="0" applyAlignment="0" applyProtection="0"/>
    <xf numFmtId="193" fontId="85" fillId="0" borderId="0" applyFont="0" applyFill="0" applyBorder="0" applyAlignment="0" applyProtection="0"/>
    <xf numFmtId="194" fontId="85" fillId="0" borderId="0" applyFont="0" applyFill="0" applyBorder="0" applyAlignment="0" applyProtection="0"/>
    <xf numFmtId="195" fontId="86" fillId="0" borderId="12">
      <alignment horizontal="right"/>
      <protection locked="0"/>
    </xf>
    <xf numFmtId="196" fontId="85" fillId="0" borderId="0" applyFont="0" applyFill="0" applyBorder="0" applyAlignment="0" applyProtection="0"/>
    <xf numFmtId="197" fontId="85" fillId="0" borderId="0" applyFont="0" applyFill="0" applyBorder="0" applyAlignment="0" applyProtection="0"/>
    <xf numFmtId="196" fontId="85" fillId="0" borderId="0" applyFont="0" applyFill="0" applyBorder="0" applyAlignment="0" applyProtection="0"/>
    <xf numFmtId="197" fontId="85" fillId="0" borderId="0" applyFont="0" applyFill="0" applyBorder="0" applyAlignment="0" applyProtection="0"/>
    <xf numFmtId="0" fontId="52" fillId="0" borderId="0" applyFont="0" applyFill="0" applyBorder="0" applyAlignment="0" applyProtection="0">
      <alignment horizontal="right"/>
    </xf>
    <xf numFmtId="0" fontId="52" fillId="0" borderId="0" applyFill="0" applyBorder="0" applyProtection="0">
      <alignment vertical="center"/>
    </xf>
    <xf numFmtId="0" fontId="52" fillId="0" borderId="0" applyFont="0" applyFill="0" applyBorder="0" applyAlignment="0" applyProtection="0">
      <alignment horizontal="right"/>
    </xf>
    <xf numFmtId="3" fontId="38" fillId="0" borderId="52" applyFont="0" applyBorder="0">
      <alignment horizontal="center" vertical="center"/>
    </xf>
    <xf numFmtId="0" fontId="87" fillId="41" borderId="0" applyNumberFormat="0" applyBorder="0" applyAlignment="0" applyProtection="0"/>
    <xf numFmtId="0" fontId="41" fillId="0" borderId="53"/>
    <xf numFmtId="0" fontId="88" fillId="0" borderId="0" applyNumberFormat="0" applyFill="0" applyBorder="0" applyAlignment="0" applyProtection="0"/>
    <xf numFmtId="198" fontId="38" fillId="0" borderId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>
      <alignment horizontal="right"/>
    </xf>
    <xf numFmtId="0" fontId="38" fillId="0" borderId="0"/>
    <xf numFmtId="0" fontId="90" fillId="0" borderId="0"/>
    <xf numFmtId="0" fontId="52" fillId="0" borderId="0" applyFill="0" applyBorder="0" applyProtection="0">
      <alignment vertical="center"/>
    </xf>
    <xf numFmtId="0" fontId="91" fillId="0" borderId="0"/>
    <xf numFmtId="0" fontId="32" fillId="0" borderId="0"/>
    <xf numFmtId="0" fontId="30" fillId="0" borderId="0"/>
    <xf numFmtId="0" fontId="92" fillId="42" borderId="54" applyNumberFormat="0" applyFont="0" applyAlignment="0" applyProtection="0"/>
    <xf numFmtId="199" fontId="38" fillId="0" borderId="0" applyFont="0" applyAlignment="0">
      <alignment horizontal="center"/>
    </xf>
    <xf numFmtId="200" fontId="38" fillId="0" borderId="0" applyFont="0" applyFill="0" applyBorder="0" applyAlignment="0" applyProtection="0"/>
    <xf numFmtId="201" fontId="38" fillId="0" borderId="0" applyFont="0" applyFill="0" applyBorder="0" applyAlignment="0" applyProtection="0"/>
    <xf numFmtId="0" fontId="69" fillId="0" borderId="0"/>
    <xf numFmtId="202" fontId="69" fillId="0" borderId="0" applyFont="0" applyFill="0" applyBorder="0" applyAlignment="0" applyProtection="0"/>
    <xf numFmtId="203" fontId="69" fillId="0" borderId="0" applyFont="0" applyFill="0" applyBorder="0" applyAlignment="0" applyProtection="0"/>
    <xf numFmtId="0" fontId="93" fillId="37" borderId="55" applyNumberFormat="0" applyAlignment="0" applyProtection="0"/>
    <xf numFmtId="1" fontId="94" fillId="0" borderId="0" applyProtection="0">
      <alignment horizontal="right" vertical="center"/>
    </xf>
    <xf numFmtId="49" fontId="95" fillId="0" borderId="30" applyFill="0" applyProtection="0">
      <alignment vertical="center"/>
    </xf>
    <xf numFmtId="9" fontId="32" fillId="0" borderId="0" applyFont="0" applyFill="0" applyBorder="0" applyAlignment="0" applyProtection="0"/>
    <xf numFmtId="0" fontId="52" fillId="0" borderId="0" applyFill="0" applyBorder="0" applyProtection="0">
      <alignment vertical="center"/>
    </xf>
    <xf numFmtId="37" fontId="96" fillId="17" borderId="56"/>
    <xf numFmtId="37" fontId="96" fillId="17" borderId="56"/>
    <xf numFmtId="0" fontId="97" fillId="0" borderId="0" applyNumberFormat="0">
      <alignment horizontal="left"/>
    </xf>
    <xf numFmtId="204" fontId="98" fillId="0" borderId="57" applyBorder="0">
      <alignment horizontal="right"/>
      <protection locked="0"/>
    </xf>
    <xf numFmtId="49" fontId="99" fillId="0" borderId="12" applyNumberFormat="0">
      <alignment horizontal="left" vertical="center"/>
    </xf>
    <xf numFmtId="0" fontId="100" fillId="0" borderId="58">
      <alignment vertical="center"/>
    </xf>
    <xf numFmtId="4" fontId="101" fillId="17" borderId="55" applyNumberFormat="0" applyProtection="0">
      <alignment vertical="center"/>
    </xf>
    <xf numFmtId="4" fontId="102" fillId="17" borderId="55" applyNumberFormat="0" applyProtection="0">
      <alignment vertical="center"/>
    </xf>
    <xf numFmtId="4" fontId="101" fillId="17" borderId="55" applyNumberFormat="0" applyProtection="0">
      <alignment horizontal="left" vertical="center" indent="1"/>
    </xf>
    <xf numFmtId="4" fontId="101" fillId="17" borderId="55" applyNumberFormat="0" applyProtection="0">
      <alignment horizontal="left" vertical="center" indent="1"/>
    </xf>
    <xf numFmtId="0" fontId="32" fillId="43" borderId="55" applyNumberFormat="0" applyProtection="0">
      <alignment horizontal="left" vertical="center" indent="1"/>
    </xf>
    <xf numFmtId="4" fontId="101" fillId="44" borderId="55" applyNumberFormat="0" applyProtection="0">
      <alignment horizontal="right" vertical="center"/>
    </xf>
    <xf numFmtId="4" fontId="101" fillId="45" borderId="55" applyNumberFormat="0" applyProtection="0">
      <alignment horizontal="right" vertical="center"/>
    </xf>
    <xf numFmtId="4" fontId="101" fillId="46" borderId="55" applyNumberFormat="0" applyProtection="0">
      <alignment horizontal="right" vertical="center"/>
    </xf>
    <xf numFmtId="4" fontId="101" fillId="47" borderId="55" applyNumberFormat="0" applyProtection="0">
      <alignment horizontal="right" vertical="center"/>
    </xf>
    <xf numFmtId="4" fontId="101" fillId="48" borderId="55" applyNumberFormat="0" applyProtection="0">
      <alignment horizontal="right" vertical="center"/>
    </xf>
    <xf numFmtId="4" fontId="101" fillId="49" borderId="55" applyNumberFormat="0" applyProtection="0">
      <alignment horizontal="right" vertical="center"/>
    </xf>
    <xf numFmtId="4" fontId="101" fillId="50" borderId="55" applyNumberFormat="0" applyProtection="0">
      <alignment horizontal="right" vertical="center"/>
    </xf>
    <xf numFmtId="4" fontId="101" fillId="51" borderId="55" applyNumberFormat="0" applyProtection="0">
      <alignment horizontal="right" vertical="center"/>
    </xf>
    <xf numFmtId="4" fontId="101" fillId="52" borderId="55" applyNumberFormat="0" applyProtection="0">
      <alignment horizontal="right" vertical="center"/>
    </xf>
    <xf numFmtId="4" fontId="103" fillId="53" borderId="55" applyNumberFormat="0" applyProtection="0">
      <alignment horizontal="left" vertical="center" indent="1"/>
    </xf>
    <xf numFmtId="4" fontId="101" fillId="54" borderId="59" applyNumberFormat="0" applyProtection="0">
      <alignment horizontal="left" vertical="center" indent="1"/>
    </xf>
    <xf numFmtId="4" fontId="104" fillId="55" borderId="0" applyNumberFormat="0" applyProtection="0">
      <alignment horizontal="left" vertical="center" indent="1"/>
    </xf>
    <xf numFmtId="0" fontId="32" fillId="43" borderId="55" applyNumberFormat="0" applyProtection="0">
      <alignment horizontal="left" vertical="center" indent="1"/>
    </xf>
    <xf numFmtId="4" fontId="105" fillId="54" borderId="55" applyNumberFormat="0" applyProtection="0">
      <alignment horizontal="left" vertical="center" indent="1"/>
    </xf>
    <xf numFmtId="4" fontId="105" fillId="56" borderId="55" applyNumberFormat="0" applyProtection="0">
      <alignment horizontal="left" vertical="center" indent="1"/>
    </xf>
    <xf numFmtId="0" fontId="32" fillId="56" borderId="55" applyNumberFormat="0" applyProtection="0">
      <alignment horizontal="left" vertical="center" indent="1"/>
    </xf>
    <xf numFmtId="0" fontId="32" fillId="56" borderId="55" applyNumberFormat="0" applyProtection="0">
      <alignment horizontal="left" vertical="center" indent="1"/>
    </xf>
    <xf numFmtId="0" fontId="32" fillId="57" borderId="55" applyNumberFormat="0" applyProtection="0">
      <alignment horizontal="left" vertical="center" indent="1"/>
    </xf>
    <xf numFmtId="0" fontId="32" fillId="57" borderId="55" applyNumberFormat="0" applyProtection="0">
      <alignment horizontal="left" vertical="center" indent="1"/>
    </xf>
    <xf numFmtId="0" fontId="32" fillId="15" borderId="55" applyNumberFormat="0" applyProtection="0">
      <alignment horizontal="left" vertical="center" indent="1"/>
    </xf>
    <xf numFmtId="0" fontId="32" fillId="15" borderId="55" applyNumberFormat="0" applyProtection="0">
      <alignment horizontal="left" vertical="center" indent="1"/>
    </xf>
    <xf numFmtId="0" fontId="32" fillId="43" borderId="55" applyNumberFormat="0" applyProtection="0">
      <alignment horizontal="left" vertical="center" indent="1"/>
    </xf>
    <xf numFmtId="0" fontId="32" fillId="43" borderId="55" applyNumberFormat="0" applyProtection="0">
      <alignment horizontal="left" vertical="center" indent="1"/>
    </xf>
    <xf numFmtId="0" fontId="38" fillId="0" borderId="0"/>
    <xf numFmtId="0" fontId="38" fillId="0" borderId="0"/>
    <xf numFmtId="0" fontId="38" fillId="0" borderId="0"/>
    <xf numFmtId="0" fontId="38" fillId="0" borderId="0"/>
    <xf numFmtId="4" fontId="101" fillId="58" borderId="55" applyNumberFormat="0" applyProtection="0">
      <alignment vertical="center"/>
    </xf>
    <xf numFmtId="4" fontId="102" fillId="58" borderId="55" applyNumberFormat="0" applyProtection="0">
      <alignment vertical="center"/>
    </xf>
    <xf numFmtId="4" fontId="101" fillId="58" borderId="55" applyNumberFormat="0" applyProtection="0">
      <alignment horizontal="left" vertical="center" indent="1"/>
    </xf>
    <xf numFmtId="4" fontId="101" fillId="58" borderId="55" applyNumberFormat="0" applyProtection="0">
      <alignment horizontal="left" vertical="center" indent="1"/>
    </xf>
    <xf numFmtId="4" fontId="101" fillId="54" borderId="55" applyNumberFormat="0" applyProtection="0">
      <alignment horizontal="right" vertical="center"/>
    </xf>
    <xf numFmtId="4" fontId="102" fillId="54" borderId="55" applyNumberFormat="0" applyProtection="0">
      <alignment horizontal="right" vertical="center"/>
    </xf>
    <xf numFmtId="0" fontId="32" fillId="43" borderId="55" applyNumberFormat="0" applyProtection="0">
      <alignment horizontal="left" vertical="center" indent="1"/>
    </xf>
    <xf numFmtId="0" fontId="32" fillId="43" borderId="55" applyNumberFormat="0" applyProtection="0">
      <alignment horizontal="left" vertical="center" indent="1"/>
    </xf>
    <xf numFmtId="0" fontId="106" fillId="0" borderId="0"/>
    <xf numFmtId="4" fontId="107" fillId="54" borderId="55" applyNumberFormat="0" applyProtection="0">
      <alignment horizontal="right" vertical="center"/>
    </xf>
    <xf numFmtId="0" fontId="108" fillId="0" borderId="0">
      <alignment horizontal="left" vertical="center" wrapText="1"/>
    </xf>
    <xf numFmtId="0" fontId="32" fillId="0" borderId="0"/>
    <xf numFmtId="0" fontId="30" fillId="0" borderId="0"/>
    <xf numFmtId="0" fontId="109" fillId="0" borderId="0" applyBorder="0" applyProtection="0">
      <alignment vertical="center"/>
    </xf>
    <xf numFmtId="0" fontId="109" fillId="0" borderId="30" applyBorder="0" applyProtection="0">
      <alignment horizontal="right" vertical="center"/>
    </xf>
    <xf numFmtId="0" fontId="110" fillId="59" borderId="0" applyBorder="0" applyProtection="0">
      <alignment horizontal="centerContinuous" vertical="center"/>
    </xf>
    <xf numFmtId="0" fontId="110" fillId="60" borderId="30" applyBorder="0" applyProtection="0">
      <alignment horizontal="centerContinuous" vertical="center"/>
    </xf>
    <xf numFmtId="0" fontId="111" fillId="0" borderId="0"/>
    <xf numFmtId="38" fontId="112" fillId="61" borderId="0">
      <alignment horizontal="right" vertical="top"/>
    </xf>
    <xf numFmtId="38" fontId="112" fillId="61" borderId="0">
      <alignment horizontal="right" vertical="top"/>
    </xf>
    <xf numFmtId="38" fontId="112" fillId="61" borderId="0">
      <alignment horizontal="right" vertical="top"/>
    </xf>
    <xf numFmtId="0" fontId="91" fillId="0" borderId="0"/>
    <xf numFmtId="0" fontId="113" fillId="0" borderId="0" applyFill="0" applyBorder="0" applyProtection="0">
      <alignment horizontal="left"/>
    </xf>
    <xf numFmtId="0" fontId="67" fillId="0" borderId="60" applyFill="0" applyBorder="0" applyProtection="0">
      <alignment horizontal="left" vertical="top"/>
    </xf>
    <xf numFmtId="0" fontId="114" fillId="0" borderId="0">
      <alignment horizontal="centerContinuous"/>
    </xf>
    <xf numFmtId="0" fontId="115" fillId="0" borderId="60" applyFill="0" applyBorder="0" applyProtection="0"/>
    <xf numFmtId="0" fontId="115" fillId="0" borderId="0"/>
    <xf numFmtId="0" fontId="116" fillId="0" borderId="0" applyFill="0" applyBorder="0" applyProtection="0"/>
    <xf numFmtId="0" fontId="117" fillId="0" borderId="0"/>
    <xf numFmtId="0" fontId="118" fillId="0" borderId="0" applyNumberFormat="0" applyFill="0" applyBorder="0" applyAlignment="0" applyProtection="0"/>
    <xf numFmtId="49" fontId="119" fillId="57" borderId="61" applyNumberFormat="0">
      <alignment horizontal="center" vertical="center"/>
    </xf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1" fillId="0" borderId="47" applyFill="0" applyBorder="0" applyProtection="0">
      <alignment vertical="center"/>
    </xf>
    <xf numFmtId="0" fontId="122" fillId="0" borderId="0">
      <alignment horizontal="fill"/>
    </xf>
    <xf numFmtId="0" fontId="69" fillId="0" borderId="0"/>
    <xf numFmtId="0" fontId="123" fillId="0" borderId="0" applyNumberFormat="0" applyFill="0" applyBorder="0" applyAlignment="0" applyProtection="0"/>
    <xf numFmtId="0" fontId="124" fillId="0" borderId="30" applyBorder="0" applyProtection="0">
      <alignment horizontal="right"/>
    </xf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182" fontId="44" fillId="0" borderId="44">
      <protection locked="0"/>
    </xf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0" fontId="82" fillId="24" borderId="45" applyNumberFormat="0" applyAlignment="0" applyProtection="0"/>
    <xf numFmtId="3" fontId="125" fillId="0" borderId="0">
      <alignment horizontal="center" vertical="center" textRotation="90" wrapText="1"/>
    </xf>
    <xf numFmtId="205" fontId="44" fillId="0" borderId="12">
      <alignment vertical="top" wrapText="1"/>
    </xf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93" fillId="37" borderId="5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48" fillId="37" borderId="45" applyNumberFormat="0" applyAlignment="0" applyProtection="0"/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49" fontId="128" fillId="0" borderId="0" applyNumberFormat="0" applyFill="0" applyBorder="0" applyAlignment="0" applyProtection="0">
      <alignment vertical="top"/>
    </xf>
    <xf numFmtId="0" fontId="7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30" fillId="0" borderId="0" applyNumberFormat="0" applyFill="0" applyBorder="0" applyAlignment="0" applyProtection="0">
      <alignment vertical="top"/>
      <protection locked="0"/>
    </xf>
    <xf numFmtId="0" fontId="130" fillId="0" borderId="0" applyNumberFormat="0" applyFill="0" applyBorder="0" applyAlignment="0" applyProtection="0">
      <alignment vertical="top"/>
      <protection locked="0"/>
    </xf>
    <xf numFmtId="206" fontId="131" fillId="0" borderId="12">
      <alignment vertical="top" wrapText="1"/>
    </xf>
    <xf numFmtId="4" fontId="132" fillId="0" borderId="12">
      <alignment horizontal="left" vertical="center"/>
    </xf>
    <xf numFmtId="4" fontId="132" fillId="0" borderId="12"/>
    <xf numFmtId="4" fontId="132" fillId="62" borderId="12"/>
    <xf numFmtId="4" fontId="132" fillId="63" borderId="12"/>
    <xf numFmtId="4" fontId="133" fillId="64" borderId="12"/>
    <xf numFmtId="4" fontId="134" fillId="15" borderId="12"/>
    <xf numFmtId="4" fontId="135" fillId="0" borderId="12">
      <alignment horizontal="center" wrapText="1"/>
    </xf>
    <xf numFmtId="206" fontId="132" fillId="0" borderId="12"/>
    <xf numFmtId="206" fontId="131" fillId="0" borderId="12">
      <alignment horizontal="center" vertical="center" wrapText="1"/>
    </xf>
    <xf numFmtId="206" fontId="131" fillId="0" borderId="12">
      <alignment vertical="top" wrapText="1"/>
    </xf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36" fillId="0" borderId="0" applyBorder="0">
      <alignment horizontal="center" vertical="center" wrapText="1"/>
    </xf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50" applyNumberFormat="0" applyFill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9" fillId="0" borderId="5" applyBorder="0">
      <alignment horizontal="center" vertical="center" wrapText="1"/>
    </xf>
    <xf numFmtId="182" fontId="54" fillId="39" borderId="44"/>
    <xf numFmtId="4" fontId="92" fillId="17" borderId="12" applyBorder="0">
      <alignment horizontal="right"/>
    </xf>
    <xf numFmtId="49" fontId="140" fillId="0" borderId="0" applyBorder="0">
      <alignment vertical="center"/>
    </xf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0" fontId="120" fillId="0" borderId="62" applyNumberFormat="0" applyFill="0" applyAlignment="0" applyProtection="0"/>
    <xf numFmtId="3" fontId="54" fillId="0" borderId="12" applyBorder="0">
      <alignment vertical="center"/>
    </xf>
    <xf numFmtId="0" fontId="88" fillId="0" borderId="43" applyNumberFormat="0" applyFill="0" applyAlignment="0" applyProtection="0"/>
    <xf numFmtId="0" fontId="88" fillId="0" borderId="43" applyNumberFormat="0" applyFill="0" applyAlignment="0" applyProtection="0"/>
    <xf numFmtId="0" fontId="88" fillId="0" borderId="43" applyNumberFormat="0" applyFill="0" applyAlignment="0" applyProtection="0"/>
    <xf numFmtId="0" fontId="88" fillId="0" borderId="43" applyNumberFormat="0" applyFill="0" applyAlignment="0" applyProtection="0"/>
    <xf numFmtId="0" fontId="88" fillId="0" borderId="43" applyNumberFormat="0" applyFill="0" applyAlignment="0" applyProtection="0"/>
    <xf numFmtId="0" fontId="88" fillId="0" borderId="43" applyNumberFormat="0" applyFill="0" applyAlignment="0" applyProtection="0"/>
    <xf numFmtId="0" fontId="88" fillId="0" borderId="43" applyNumberFormat="0" applyFill="0" applyAlignment="0" applyProtection="0"/>
    <xf numFmtId="0" fontId="88" fillId="0" borderId="43" applyNumberFormat="0" applyFill="0" applyAlignment="0" applyProtection="0"/>
    <xf numFmtId="0" fontId="88" fillId="0" borderId="43" applyNumberFormat="0" applyFill="0" applyAlignment="0" applyProtection="0"/>
    <xf numFmtId="0" fontId="88" fillId="0" borderId="43" applyNumberFormat="0" applyFill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50" fillId="38" borderId="46" applyNumberFormat="0" applyAlignment="0" applyProtection="0"/>
    <xf numFmtId="0" fontId="38" fillId="0" borderId="0">
      <alignment wrapText="1"/>
    </xf>
    <xf numFmtId="0" fontId="138" fillId="0" borderId="0">
      <alignment horizontal="center" vertical="top" wrapText="1"/>
    </xf>
    <xf numFmtId="0" fontId="141" fillId="0" borderId="0">
      <alignment horizontal="centerContinuous" vertical="center" wrapText="1"/>
    </xf>
    <xf numFmtId="0" fontId="141" fillId="0" borderId="0">
      <alignment horizontal="centerContinuous" vertical="center" wrapText="1"/>
    </xf>
    <xf numFmtId="174" fontId="138" fillId="0" borderId="0">
      <alignment horizontal="center" vertical="top"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207" fontId="142" fillId="16" borderId="12">
      <alignment wrapText="1"/>
    </xf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164" fontId="143" fillId="0" borderId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49" fontId="125" fillId="0" borderId="12">
      <alignment horizontal="right" vertical="top" wrapText="1"/>
    </xf>
    <xf numFmtId="189" fontId="144" fillId="0" borderId="0">
      <alignment horizontal="right" vertical="top" wrapText="1"/>
    </xf>
    <xf numFmtId="49" fontId="92" fillId="0" borderId="0" applyBorder="0">
      <alignment vertical="top"/>
    </xf>
    <xf numFmtId="0" fontId="145" fillId="0" borderId="0"/>
    <xf numFmtId="0" fontId="32" fillId="0" borderId="0"/>
    <xf numFmtId="0" fontId="1" fillId="0" borderId="0"/>
    <xf numFmtId="0" fontId="145" fillId="0" borderId="0"/>
    <xf numFmtId="0" fontId="1" fillId="0" borderId="0"/>
    <xf numFmtId="0" fontId="10" fillId="0" borderId="0"/>
    <xf numFmtId="0" fontId="146" fillId="0" borderId="0"/>
    <xf numFmtId="0" fontId="38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38" fillId="0" borderId="0"/>
    <xf numFmtId="49" fontId="92" fillId="0" borderId="0" applyBorder="0">
      <alignment vertical="top"/>
    </xf>
    <xf numFmtId="49" fontId="92" fillId="0" borderId="0" applyBorder="0">
      <alignment vertical="top"/>
    </xf>
    <xf numFmtId="49" fontId="92" fillId="0" borderId="0" applyBorder="0">
      <alignment vertical="top"/>
    </xf>
    <xf numFmtId="0" fontId="38" fillId="0" borderId="0"/>
    <xf numFmtId="0" fontId="10" fillId="0" borderId="0"/>
    <xf numFmtId="0" fontId="32" fillId="0" borderId="0"/>
    <xf numFmtId="0" fontId="1" fillId="0" borderId="0"/>
    <xf numFmtId="0" fontId="32" fillId="0" borderId="0"/>
    <xf numFmtId="0" fontId="38" fillId="0" borderId="0"/>
    <xf numFmtId="0" fontId="10" fillId="0" borderId="0"/>
    <xf numFmtId="0" fontId="10" fillId="0" borderId="0"/>
    <xf numFmtId="0" fontId="3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9" fontId="92" fillId="0" borderId="0" applyBorder="0">
      <alignment vertical="top"/>
    </xf>
    <xf numFmtId="49" fontId="92" fillId="0" borderId="0" applyBorder="0">
      <alignment vertical="top"/>
    </xf>
    <xf numFmtId="0" fontId="1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38" fillId="0" borderId="0"/>
    <xf numFmtId="0" fontId="38" fillId="0" borderId="0"/>
    <xf numFmtId="0" fontId="32" fillId="0" borderId="0"/>
    <xf numFmtId="0" fontId="32" fillId="0" borderId="0"/>
    <xf numFmtId="0" fontId="38" fillId="0" borderId="0"/>
    <xf numFmtId="0" fontId="38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49" fontId="92" fillId="0" borderId="0" applyBorder="0">
      <alignment vertical="top"/>
    </xf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9" fontId="92" fillId="0" borderId="0" applyBorder="0">
      <alignment vertical="top"/>
    </xf>
    <xf numFmtId="0" fontId="147" fillId="0" borderId="0"/>
    <xf numFmtId="0" fontId="147" fillId="0" borderId="0"/>
    <xf numFmtId="0" fontId="1" fillId="0" borderId="0"/>
    <xf numFmtId="0" fontId="1" fillId="0" borderId="0"/>
    <xf numFmtId="208" fontId="79" fillId="0" borderId="0"/>
    <xf numFmtId="0" fontId="1" fillId="0" borderId="0"/>
    <xf numFmtId="0" fontId="1" fillId="0" borderId="0"/>
    <xf numFmtId="49" fontId="92" fillId="0" borderId="0" applyBorder="0">
      <alignment vertical="top"/>
    </xf>
    <xf numFmtId="49" fontId="92" fillId="0" borderId="0" applyBorder="0">
      <alignment vertical="top"/>
    </xf>
    <xf numFmtId="0" fontId="1" fillId="0" borderId="0"/>
    <xf numFmtId="49" fontId="92" fillId="0" borderId="0" applyBorder="0">
      <alignment vertical="top"/>
    </xf>
    <xf numFmtId="49" fontId="92" fillId="0" borderId="0" applyBorder="0">
      <alignment vertical="top"/>
    </xf>
    <xf numFmtId="49" fontId="92" fillId="0" borderId="0" applyBorder="0">
      <alignment vertical="top"/>
    </xf>
    <xf numFmtId="49" fontId="92" fillId="0" borderId="0" applyBorder="0">
      <alignment vertical="top"/>
    </xf>
    <xf numFmtId="49" fontId="92" fillId="0" borderId="0" applyBorder="0">
      <alignment vertical="top"/>
    </xf>
    <xf numFmtId="49" fontId="92" fillId="0" borderId="0" applyBorder="0">
      <alignment vertical="top"/>
    </xf>
    <xf numFmtId="0" fontId="38" fillId="0" borderId="0"/>
    <xf numFmtId="1" fontId="148" fillId="0" borderId="12">
      <alignment horizontal="left" vertical="center"/>
    </xf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38" fillId="0" borderId="0" applyFont="0" applyFill="0" applyBorder="0" applyProtection="0">
      <alignment horizontal="center" vertical="center" wrapText="1"/>
    </xf>
    <xf numFmtId="0" fontId="38" fillId="0" borderId="0" applyFont="0" applyFill="0" applyBorder="0" applyProtection="0">
      <alignment horizontal="center" vertical="center" wrapText="1"/>
    </xf>
    <xf numFmtId="0" fontId="38" fillId="0" borderId="0" applyFont="0" applyFill="0" applyBorder="0" applyProtection="0">
      <alignment horizontal="center" vertical="center" wrapText="1"/>
    </xf>
    <xf numFmtId="0" fontId="38" fillId="0" borderId="0" applyFont="0" applyFill="0" applyBorder="0" applyProtection="0">
      <alignment horizontal="center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206" fontId="149" fillId="0" borderId="12">
      <alignment vertical="top"/>
    </xf>
    <xf numFmtId="189" fontId="150" fillId="17" borderId="56" applyNumberFormat="0" applyBorder="0" applyAlignment="0">
      <alignment vertical="center"/>
      <protection locked="0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8" fillId="42" borderId="54" applyNumberFormat="0" applyFont="0" applyAlignment="0" applyProtection="0"/>
    <xf numFmtId="0" fontId="38" fillId="42" borderId="54" applyNumberFormat="0" applyFont="0" applyAlignment="0" applyProtection="0"/>
    <xf numFmtId="0" fontId="38" fillId="42" borderId="54" applyNumberFormat="0" applyFont="0" applyAlignment="0" applyProtection="0"/>
    <xf numFmtId="0" fontId="38" fillId="42" borderId="54" applyNumberFormat="0" applyFont="0" applyAlignment="0" applyProtection="0"/>
    <xf numFmtId="0" fontId="38" fillId="42" borderId="54" applyNumberFormat="0" applyFont="0" applyAlignment="0" applyProtection="0"/>
    <xf numFmtId="0" fontId="38" fillId="42" borderId="54" applyNumberFormat="0" applyFont="0" applyAlignment="0" applyProtection="0"/>
    <xf numFmtId="0" fontId="38" fillId="42" borderId="54" applyNumberFormat="0" applyFont="0" applyAlignment="0" applyProtection="0"/>
    <xf numFmtId="0" fontId="38" fillId="42" borderId="54" applyNumberFormat="0" applyFont="0" applyAlignment="0" applyProtection="0"/>
    <xf numFmtId="0" fontId="38" fillId="42" borderId="54" applyNumberFormat="0" applyFont="0" applyAlignment="0" applyProtection="0"/>
    <xf numFmtId="0" fontId="38" fillId="42" borderId="54" applyNumberFormat="0" applyFont="0" applyAlignment="0" applyProtection="0"/>
    <xf numFmtId="0" fontId="38" fillId="42" borderId="54" applyNumberFormat="0" applyFont="0" applyAlignment="0" applyProtection="0"/>
    <xf numFmtId="0" fontId="38" fillId="42" borderId="54" applyNumberFormat="0" applyFont="0" applyAlignment="0" applyProtection="0"/>
    <xf numFmtId="0" fontId="38" fillId="42" borderId="54" applyNumberFormat="0" applyFont="0" applyAlignment="0" applyProtection="0"/>
    <xf numFmtId="0" fontId="38" fillId="42" borderId="54" applyNumberFormat="0" applyFont="0" applyAlignment="0" applyProtection="0"/>
    <xf numFmtId="0" fontId="38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0" fontId="32" fillId="42" borderId="54" applyNumberFormat="0" applyFont="0" applyAlignment="0" applyProtection="0"/>
    <xf numFmtId="49" fontId="133" fillId="0" borderId="27">
      <alignment horizontal="left" vertical="center"/>
    </xf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8" fillId="0" borderId="0" applyFont="0" applyFill="0" applyBorder="0" applyAlignment="0" applyProtection="0"/>
    <xf numFmtId="168" fontId="151" fillId="0" borderId="12"/>
    <xf numFmtId="0" fontId="38" fillId="0" borderId="12" applyNumberFormat="0" applyFont="0" applyFill="0" applyAlignment="0" applyProtection="0"/>
    <xf numFmtId="3" fontId="152" fillId="65" borderId="27">
      <alignment horizontal="justify" vertical="center"/>
    </xf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84" fillId="0" borderId="51" applyNumberFormat="0" applyFill="0" applyAlignment="0" applyProtection="0"/>
    <xf numFmtId="0" fontId="30" fillId="0" borderId="0"/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174" fontId="30" fillId="0" borderId="0"/>
    <xf numFmtId="49" fontId="153" fillId="66" borderId="17" applyBorder="0" applyProtection="0">
      <alignment horizontal="left" vertical="center"/>
    </xf>
    <xf numFmtId="49" fontId="144" fillId="0" borderId="0"/>
    <xf numFmtId="49" fontId="154" fillId="0" borderId="0">
      <alignment vertical="top"/>
    </xf>
    <xf numFmtId="189" fontId="88" fillId="0" borderId="0" applyFill="0" applyBorder="0" applyAlignment="0" applyProtection="0"/>
    <xf numFmtId="189" fontId="88" fillId="0" borderId="0" applyFill="0" applyBorder="0" applyAlignment="0" applyProtection="0"/>
    <xf numFmtId="189" fontId="88" fillId="0" borderId="0" applyFill="0" applyBorder="0" applyAlignment="0" applyProtection="0"/>
    <xf numFmtId="189" fontId="88" fillId="0" borderId="0" applyFill="0" applyBorder="0" applyAlignment="0" applyProtection="0"/>
    <xf numFmtId="189" fontId="88" fillId="0" borderId="0" applyFill="0" applyBorder="0" applyAlignment="0" applyProtection="0"/>
    <xf numFmtId="189" fontId="88" fillId="0" borderId="0" applyFill="0" applyBorder="0" applyAlignment="0" applyProtection="0"/>
    <xf numFmtId="189" fontId="88" fillId="0" borderId="0" applyFill="0" applyBorder="0" applyAlignment="0" applyProtection="0"/>
    <xf numFmtId="189" fontId="88" fillId="0" borderId="0" applyFill="0" applyBorder="0" applyAlignment="0" applyProtection="0"/>
    <xf numFmtId="189" fontId="88" fillId="0" borderId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209" fontId="38" fillId="0" borderId="0" applyFont="0" applyFill="0" applyBorder="0" applyAlignment="0" applyProtection="0"/>
    <xf numFmtId="210" fontId="38" fillId="0" borderId="0" applyFont="0" applyFill="0" applyBorder="0" applyAlignment="0" applyProtection="0"/>
    <xf numFmtId="2" fontId="88" fillId="0" borderId="0" applyFill="0" applyBorder="0" applyAlignment="0" applyProtection="0"/>
    <xf numFmtId="2" fontId="88" fillId="0" borderId="0" applyFill="0" applyBorder="0" applyAlignment="0" applyProtection="0"/>
    <xf numFmtId="2" fontId="88" fillId="0" borderId="0" applyFill="0" applyBorder="0" applyAlignment="0" applyProtection="0"/>
    <xf numFmtId="2" fontId="88" fillId="0" borderId="0" applyFill="0" applyBorder="0" applyAlignment="0" applyProtection="0"/>
    <xf numFmtId="2" fontId="88" fillId="0" borderId="0" applyFill="0" applyBorder="0" applyAlignment="0" applyProtection="0"/>
    <xf numFmtId="2" fontId="88" fillId="0" borderId="0" applyFill="0" applyBorder="0" applyAlignment="0" applyProtection="0"/>
    <xf numFmtId="2" fontId="88" fillId="0" borderId="0" applyFill="0" applyBorder="0" applyAlignment="0" applyProtection="0"/>
    <xf numFmtId="2" fontId="88" fillId="0" borderId="0" applyFill="0" applyBorder="0" applyAlignment="0" applyProtection="0"/>
    <xf numFmtId="2" fontId="88" fillId="0" borderId="0" applyFill="0" applyBorder="0" applyAlignment="0" applyProtection="0"/>
    <xf numFmtId="2" fontId="88" fillId="0" borderId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210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211" fontId="38" fillId="0" borderId="0" applyFont="0" applyFill="0" applyBorder="0" applyAlignment="0" applyProtection="0"/>
    <xf numFmtId="4" fontId="92" fillId="16" borderId="0" applyBorder="0">
      <alignment horizontal="right"/>
    </xf>
    <xf numFmtId="4" fontId="92" fillId="16" borderId="0" applyBorder="0">
      <alignment horizontal="right"/>
    </xf>
    <xf numFmtId="4" fontId="92" fillId="16" borderId="0" applyFont="0" applyBorder="0">
      <alignment horizontal="right"/>
    </xf>
    <xf numFmtId="4" fontId="92" fillId="16" borderId="0" applyBorder="0">
      <alignment horizontal="right"/>
    </xf>
    <xf numFmtId="4" fontId="92" fillId="67" borderId="63" applyBorder="0">
      <alignment horizontal="right"/>
    </xf>
    <xf numFmtId="4" fontId="92" fillId="67" borderId="63" applyBorder="0">
      <alignment horizontal="right"/>
    </xf>
    <xf numFmtId="4" fontId="92" fillId="16" borderId="12" applyFont="0" applyBorder="0">
      <alignment horizontal="right"/>
    </xf>
    <xf numFmtId="4" fontId="92" fillId="16" borderId="12" applyFont="0" applyBorder="0">
      <alignment horizontal="right"/>
    </xf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212" fontId="44" fillId="0" borderId="27">
      <alignment vertical="top" wrapText="1"/>
    </xf>
    <xf numFmtId="171" fontId="38" fillId="0" borderId="12" applyFont="0" applyFill="0" applyBorder="0" applyProtection="0">
      <alignment horizontal="center" vertical="center"/>
    </xf>
    <xf numFmtId="171" fontId="38" fillId="0" borderId="12" applyFont="0" applyFill="0" applyBorder="0" applyProtection="0">
      <alignment horizontal="center" vertical="center"/>
    </xf>
    <xf numFmtId="171" fontId="38" fillId="0" borderId="12" applyFont="0" applyFill="0" applyBorder="0" applyProtection="0">
      <alignment horizontal="center" vertical="center"/>
    </xf>
    <xf numFmtId="171" fontId="38" fillId="0" borderId="12" applyFont="0" applyFill="0" applyBorder="0" applyProtection="0">
      <alignment horizontal="center" vertical="center"/>
    </xf>
    <xf numFmtId="3" fontId="38" fillId="0" borderId="0" applyFont="0" applyBorder="0">
      <alignment horizontal="center"/>
    </xf>
    <xf numFmtId="213" fontId="39" fillId="0" borderId="0">
      <protection locked="0"/>
    </xf>
    <xf numFmtId="213" fontId="39" fillId="0" borderId="0">
      <protection locked="0"/>
    </xf>
    <xf numFmtId="49" fontId="131" fillId="0" borderId="12">
      <alignment horizontal="center" vertical="center" wrapText="1"/>
    </xf>
    <xf numFmtId="0" fontId="44" fillId="0" borderId="12" applyBorder="0">
      <alignment horizontal="center" vertical="center" wrapText="1"/>
    </xf>
    <xf numFmtId="49" fontId="131" fillId="0" borderId="12">
      <alignment horizontal="center" vertical="center" wrapText="1"/>
    </xf>
    <xf numFmtId="49" fontId="108" fillId="0" borderId="12" applyNumberFormat="0" applyFill="0" applyAlignment="0" applyProtection="0"/>
    <xf numFmtId="207" fontId="38" fillId="0" borderId="0"/>
    <xf numFmtId="0" fontId="32" fillId="0" borderId="0"/>
  </cellStyleXfs>
  <cellXfs count="302">
    <xf numFmtId="0" fontId="0" fillId="0" borderId="0" xfId="0"/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2" fontId="0" fillId="0" borderId="0" xfId="0" applyNumberFormat="1" applyFill="1"/>
    <xf numFmtId="0" fontId="5" fillId="0" borderId="0" xfId="0" applyFont="1" applyFill="1"/>
    <xf numFmtId="0" fontId="2" fillId="0" borderId="0" xfId="0" applyFont="1" applyFill="1"/>
    <xf numFmtId="2" fontId="3" fillId="0" borderId="0" xfId="0" applyNumberFormat="1" applyFont="1" applyFill="1"/>
    <xf numFmtId="0" fontId="7" fillId="0" borderId="0" xfId="0" applyFont="1" applyFill="1"/>
    <xf numFmtId="2" fontId="8" fillId="0" borderId="0" xfId="0" applyNumberFormat="1" applyFont="1"/>
    <xf numFmtId="2" fontId="3" fillId="0" borderId="0" xfId="0" applyNumberFormat="1" applyFont="1"/>
    <xf numFmtId="2" fontId="9" fillId="2" borderId="3" xfId="0" applyNumberFormat="1" applyFont="1" applyFill="1" applyBorder="1"/>
    <xf numFmtId="2" fontId="11" fillId="0" borderId="0" xfId="1" applyNumberFormat="1" applyFont="1"/>
    <xf numFmtId="0" fontId="13" fillId="0" borderId="0" xfId="0" applyFont="1" applyFill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3" fillId="3" borderId="12" xfId="0" applyFont="1" applyFill="1" applyBorder="1"/>
    <xf numFmtId="0" fontId="3" fillId="0" borderId="13" xfId="0" applyFont="1" applyFill="1" applyBorder="1"/>
    <xf numFmtId="0" fontId="3" fillId="0" borderId="12" xfId="0" applyFont="1" applyFill="1" applyBorder="1"/>
    <xf numFmtId="2" fontId="3" fillId="0" borderId="19" xfId="0" applyNumberFormat="1" applyFont="1" applyFill="1" applyBorder="1"/>
    <xf numFmtId="0" fontId="17" fillId="0" borderId="14" xfId="0" applyFont="1" applyFill="1" applyBorder="1"/>
    <xf numFmtId="1" fontId="18" fillId="0" borderId="0" xfId="0" applyNumberFormat="1" applyFont="1"/>
    <xf numFmtId="2" fontId="18" fillId="0" borderId="0" xfId="0" applyNumberFormat="1" applyFont="1" applyFill="1"/>
    <xf numFmtId="2" fontId="18" fillId="0" borderId="0" xfId="0" applyNumberFormat="1" applyFont="1" applyFill="1" applyAlignment="1">
      <alignment horizontal="right"/>
    </xf>
    <xf numFmtId="168" fontId="18" fillId="0" borderId="0" xfId="0" applyNumberFormat="1" applyFont="1" applyFill="1"/>
    <xf numFmtId="2" fontId="18" fillId="0" borderId="0" xfId="0" applyNumberFormat="1" applyFont="1"/>
    <xf numFmtId="0" fontId="18" fillId="0" borderId="0" xfId="0" applyFont="1"/>
    <xf numFmtId="10" fontId="20" fillId="0" borderId="0" xfId="2" applyNumberFormat="1" applyFont="1"/>
    <xf numFmtId="168" fontId="18" fillId="0" borderId="0" xfId="1" applyNumberFormat="1" applyFont="1" applyFill="1"/>
    <xf numFmtId="168" fontId="18" fillId="0" borderId="0" xfId="0" applyNumberFormat="1" applyFont="1"/>
    <xf numFmtId="0" fontId="19" fillId="6" borderId="24" xfId="0" applyFont="1" applyFill="1" applyBorder="1" applyAlignment="1">
      <alignment horizontal="right"/>
    </xf>
    <xf numFmtId="0" fontId="24" fillId="7" borderId="13" xfId="0" applyFont="1" applyFill="1" applyBorder="1" applyAlignment="1">
      <alignment horizontal="center" vertical="center"/>
    </xf>
    <xf numFmtId="2" fontId="26" fillId="0" borderId="0" xfId="0" applyNumberFormat="1" applyFont="1" applyFill="1"/>
    <xf numFmtId="2" fontId="26" fillId="0" borderId="0" xfId="0" applyNumberFormat="1" applyFont="1" applyFill="1" applyAlignment="1">
      <alignment horizontal="right"/>
    </xf>
    <xf numFmtId="0" fontId="24" fillId="0" borderId="8" xfId="0" applyFont="1" applyFill="1" applyBorder="1" applyAlignment="1">
      <alignment horizontal="center"/>
    </xf>
    <xf numFmtId="2" fontId="27" fillId="8" borderId="25" xfId="0" applyNumberFormat="1" applyFont="1" applyFill="1" applyBorder="1" applyAlignment="1">
      <alignment horizontal="center" vertical="center"/>
    </xf>
    <xf numFmtId="2" fontId="27" fillId="0" borderId="25" xfId="0" applyNumberFormat="1" applyFont="1" applyFill="1" applyBorder="1" applyAlignment="1">
      <alignment horizontal="center" vertical="center"/>
    </xf>
    <xf numFmtId="2" fontId="28" fillId="12" borderId="6" xfId="0" applyNumberFormat="1" applyFont="1" applyFill="1" applyBorder="1" applyAlignment="1">
      <alignment horizontal="center" vertical="center" wrapText="1"/>
    </xf>
    <xf numFmtId="2" fontId="27" fillId="12" borderId="25" xfId="0" applyNumberFormat="1" applyFont="1" applyFill="1" applyBorder="1" applyAlignment="1">
      <alignment horizontal="center" vertical="center" wrapText="1"/>
    </xf>
    <xf numFmtId="168" fontId="29" fillId="9" borderId="28" xfId="0" applyNumberFormat="1" applyFont="1" applyFill="1" applyBorder="1" applyAlignment="1">
      <alignment horizontal="center" vertical="center" wrapText="1"/>
    </xf>
    <xf numFmtId="2" fontId="18" fillId="8" borderId="12" xfId="0" applyNumberFormat="1" applyFont="1" applyFill="1" applyBorder="1"/>
    <xf numFmtId="2" fontId="18" fillId="0" borderId="12" xfId="0" applyNumberFormat="1" applyFont="1" applyFill="1" applyBorder="1"/>
    <xf numFmtId="2" fontId="18" fillId="12" borderId="12" xfId="0" applyNumberFormat="1" applyFont="1" applyFill="1" applyBorder="1"/>
    <xf numFmtId="168" fontId="18" fillId="0" borderId="31" xfId="3" applyNumberFormat="1" applyFont="1" applyBorder="1"/>
    <xf numFmtId="4" fontId="20" fillId="0" borderId="32" xfId="0" applyNumberFormat="1" applyFont="1" applyBorder="1" applyAlignment="1">
      <alignment horizontal="right"/>
    </xf>
    <xf numFmtId="4" fontId="20" fillId="0" borderId="33" xfId="0" applyNumberFormat="1" applyFont="1" applyBorder="1" applyAlignment="1">
      <alignment horizontal="right"/>
    </xf>
    <xf numFmtId="171" fontId="18" fillId="0" borderId="34" xfId="0" applyNumberFormat="1" applyFont="1" applyBorder="1" applyAlignment="1">
      <alignment horizontal="right"/>
    </xf>
    <xf numFmtId="10" fontId="20" fillId="0" borderId="35" xfId="2" applyNumberFormat="1" applyFont="1" applyBorder="1" applyAlignment="1">
      <alignment horizontal="right"/>
    </xf>
    <xf numFmtId="171" fontId="18" fillId="0" borderId="36" xfId="0" applyNumberFormat="1" applyFont="1" applyBorder="1" applyAlignment="1">
      <alignment horizontal="right"/>
    </xf>
    <xf numFmtId="0" fontId="20" fillId="0" borderId="0" xfId="0" applyFont="1"/>
    <xf numFmtId="4" fontId="18" fillId="0" borderId="37" xfId="3" applyNumberFormat="1" applyFont="1" applyBorder="1"/>
    <xf numFmtId="4" fontId="18" fillId="0" borderId="38" xfId="0" applyNumberFormat="1" applyFont="1" applyBorder="1" applyAlignment="1">
      <alignment horizontal="right"/>
    </xf>
    <xf numFmtId="171" fontId="20" fillId="0" borderId="39" xfId="0" applyNumberFormat="1" applyFont="1" applyBorder="1" applyAlignment="1">
      <alignment horizontal="right"/>
    </xf>
    <xf numFmtId="171" fontId="18" fillId="0" borderId="40" xfId="0" applyNumberFormat="1" applyFont="1" applyBorder="1" applyAlignment="1">
      <alignment horizontal="right"/>
    </xf>
    <xf numFmtId="10" fontId="20" fillId="0" borderId="20" xfId="2" applyNumberFormat="1" applyFont="1" applyBorder="1" applyAlignment="1">
      <alignment horizontal="right"/>
    </xf>
    <xf numFmtId="2" fontId="18" fillId="8" borderId="20" xfId="0" applyNumberFormat="1" applyFont="1" applyFill="1" applyBorder="1"/>
    <xf numFmtId="2" fontId="18" fillId="12" borderId="0" xfId="0" applyNumberFormat="1" applyFont="1" applyFill="1"/>
    <xf numFmtId="2" fontId="18" fillId="12" borderId="0" xfId="0" applyNumberFormat="1" applyFont="1" applyFill="1" applyAlignment="1">
      <alignment horizontal="right"/>
    </xf>
    <xf numFmtId="1" fontId="18" fillId="0" borderId="0" xfId="0" applyNumberFormat="1" applyFont="1" applyFill="1"/>
    <xf numFmtId="0" fontId="18" fillId="0" borderId="0" xfId="0" applyFont="1" applyFill="1"/>
    <xf numFmtId="10" fontId="20" fillId="0" borderId="0" xfId="2" applyNumberFormat="1" applyFont="1" applyFill="1"/>
    <xf numFmtId="0" fontId="156" fillId="0" borderId="0" xfId="2027" applyFont="1"/>
    <xf numFmtId="0" fontId="156" fillId="0" borderId="0" xfId="2027" applyFont="1" applyFill="1"/>
    <xf numFmtId="0" fontId="156" fillId="0" borderId="0" xfId="2027" applyFont="1" applyFill="1" applyBorder="1"/>
    <xf numFmtId="0" fontId="156" fillId="0" borderId="0" xfId="2027" applyFont="1" applyFill="1" applyAlignment="1">
      <alignment wrapText="1"/>
    </xf>
    <xf numFmtId="0" fontId="26" fillId="0" borderId="0" xfId="2027" applyFont="1" applyFill="1" applyBorder="1" applyAlignment="1">
      <alignment horizontal="center" vertical="center" wrapText="1"/>
    </xf>
    <xf numFmtId="2" fontId="26" fillId="0" borderId="0" xfId="2027" applyNumberFormat="1" applyFont="1" applyFill="1" applyBorder="1" applyAlignment="1">
      <alignment horizontal="center" vertical="center"/>
    </xf>
    <xf numFmtId="2" fontId="26" fillId="0" borderId="0" xfId="2027" applyNumberFormat="1" applyFont="1" applyFill="1" applyBorder="1" applyAlignment="1">
      <alignment vertical="center"/>
    </xf>
    <xf numFmtId="0" fontId="26" fillId="0" borderId="0" xfId="2027" applyFont="1" applyFill="1" applyBorder="1" applyAlignment="1">
      <alignment horizontal="left" vertical="center" wrapText="1"/>
    </xf>
    <xf numFmtId="0" fontId="159" fillId="0" borderId="0" xfId="2027" applyFont="1" applyFill="1"/>
    <xf numFmtId="0" fontId="159" fillId="0" borderId="0" xfId="2027" applyFont="1" applyFill="1" applyAlignment="1">
      <alignment wrapText="1"/>
    </xf>
    <xf numFmtId="0" fontId="27" fillId="0" borderId="0" xfId="2027" applyFont="1" applyFill="1" applyBorder="1"/>
    <xf numFmtId="0" fontId="159" fillId="0" borderId="0" xfId="2027" applyFont="1" applyFill="1" applyBorder="1" applyAlignment="1">
      <alignment wrapText="1"/>
    </xf>
    <xf numFmtId="0" fontId="27" fillId="0" borderId="0" xfId="2027" applyFont="1" applyFill="1" applyBorder="1" applyAlignment="1">
      <alignment wrapText="1"/>
    </xf>
    <xf numFmtId="0" fontId="27" fillId="0" borderId="0" xfId="2027" applyFont="1" applyFill="1" applyBorder="1" applyAlignment="1"/>
    <xf numFmtId="0" fontId="157" fillId="0" borderId="0" xfId="2027" applyFont="1" applyFill="1" applyBorder="1" applyAlignment="1"/>
    <xf numFmtId="0" fontId="159" fillId="0" borderId="0" xfId="2027" applyFont="1" applyFill="1" applyBorder="1"/>
    <xf numFmtId="0" fontId="27" fillId="0" borderId="0" xfId="2027" applyFont="1" applyFill="1"/>
    <xf numFmtId="0" fontId="27" fillId="0" borderId="0" xfId="2027" applyFont="1" applyFill="1" applyAlignment="1">
      <alignment wrapText="1"/>
    </xf>
    <xf numFmtId="0" fontId="156" fillId="0" borderId="0" xfId="2027" applyFont="1" applyFill="1" applyBorder="1" applyAlignment="1">
      <alignment wrapText="1"/>
    </xf>
    <xf numFmtId="0" fontId="161" fillId="0" borderId="0" xfId="2027" applyFont="1" applyFill="1"/>
    <xf numFmtId="0" fontId="8" fillId="0" borderId="14" xfId="0" applyFont="1" applyFill="1" applyBorder="1"/>
    <xf numFmtId="2" fontId="11" fillId="0" borderId="18" xfId="0" applyNumberFormat="1" applyFont="1" applyFill="1" applyBorder="1"/>
    <xf numFmtId="2" fontId="7" fillId="0" borderId="0" xfId="0" applyNumberFormat="1" applyFont="1" applyFill="1"/>
    <xf numFmtId="2" fontId="11" fillId="0" borderId="20" xfId="0" applyNumberFormat="1" applyFont="1" applyFill="1" applyBorder="1"/>
    <xf numFmtId="0" fontId="162" fillId="68" borderId="10" xfId="0" applyFont="1" applyFill="1" applyBorder="1" applyAlignment="1">
      <alignment horizontal="center" vertical="center" wrapText="1"/>
    </xf>
    <xf numFmtId="0" fontId="162" fillId="68" borderId="11" xfId="0" applyFont="1" applyFill="1" applyBorder="1" applyAlignment="1">
      <alignment horizontal="center" vertical="center" wrapText="1"/>
    </xf>
    <xf numFmtId="0" fontId="14" fillId="69" borderId="8" xfId="0" applyFont="1" applyFill="1" applyBorder="1" applyAlignment="1">
      <alignment horizontal="center" vertical="center" wrapText="1"/>
    </xf>
    <xf numFmtId="2" fontId="8" fillId="0" borderId="16" xfId="0" applyNumberFormat="1" applyFont="1" applyFill="1" applyBorder="1"/>
    <xf numFmtId="2" fontId="8" fillId="0" borderId="18" xfId="0" applyNumberFormat="1" applyFont="1" applyFill="1" applyBorder="1"/>
    <xf numFmtId="2" fontId="8" fillId="0" borderId="30" xfId="0" applyNumberFormat="1" applyFont="1" applyFill="1" applyBorder="1"/>
    <xf numFmtId="2" fontId="8" fillId="0" borderId="19" xfId="0" applyNumberFormat="1" applyFont="1" applyFill="1" applyBorder="1"/>
    <xf numFmtId="0" fontId="162" fillId="7" borderId="11" xfId="0" applyFont="1" applyFill="1" applyBorder="1" applyAlignment="1">
      <alignment horizontal="center" vertical="center" wrapText="1"/>
    </xf>
    <xf numFmtId="0" fontId="14" fillId="70" borderId="8" xfId="0" applyFont="1" applyFill="1" applyBorder="1" applyAlignment="1">
      <alignment horizontal="center" vertical="center" wrapText="1"/>
    </xf>
    <xf numFmtId="0" fontId="14" fillId="70" borderId="10" xfId="0" applyFont="1" applyFill="1" applyBorder="1" applyAlignment="1">
      <alignment horizontal="center" vertical="center" wrapText="1"/>
    </xf>
    <xf numFmtId="0" fontId="14" fillId="13" borderId="8" xfId="0" applyFont="1" applyFill="1" applyBorder="1" applyAlignment="1">
      <alignment horizontal="center" vertical="center" wrapText="1"/>
    </xf>
    <xf numFmtId="0" fontId="163" fillId="69" borderId="10" xfId="0" applyFont="1" applyFill="1" applyBorder="1" applyAlignment="1">
      <alignment horizontal="center" vertical="center" wrapText="1"/>
    </xf>
    <xf numFmtId="0" fontId="163" fillId="69" borderId="9" xfId="0" applyFont="1" applyFill="1" applyBorder="1" applyAlignment="1">
      <alignment horizontal="center" vertical="center" wrapText="1"/>
    </xf>
    <xf numFmtId="0" fontId="163" fillId="6" borderId="10" xfId="0" applyFont="1" applyFill="1" applyBorder="1" applyAlignment="1">
      <alignment horizontal="center" vertical="center" wrapText="1"/>
    </xf>
    <xf numFmtId="0" fontId="163" fillId="6" borderId="3" xfId="0" applyFont="1" applyFill="1" applyBorder="1" applyAlignment="1">
      <alignment horizontal="center" vertical="center" wrapText="1"/>
    </xf>
    <xf numFmtId="0" fontId="14" fillId="70" borderId="11" xfId="0" applyFont="1" applyFill="1" applyBorder="1" applyAlignment="1">
      <alignment horizontal="center" vertical="center" wrapText="1"/>
    </xf>
    <xf numFmtId="2" fontId="164" fillId="0" borderId="19" xfId="0" applyNumberFormat="1" applyFont="1" applyFill="1" applyBorder="1"/>
    <xf numFmtId="0" fontId="16" fillId="13" borderId="10" xfId="0" applyFont="1" applyFill="1" applyBorder="1" applyAlignment="1">
      <alignment horizontal="center" vertical="center" wrapText="1"/>
    </xf>
    <xf numFmtId="0" fontId="16" fillId="13" borderId="3" xfId="0" applyFont="1" applyFill="1" applyBorder="1" applyAlignment="1">
      <alignment horizontal="center" vertical="center" wrapText="1"/>
    </xf>
    <xf numFmtId="2" fontId="8" fillId="0" borderId="20" xfId="0" applyNumberFormat="1" applyFont="1" applyFill="1" applyBorder="1"/>
    <xf numFmtId="2" fontId="164" fillId="0" borderId="17" xfId="0" applyNumberFormat="1" applyFont="1" applyFill="1" applyBorder="1"/>
    <xf numFmtId="0" fontId="15" fillId="4" borderId="8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2" fontId="165" fillId="0" borderId="19" xfId="0" applyNumberFormat="1" applyFont="1" applyBorder="1"/>
    <xf numFmtId="2" fontId="165" fillId="0" borderId="18" xfId="0" applyNumberFormat="1" applyFont="1" applyBorder="1"/>
    <xf numFmtId="0" fontId="14" fillId="5" borderId="9" xfId="0" applyFont="1" applyFill="1" applyBorder="1" applyAlignment="1">
      <alignment horizontal="center" vertical="center" wrapText="1"/>
    </xf>
    <xf numFmtId="2" fontId="8" fillId="0" borderId="30" xfId="0" applyNumberFormat="1" applyFont="1" applyBorder="1"/>
    <xf numFmtId="0" fontId="14" fillId="5" borderId="10" xfId="0" applyFont="1" applyFill="1" applyBorder="1" applyAlignment="1">
      <alignment horizontal="center" vertical="center" wrapText="1"/>
    </xf>
    <xf numFmtId="2" fontId="8" fillId="0" borderId="18" xfId="0" applyNumberFormat="1" applyFont="1" applyBorder="1"/>
    <xf numFmtId="2" fontId="164" fillId="0" borderId="18" xfId="0" applyNumberFormat="1" applyFont="1" applyBorder="1"/>
    <xf numFmtId="0" fontId="8" fillId="3" borderId="12" xfId="0" applyFont="1" applyFill="1" applyBorder="1"/>
    <xf numFmtId="0" fontId="7" fillId="0" borderId="0" xfId="0" applyFont="1"/>
    <xf numFmtId="0" fontId="167" fillId="0" borderId="1" xfId="0" applyFont="1" applyFill="1" applyBorder="1" applyAlignment="1">
      <alignment horizontal="center" vertical="center" wrapText="1"/>
    </xf>
    <xf numFmtId="0" fontId="7" fillId="0" borderId="15" xfId="0" applyFont="1" applyFill="1" applyBorder="1"/>
    <xf numFmtId="0" fontId="168" fillId="0" borderId="15" xfId="0" applyFont="1" applyFill="1" applyBorder="1"/>
    <xf numFmtId="0" fontId="168" fillId="0" borderId="22" xfId="0" applyFont="1" applyFill="1" applyBorder="1"/>
    <xf numFmtId="0" fontId="168" fillId="0" borderId="14" xfId="0" applyFont="1" applyFill="1" applyBorder="1"/>
    <xf numFmtId="0" fontId="159" fillId="0" borderId="0" xfId="2027" applyFont="1" applyFill="1" applyBorder="1" applyAlignment="1">
      <alignment horizontal="center" vertical="center" wrapText="1"/>
    </xf>
    <xf numFmtId="0" fontId="8" fillId="0" borderId="0" xfId="0" applyFont="1" applyFill="1"/>
    <xf numFmtId="2" fontId="8" fillId="0" borderId="0" xfId="0" applyNumberFormat="1" applyFont="1" applyFill="1"/>
    <xf numFmtId="0" fontId="169" fillId="0" borderId="0" xfId="0" applyFont="1" applyFill="1"/>
    <xf numFmtId="0" fontId="170" fillId="0" borderId="6" xfId="0" applyFont="1" applyFill="1" applyBorder="1" applyAlignment="1">
      <alignment horizontal="center" vertical="center" wrapText="1"/>
    </xf>
    <xf numFmtId="2" fontId="8" fillId="0" borderId="14" xfId="0" applyNumberFormat="1" applyFont="1" applyFill="1" applyBorder="1"/>
    <xf numFmtId="0" fontId="8" fillId="0" borderId="13" xfId="0" applyFont="1" applyFill="1" applyBorder="1"/>
    <xf numFmtId="0" fontId="26" fillId="0" borderId="0" xfId="2027" applyFont="1" applyFill="1" applyBorder="1" applyAlignment="1">
      <alignment vertical="center" wrapText="1"/>
    </xf>
    <xf numFmtId="169" fontId="19" fillId="2" borderId="64" xfId="2" applyNumberFormat="1" applyFont="1" applyFill="1" applyBorder="1"/>
    <xf numFmtId="170" fontId="22" fillId="6" borderId="8" xfId="1" applyNumberFormat="1" applyFont="1" applyFill="1" applyBorder="1" applyAlignment="1">
      <alignment horizontal="right"/>
    </xf>
    <xf numFmtId="168" fontId="24" fillId="0" borderId="8" xfId="0" applyNumberFormat="1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0" fontId="24" fillId="0" borderId="66" xfId="0" applyFont="1" applyFill="1" applyBorder="1" applyAlignment="1">
      <alignment horizontal="center"/>
    </xf>
    <xf numFmtId="0" fontId="29" fillId="9" borderId="67" xfId="0" applyFont="1" applyFill="1" applyBorder="1" applyAlignment="1">
      <alignment horizontal="center" vertical="center" wrapText="1"/>
    </xf>
    <xf numFmtId="4" fontId="20" fillId="0" borderId="68" xfId="0" applyNumberFormat="1" applyFont="1" applyBorder="1" applyAlignment="1">
      <alignment horizontal="right"/>
    </xf>
    <xf numFmtId="4" fontId="18" fillId="0" borderId="68" xfId="0" applyNumberFormat="1" applyFont="1" applyBorder="1" applyAlignment="1">
      <alignment horizontal="right"/>
    </xf>
    <xf numFmtId="1" fontId="18" fillId="12" borderId="14" xfId="0" applyNumberFormat="1" applyFont="1" applyFill="1" applyBorder="1" applyAlignment="1">
      <alignment horizontal="right"/>
    </xf>
    <xf numFmtId="2" fontId="18" fillId="12" borderId="14" xfId="0" applyNumberFormat="1" applyFont="1" applyFill="1" applyBorder="1" applyAlignment="1">
      <alignment horizontal="right"/>
    </xf>
    <xf numFmtId="168" fontId="24" fillId="0" borderId="3" xfId="0" applyNumberFormat="1" applyFont="1" applyFill="1" applyBorder="1" applyAlignment="1">
      <alignment horizontal="center"/>
    </xf>
    <xf numFmtId="168" fontId="18" fillId="0" borderId="32" xfId="3" applyNumberFormat="1" applyFont="1" applyBorder="1"/>
    <xf numFmtId="4" fontId="20" fillId="0" borderId="69" xfId="0" applyNumberFormat="1" applyFont="1" applyBorder="1" applyAlignment="1">
      <alignment horizontal="right"/>
    </xf>
    <xf numFmtId="4" fontId="18" fillId="0" borderId="32" xfId="3" applyNumberFormat="1" applyFont="1" applyBorder="1"/>
    <xf numFmtId="171" fontId="20" fillId="0" borderId="69" xfId="0" applyNumberFormat="1" applyFont="1" applyBorder="1" applyAlignment="1">
      <alignment horizontal="right"/>
    </xf>
    <xf numFmtId="4" fontId="18" fillId="0" borderId="70" xfId="3" applyNumberFormat="1" applyFont="1" applyBorder="1"/>
    <xf numFmtId="4" fontId="18" fillId="0" borderId="71" xfId="0" applyNumberFormat="1" applyFont="1" applyBorder="1" applyAlignment="1">
      <alignment horizontal="right"/>
    </xf>
    <xf numFmtId="171" fontId="20" fillId="0" borderId="72" xfId="0" applyNumberFormat="1" applyFont="1" applyBorder="1" applyAlignment="1">
      <alignment horizontal="right"/>
    </xf>
    <xf numFmtId="0" fontId="29" fillId="72" borderId="28" xfId="0" applyFont="1" applyFill="1" applyBorder="1" applyAlignment="1">
      <alignment horizontal="center" vertical="center" wrapText="1"/>
    </xf>
    <xf numFmtId="0" fontId="29" fillId="72" borderId="29" xfId="0" applyFont="1" applyFill="1" applyBorder="1" applyAlignment="1">
      <alignment horizontal="center" vertical="center" wrapText="1"/>
    </xf>
    <xf numFmtId="168" fontId="18" fillId="0" borderId="56" xfId="0" applyNumberFormat="1" applyFont="1" applyFill="1" applyBorder="1"/>
    <xf numFmtId="170" fontId="22" fillId="72" borderId="24" xfId="1" applyNumberFormat="1" applyFont="1" applyFill="1" applyBorder="1" applyAlignment="1">
      <alignment horizontal="right"/>
    </xf>
    <xf numFmtId="207" fontId="18" fillId="0" borderId="36" xfId="0" applyNumberFormat="1" applyFont="1" applyBorder="1" applyAlignment="1">
      <alignment horizontal="right"/>
    </xf>
    <xf numFmtId="0" fontId="24" fillId="0" borderId="9" xfId="0" applyFont="1" applyFill="1" applyBorder="1" applyAlignment="1">
      <alignment horizontal="center"/>
    </xf>
    <xf numFmtId="0" fontId="23" fillId="3" borderId="63" xfId="0" applyFont="1" applyFill="1" applyBorder="1" applyAlignment="1">
      <alignment horizontal="center" vertical="center" wrapText="1"/>
    </xf>
    <xf numFmtId="0" fontId="23" fillId="3" borderId="73" xfId="0" applyFont="1" applyFill="1" applyBorder="1" applyAlignment="1">
      <alignment horizontal="center" vertical="center" wrapText="1"/>
    </xf>
    <xf numFmtId="167" fontId="23" fillId="3" borderId="74" xfId="0" applyNumberFormat="1" applyFont="1" applyFill="1" applyBorder="1" applyAlignment="1">
      <alignment horizontal="center"/>
    </xf>
    <xf numFmtId="167" fontId="23" fillId="3" borderId="75" xfId="0" applyNumberFormat="1" applyFont="1" applyFill="1" applyBorder="1" applyAlignment="1">
      <alignment horizontal="center"/>
    </xf>
    <xf numFmtId="167" fontId="23" fillId="10" borderId="19" xfId="3" applyFont="1" applyFill="1" applyBorder="1"/>
    <xf numFmtId="167" fontId="23" fillId="10" borderId="16" xfId="3" applyFont="1" applyFill="1" applyBorder="1"/>
    <xf numFmtId="207" fontId="158" fillId="0" borderId="32" xfId="0" applyNumberFormat="1" applyFont="1" applyBorder="1" applyAlignment="1">
      <alignment horizontal="right"/>
    </xf>
    <xf numFmtId="207" fontId="158" fillId="0" borderId="31" xfId="0" applyNumberFormat="1" applyFont="1" applyBorder="1" applyAlignment="1">
      <alignment horizontal="right"/>
    </xf>
    <xf numFmtId="171" fontId="18" fillId="0" borderId="70" xfId="0" applyNumberFormat="1" applyFont="1" applyBorder="1" applyAlignment="1">
      <alignment horizontal="right"/>
    </xf>
    <xf numFmtId="171" fontId="18" fillId="0" borderId="76" xfId="0" applyNumberFormat="1" applyFont="1" applyBorder="1" applyAlignment="1">
      <alignment horizontal="right"/>
    </xf>
    <xf numFmtId="0" fontId="23" fillId="71" borderId="63" xfId="0" applyFont="1" applyFill="1" applyBorder="1" applyAlignment="1">
      <alignment horizontal="center" vertical="center" wrapText="1"/>
    </xf>
    <xf numFmtId="167" fontId="23" fillId="71" borderId="74" xfId="0" applyNumberFormat="1" applyFont="1" applyFill="1" applyBorder="1" applyAlignment="1">
      <alignment horizontal="center"/>
    </xf>
    <xf numFmtId="0" fontId="23" fillId="71" borderId="73" xfId="0" applyFont="1" applyFill="1" applyBorder="1" applyAlignment="1">
      <alignment horizontal="center" vertical="center" wrapText="1"/>
    </xf>
    <xf numFmtId="167" fontId="23" fillId="71" borderId="75" xfId="0" applyNumberFormat="1" applyFont="1" applyFill="1" applyBorder="1" applyAlignment="1">
      <alignment horizontal="center"/>
    </xf>
    <xf numFmtId="10" fontId="24" fillId="7" borderId="77" xfId="2" applyNumberFormat="1" applyFont="1" applyFill="1" applyBorder="1" applyAlignment="1">
      <alignment horizontal="center"/>
    </xf>
    <xf numFmtId="170" fontId="24" fillId="7" borderId="18" xfId="3" applyNumberFormat="1" applyFont="1" applyFill="1" applyBorder="1"/>
    <xf numFmtId="207" fontId="18" fillId="0" borderId="31" xfId="0" applyNumberFormat="1" applyFont="1" applyBorder="1" applyAlignment="1">
      <alignment horizontal="right"/>
    </xf>
    <xf numFmtId="171" fontId="18" fillId="0" borderId="79" xfId="0" applyNumberFormat="1" applyFont="1" applyBorder="1" applyAlignment="1">
      <alignment horizontal="right"/>
    </xf>
    <xf numFmtId="10" fontId="173" fillId="0" borderId="35" xfId="2" applyNumberFormat="1" applyFont="1" applyBorder="1" applyAlignment="1">
      <alignment horizontal="right"/>
    </xf>
    <xf numFmtId="2" fontId="20" fillId="14" borderId="27" xfId="0" applyNumberFormat="1" applyFont="1" applyFill="1" applyBorder="1" applyAlignment="1">
      <alignment horizontal="right"/>
    </xf>
    <xf numFmtId="2" fontId="20" fillId="14" borderId="60" xfId="0" applyNumberFormat="1" applyFont="1" applyFill="1" applyBorder="1" applyAlignment="1">
      <alignment horizontal="right"/>
    </xf>
    <xf numFmtId="0" fontId="23" fillId="14" borderId="78" xfId="0" applyFont="1" applyFill="1" applyBorder="1" applyAlignment="1">
      <alignment horizontal="center" vertical="center" wrapText="1"/>
    </xf>
    <xf numFmtId="0" fontId="23" fillId="14" borderId="73" xfId="0" applyFont="1" applyFill="1" applyBorder="1" applyAlignment="1">
      <alignment horizontal="center" vertical="center" wrapText="1"/>
    </xf>
    <xf numFmtId="167" fontId="23" fillId="14" borderId="77" xfId="0" applyNumberFormat="1" applyFont="1" applyFill="1" applyBorder="1" applyAlignment="1">
      <alignment horizontal="center"/>
    </xf>
    <xf numFmtId="167" fontId="23" fillId="14" borderId="75" xfId="0" applyNumberFormat="1" applyFont="1" applyFill="1" applyBorder="1" applyAlignment="1">
      <alignment horizontal="center"/>
    </xf>
    <xf numFmtId="167" fontId="23" fillId="14" borderId="18" xfId="3" applyFont="1" applyFill="1" applyBorder="1"/>
    <xf numFmtId="167" fontId="23" fillId="14" borderId="16" xfId="3" applyFont="1" applyFill="1" applyBorder="1"/>
    <xf numFmtId="2" fontId="21" fillId="0" borderId="0" xfId="0" applyNumberFormat="1" applyFont="1" applyFill="1"/>
    <xf numFmtId="0" fontId="11" fillId="0" borderId="0" xfId="0" applyFont="1" applyFill="1"/>
    <xf numFmtId="2" fontId="11" fillId="0" borderId="0" xfId="0" applyNumberFormat="1" applyFont="1" applyFill="1"/>
    <xf numFmtId="0" fontId="11" fillId="0" borderId="0" xfId="0" applyFont="1"/>
    <xf numFmtId="0" fontId="8" fillId="0" borderId="0" xfId="0" applyFont="1"/>
    <xf numFmtId="169" fontId="29" fillId="0" borderId="0" xfId="2" applyNumberFormat="1" applyFont="1" applyFill="1"/>
    <xf numFmtId="0" fontId="19" fillId="2" borderId="10" xfId="0" applyFont="1" applyFill="1" applyBorder="1" applyAlignment="1">
      <alignment horizontal="right"/>
    </xf>
    <xf numFmtId="2" fontId="18" fillId="0" borderId="56" xfId="0" applyNumberFormat="1" applyFont="1" applyBorder="1"/>
    <xf numFmtId="2" fontId="158" fillId="2" borderId="41" xfId="0" applyNumberFormat="1" applyFont="1" applyFill="1" applyBorder="1" applyAlignment="1">
      <alignment horizontal="right"/>
    </xf>
    <xf numFmtId="168" fontId="172" fillId="2" borderId="42" xfId="1" applyNumberFormat="1" applyFont="1" applyFill="1" applyBorder="1" applyAlignment="1">
      <alignment horizontal="right"/>
    </xf>
    <xf numFmtId="217" fontId="172" fillId="2" borderId="21" xfId="1" applyNumberFormat="1" applyFont="1" applyFill="1" applyBorder="1"/>
    <xf numFmtId="214" fontId="18" fillId="0" borderId="0" xfId="0" applyNumberFormat="1" applyFont="1" applyFill="1" applyAlignment="1">
      <alignment horizontal="right"/>
    </xf>
    <xf numFmtId="167" fontId="160" fillId="0" borderId="65" xfId="3" applyFont="1" applyFill="1" applyBorder="1"/>
    <xf numFmtId="167" fontId="174" fillId="14" borderId="12" xfId="3" applyFont="1" applyFill="1" applyBorder="1"/>
    <xf numFmtId="167" fontId="175" fillId="14" borderId="12" xfId="3" applyFont="1" applyFill="1" applyBorder="1"/>
    <xf numFmtId="216" fontId="18" fillId="0" borderId="0" xfId="0" applyNumberFormat="1" applyFont="1"/>
    <xf numFmtId="218" fontId="18" fillId="0" borderId="36" xfId="0" applyNumberFormat="1" applyFont="1" applyBorder="1" applyAlignment="1">
      <alignment horizontal="right"/>
    </xf>
    <xf numFmtId="10" fontId="20" fillId="0" borderId="35" xfId="2" applyNumberFormat="1" applyFont="1" applyFill="1" applyBorder="1" applyAlignment="1">
      <alignment horizontal="right"/>
    </xf>
    <xf numFmtId="167" fontId="18" fillId="0" borderId="0" xfId="1" applyFont="1"/>
    <xf numFmtId="0" fontId="157" fillId="0" borderId="0" xfId="2027" applyFont="1" applyFill="1" applyBorder="1" applyAlignment="1">
      <alignment horizontal="left"/>
    </xf>
    <xf numFmtId="168" fontId="8" fillId="0" borderId="20" xfId="0" applyNumberFormat="1" applyFont="1" applyFill="1" applyBorder="1"/>
    <xf numFmtId="172" fontId="8" fillId="0" borderId="20" xfId="0" applyNumberFormat="1" applyFont="1" applyFill="1" applyBorder="1"/>
    <xf numFmtId="0" fontId="12" fillId="0" borderId="0" xfId="0" applyFont="1" applyFill="1"/>
    <xf numFmtId="0" fontId="166" fillId="0" borderId="0" xfId="0" applyFont="1" applyFill="1"/>
    <xf numFmtId="219" fontId="172" fillId="2" borderId="21" xfId="1" applyNumberFormat="1" applyFont="1" applyFill="1" applyBorder="1"/>
    <xf numFmtId="219" fontId="177" fillId="0" borderId="0" xfId="1" applyNumberFormat="1" applyFont="1" applyFill="1" applyAlignment="1">
      <alignment horizontal="right"/>
    </xf>
    <xf numFmtId="2" fontId="18" fillId="6" borderId="23" xfId="0" applyNumberFormat="1" applyFont="1" applyFill="1" applyBorder="1"/>
    <xf numFmtId="2" fontId="18" fillId="75" borderId="23" xfId="0" applyNumberFormat="1" applyFont="1" applyFill="1" applyBorder="1"/>
    <xf numFmtId="2" fontId="176" fillId="0" borderId="53" xfId="0" applyNumberFormat="1" applyFont="1" applyBorder="1"/>
    <xf numFmtId="2" fontId="18" fillId="0" borderId="53" xfId="0" applyNumberFormat="1" applyFont="1" applyBorder="1"/>
    <xf numFmtId="2" fontId="18" fillId="3" borderId="84" xfId="0" applyNumberFormat="1" applyFont="1" applyFill="1" applyBorder="1"/>
    <xf numFmtId="2" fontId="18" fillId="3" borderId="85" xfId="0" applyNumberFormat="1" applyFont="1" applyFill="1" applyBorder="1"/>
    <xf numFmtId="2" fontId="18" fillId="13" borderId="80" xfId="0" applyNumberFormat="1" applyFont="1" applyFill="1" applyBorder="1"/>
    <xf numFmtId="2" fontId="18" fillId="13" borderId="53" xfId="0" applyNumberFormat="1" applyFont="1" applyFill="1" applyBorder="1"/>
    <xf numFmtId="2" fontId="18" fillId="3" borderId="86" xfId="0" applyNumberFormat="1" applyFont="1" applyFill="1" applyBorder="1"/>
    <xf numFmtId="2" fontId="18" fillId="3" borderId="87" xfId="0" applyNumberFormat="1" applyFont="1" applyFill="1" applyBorder="1"/>
    <xf numFmtId="220" fontId="18" fillId="0" borderId="0" xfId="1" applyNumberFormat="1" applyFont="1"/>
    <xf numFmtId="2" fontId="18" fillId="74" borderId="0" xfId="0" applyNumberFormat="1" applyFont="1" applyFill="1"/>
    <xf numFmtId="216" fontId="18" fillId="74" borderId="0" xfId="0" applyNumberFormat="1" applyFont="1" applyFill="1"/>
    <xf numFmtId="215" fontId="156" fillId="0" borderId="0" xfId="2374" applyNumberFormat="1" applyFont="1" applyFill="1"/>
    <xf numFmtId="0" fontId="26" fillId="0" borderId="0" xfId="2027" applyFont="1" applyFill="1"/>
    <xf numFmtId="0" fontId="156" fillId="73" borderId="0" xfId="2027" applyFont="1" applyFill="1"/>
    <xf numFmtId="2" fontId="26" fillId="73" borderId="12" xfId="2027" applyNumberFormat="1" applyFont="1" applyFill="1" applyBorder="1" applyAlignment="1">
      <alignment horizontal="center" vertical="center"/>
    </xf>
    <xf numFmtId="2" fontId="26" fillId="73" borderId="12" xfId="2027" applyNumberFormat="1" applyFont="1" applyFill="1" applyBorder="1" applyAlignment="1">
      <alignment vertical="center"/>
    </xf>
    <xf numFmtId="168" fontId="2" fillId="0" borderId="0" xfId="0" applyNumberFormat="1" applyFont="1" applyFill="1"/>
    <xf numFmtId="168" fontId="8" fillId="0" borderId="0" xfId="1" applyNumberFormat="1" applyFont="1"/>
    <xf numFmtId="216" fontId="0" fillId="0" borderId="0" xfId="0" applyNumberFormat="1" applyFill="1"/>
    <xf numFmtId="2" fontId="171" fillId="77" borderId="0" xfId="0" applyNumberFormat="1" applyFont="1" applyFill="1"/>
    <xf numFmtId="167" fontId="171" fillId="77" borderId="0" xfId="1" applyFont="1" applyFill="1" applyAlignment="1">
      <alignment horizontal="right"/>
    </xf>
    <xf numFmtId="167" fontId="171" fillId="77" borderId="0" xfId="1" applyFont="1" applyFill="1"/>
    <xf numFmtId="0" fontId="180" fillId="77" borderId="24" xfId="0" applyFont="1" applyFill="1" applyBorder="1" applyAlignment="1">
      <alignment horizontal="right"/>
    </xf>
    <xf numFmtId="172" fontId="18" fillId="0" borderId="0" xfId="0" applyNumberFormat="1" applyFont="1" applyFill="1"/>
    <xf numFmtId="167" fontId="23" fillId="14" borderId="12" xfId="1" applyFont="1" applyFill="1" applyBorder="1"/>
    <xf numFmtId="0" fontId="0" fillId="7" borderId="0" xfId="0" applyFill="1"/>
    <xf numFmtId="0" fontId="0" fillId="78" borderId="0" xfId="0" applyFill="1"/>
    <xf numFmtId="0" fontId="168" fillId="78" borderId="15" xfId="0" applyFont="1" applyFill="1" applyBorder="1"/>
    <xf numFmtId="0" fontId="11" fillId="0" borderId="15" xfId="0" applyFont="1" applyFill="1" applyBorder="1"/>
    <xf numFmtId="0" fontId="181" fillId="0" borderId="15" xfId="0" applyFont="1" applyFill="1" applyBorder="1"/>
    <xf numFmtId="1" fontId="181" fillId="0" borderId="15" xfId="0" applyNumberFormat="1" applyFont="1" applyFill="1" applyBorder="1"/>
    <xf numFmtId="0" fontId="181" fillId="78" borderId="15" xfId="0" applyFont="1" applyFill="1" applyBorder="1"/>
    <xf numFmtId="2" fontId="12" fillId="0" borderId="0" xfId="0" applyNumberFormat="1" applyFont="1" applyFill="1"/>
    <xf numFmtId="172" fontId="13" fillId="0" borderId="0" xfId="0" applyNumberFormat="1" applyFont="1" applyFill="1"/>
    <xf numFmtId="172" fontId="164" fillId="0" borderId="19" xfId="0" applyNumberFormat="1" applyFont="1" applyFill="1" applyBorder="1"/>
    <xf numFmtId="172" fontId="3" fillId="0" borderId="0" xfId="0" applyNumberFormat="1" applyFont="1"/>
    <xf numFmtId="2" fontId="165" fillId="0" borderId="19" xfId="0" applyNumberFormat="1" applyFont="1" applyFill="1" applyBorder="1"/>
    <xf numFmtId="2" fontId="165" fillId="0" borderId="18" xfId="0" applyNumberFormat="1" applyFont="1" applyFill="1" applyBorder="1"/>
    <xf numFmtId="2" fontId="164" fillId="0" borderId="18" xfId="0" applyNumberFormat="1" applyFont="1" applyFill="1" applyBorder="1"/>
    <xf numFmtId="10" fontId="173" fillId="0" borderId="35" xfId="2" applyNumberFormat="1" applyFont="1" applyFill="1" applyBorder="1" applyAlignment="1">
      <alignment horizontal="right"/>
    </xf>
    <xf numFmtId="2" fontId="27" fillId="12" borderId="26" xfId="0" applyNumberFormat="1" applyFont="1" applyFill="1" applyBorder="1" applyAlignment="1">
      <alignment horizontal="center" vertical="center" wrapText="1"/>
    </xf>
    <xf numFmtId="214" fontId="18" fillId="0" borderId="0" xfId="0" applyNumberFormat="1" applyFont="1"/>
    <xf numFmtId="172" fontId="165" fillId="0" borderId="19" xfId="0" applyNumberFormat="1" applyFont="1" applyBorder="1"/>
    <xf numFmtId="216" fontId="8" fillId="0" borderId="30" xfId="0" applyNumberFormat="1" applyFont="1" applyFill="1" applyBorder="1"/>
    <xf numFmtId="214" fontId="164" fillId="0" borderId="17" xfId="0" applyNumberFormat="1" applyFont="1" applyFill="1" applyBorder="1"/>
    <xf numFmtId="221" fontId="18" fillId="0" borderId="0" xfId="0" applyNumberFormat="1" applyFont="1" applyFill="1"/>
    <xf numFmtId="172" fontId="8" fillId="0" borderId="18" xfId="0" applyNumberFormat="1" applyFont="1" applyFill="1" applyBorder="1"/>
    <xf numFmtId="216" fontId="8" fillId="0" borderId="18" xfId="0" applyNumberFormat="1" applyFont="1" applyFill="1" applyBorder="1"/>
    <xf numFmtId="0" fontId="0" fillId="3" borderId="0" xfId="0" applyFill="1"/>
    <xf numFmtId="0" fontId="0" fillId="76" borderId="0" xfId="0" applyFill="1"/>
    <xf numFmtId="2" fontId="11" fillId="6" borderId="20" xfId="0" applyNumberFormat="1" applyFont="1" applyFill="1" applyBorder="1"/>
    <xf numFmtId="2" fontId="26" fillId="73" borderId="12" xfId="2027" applyNumberFormat="1" applyFont="1" applyFill="1" applyBorder="1" applyAlignment="1">
      <alignment horizontal="center" vertical="center" wrapText="1"/>
    </xf>
    <xf numFmtId="2" fontId="156" fillId="73" borderId="12" xfId="2027" applyNumberFormat="1" applyFont="1" applyFill="1" applyBorder="1" applyAlignment="1">
      <alignment horizontal="center" vertical="center"/>
    </xf>
    <xf numFmtId="0" fontId="26" fillId="73" borderId="12" xfId="2027" applyFont="1" applyFill="1" applyBorder="1" applyAlignment="1">
      <alignment horizontal="center" vertical="center" wrapText="1"/>
    </xf>
    <xf numFmtId="2" fontId="26" fillId="73" borderId="12" xfId="2027" applyNumberFormat="1" applyFont="1" applyFill="1" applyBorder="1" applyAlignment="1">
      <alignment vertical="center" wrapText="1"/>
    </xf>
    <xf numFmtId="2" fontId="156" fillId="73" borderId="12" xfId="2027" applyNumberFormat="1" applyFont="1" applyFill="1" applyBorder="1" applyAlignment="1">
      <alignment vertical="center"/>
    </xf>
    <xf numFmtId="215" fontId="26" fillId="73" borderId="12" xfId="2374" applyNumberFormat="1" applyFont="1" applyFill="1" applyBorder="1" applyAlignment="1">
      <alignment horizontal="center" vertical="center" wrapText="1"/>
    </xf>
    <xf numFmtId="167" fontId="26" fillId="73" borderId="12" xfId="2374" applyNumberFormat="1" applyFont="1" applyFill="1" applyBorder="1" applyAlignment="1">
      <alignment horizontal="center" vertical="center"/>
    </xf>
    <xf numFmtId="215" fontId="26" fillId="73" borderId="12" xfId="2374" applyNumberFormat="1" applyFont="1" applyFill="1" applyBorder="1" applyAlignment="1">
      <alignment horizontal="center" vertical="center"/>
    </xf>
    <xf numFmtId="2" fontId="26" fillId="73" borderId="12" xfId="2374" applyNumberFormat="1" applyFont="1" applyFill="1" applyBorder="1" applyAlignment="1">
      <alignment horizontal="center" vertical="center"/>
    </xf>
    <xf numFmtId="2" fontId="26" fillId="73" borderId="12" xfId="2374" applyNumberFormat="1" applyFont="1" applyFill="1" applyBorder="1" applyAlignment="1">
      <alignment vertical="center"/>
    </xf>
    <xf numFmtId="0" fontId="26" fillId="73" borderId="12" xfId="2027" applyFont="1" applyFill="1" applyBorder="1" applyAlignment="1">
      <alignment vertical="center" wrapText="1"/>
    </xf>
    <xf numFmtId="43" fontId="156" fillId="73" borderId="12" xfId="2027" applyNumberFormat="1" applyFont="1" applyFill="1" applyBorder="1"/>
    <xf numFmtId="43" fontId="156" fillId="73" borderId="12" xfId="2027" applyNumberFormat="1" applyFont="1" applyFill="1" applyBorder="1" applyAlignment="1">
      <alignment horizontal="right" vertical="center"/>
    </xf>
    <xf numFmtId="43" fontId="156" fillId="73" borderId="12" xfId="2374" applyNumberFormat="1" applyFont="1" applyFill="1" applyBorder="1" applyAlignment="1">
      <alignment horizontal="right" vertical="center"/>
    </xf>
    <xf numFmtId="43" fontId="156" fillId="73" borderId="12" xfId="2027" applyNumberFormat="1" applyFont="1" applyFill="1" applyBorder="1" applyAlignment="1">
      <alignment horizontal="right" vertical="center" wrapText="1"/>
    </xf>
    <xf numFmtId="43" fontId="156" fillId="73" borderId="12" xfId="0" applyNumberFormat="1" applyFont="1" applyFill="1" applyBorder="1" applyAlignment="1">
      <alignment horizontal="right" vertical="center"/>
    </xf>
    <xf numFmtId="0" fontId="26" fillId="73" borderId="12" xfId="2027" applyFont="1" applyFill="1" applyBorder="1" applyAlignment="1">
      <alignment horizontal="center" vertical="center" wrapText="1"/>
    </xf>
    <xf numFmtId="0" fontId="26" fillId="73" borderId="12" xfId="2027" applyFont="1" applyFill="1" applyBorder="1" applyAlignment="1">
      <alignment horizontal="center" vertical="center"/>
    </xf>
    <xf numFmtId="0" fontId="26" fillId="0" borderId="12" xfId="2027" applyFont="1" applyFill="1" applyBorder="1" applyAlignment="1">
      <alignment horizontal="center" vertical="center" wrapText="1"/>
    </xf>
    <xf numFmtId="0" fontId="26" fillId="73" borderId="12" xfId="2027" applyFont="1" applyFill="1" applyBorder="1" applyAlignment="1">
      <alignment horizontal="left" vertical="center"/>
    </xf>
    <xf numFmtId="0" fontId="21" fillId="73" borderId="12" xfId="2027" applyFont="1" applyFill="1" applyBorder="1" applyAlignment="1">
      <alignment horizontal="center" vertical="center" wrapText="1"/>
    </xf>
    <xf numFmtId="215" fontId="26" fillId="73" borderId="12" xfId="2374" applyNumberFormat="1" applyFont="1" applyFill="1" applyBorder="1" applyAlignment="1">
      <alignment horizontal="center" vertical="center" wrapText="1"/>
    </xf>
    <xf numFmtId="49" fontId="26" fillId="73" borderId="12" xfId="2027" applyNumberFormat="1" applyFont="1" applyFill="1" applyBorder="1" applyAlignment="1">
      <alignment horizontal="center" vertical="center" wrapText="1"/>
    </xf>
    <xf numFmtId="2" fontId="27" fillId="73" borderId="12" xfId="2027" applyNumberFormat="1" applyFont="1" applyFill="1" applyBorder="1" applyAlignment="1">
      <alignment horizontal="center" vertical="center" wrapText="1"/>
    </xf>
    <xf numFmtId="0" fontId="27" fillId="73" borderId="12" xfId="2027" applyFont="1" applyFill="1" applyBorder="1" applyAlignment="1">
      <alignment horizontal="center" vertical="center" wrapText="1"/>
    </xf>
    <xf numFmtId="172" fontId="155" fillId="0" borderId="30" xfId="2027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2" fontId="18" fillId="3" borderId="81" xfId="0" applyNumberFormat="1" applyFont="1" applyFill="1" applyBorder="1" applyAlignment="1">
      <alignment horizontal="center"/>
    </xf>
    <xf numFmtId="2" fontId="18" fillId="3" borderId="82" xfId="0" applyNumberFormat="1" applyFont="1" applyFill="1" applyBorder="1" applyAlignment="1">
      <alignment horizontal="center"/>
    </xf>
    <xf numFmtId="2" fontId="18" fillId="13" borderId="83" xfId="0" applyNumberFormat="1" applyFont="1" applyFill="1" applyBorder="1" applyAlignment="1">
      <alignment horizontal="center"/>
    </xf>
    <xf numFmtId="2" fontId="18" fillId="13" borderId="80" xfId="0" applyNumberFormat="1" applyFont="1" applyFill="1" applyBorder="1" applyAlignment="1">
      <alignment horizontal="center"/>
    </xf>
    <xf numFmtId="10" fontId="25" fillId="11" borderId="25" xfId="2" applyNumberFormat="1" applyFont="1" applyFill="1" applyBorder="1" applyAlignment="1">
      <alignment horizontal="center" vertical="center" wrapText="1"/>
    </xf>
    <xf numFmtId="10" fontId="25" fillId="11" borderId="27" xfId="2" applyNumberFormat="1" applyFont="1" applyFill="1" applyBorder="1" applyAlignment="1">
      <alignment horizontal="center" vertical="center" wrapText="1"/>
    </xf>
    <xf numFmtId="10" fontId="25" fillId="11" borderId="20" xfId="2" applyNumberFormat="1" applyFont="1" applyFill="1" applyBorder="1" applyAlignment="1">
      <alignment horizontal="center" vertical="center" wrapText="1"/>
    </xf>
  </cellXfs>
  <cellStyles count="2441">
    <cellStyle name=" 1" xfId="4"/>
    <cellStyle name=" 1 2" xfId="5"/>
    <cellStyle name=" 1_Stage1" xfId="6"/>
    <cellStyle name="_x000a_bidires=100_x000d_" xfId="7"/>
    <cellStyle name="%" xfId="8"/>
    <cellStyle name="%_Inputs" xfId="9"/>
    <cellStyle name="%_Inputs (const)" xfId="10"/>
    <cellStyle name="%_Inputs Co" xfId="11"/>
    <cellStyle name="?…?ж?Ш?и [0.00]" xfId="12"/>
    <cellStyle name="?W??_‘O’с?р??" xfId="13"/>
    <cellStyle name="_CashFlow_2007_проект_02_02_final" xfId="14"/>
    <cellStyle name="_Model_RAB Мой" xfId="15"/>
    <cellStyle name="_Model_RAB Мой 2" xfId="16"/>
    <cellStyle name="_Model_RAB Мой 2_OREP.KU.2011.MONTHLY.02(v0.1)" xfId="17"/>
    <cellStyle name="_Model_RAB Мой 2_OREP.KU.2011.MONTHLY.02(v0.4)" xfId="18"/>
    <cellStyle name="_Model_RAB Мой 2_OREP.KU.2011.MONTHLY.11(v1.4)" xfId="19"/>
    <cellStyle name="_Model_RAB Мой 2_OREP.KU.2011.MONTHLY.11(v1.4)_UPDATE.BALANCE.WARM.2012YEAR.TO.1.1" xfId="20"/>
    <cellStyle name="_Model_RAB Мой 2_OREP.KU.2011.MONTHLY.11(v1.4)_UPDATE.CALC.WARM.2012YEAR.TO.1.1" xfId="21"/>
    <cellStyle name="_Model_RAB Мой 2_UPDATE.BALANCE.WARM.2012YEAR.TO.1.1" xfId="22"/>
    <cellStyle name="_Model_RAB Мой 2_UPDATE.CALC.WARM.2012YEAR.TO.1.1" xfId="23"/>
    <cellStyle name="_Model_RAB Мой 2_UPDATE.MONITORING.OS.EE.2.02.TO.1.3.64" xfId="24"/>
    <cellStyle name="_Model_RAB Мой 2_UPDATE.OREP.KU.2011.MONTHLY.02.TO.1.2" xfId="25"/>
    <cellStyle name="_Model_RAB Мой_46EE.2011(v1.0)" xfId="26"/>
    <cellStyle name="_Model_RAB Мой_46EE.2011(v1.0)_46TE.2011(v1.0)" xfId="27"/>
    <cellStyle name="_Model_RAB Мой_46EE.2011(v1.0)_INDEX.STATION.2012(v1.0)_" xfId="28"/>
    <cellStyle name="_Model_RAB Мой_46EE.2011(v1.0)_INDEX.STATION.2012(v2.0)" xfId="29"/>
    <cellStyle name="_Model_RAB Мой_46EE.2011(v1.0)_INDEX.STATION.2012(v2.1)" xfId="30"/>
    <cellStyle name="_Model_RAB Мой_46EE.2011(v1.0)_TEPLO.PREDEL.2012.M(v1.1)_test" xfId="31"/>
    <cellStyle name="_Model_RAB Мой_46EE.2011(v1.2)" xfId="32"/>
    <cellStyle name="_Model_RAB Мой_46EP.2011(v2.0)" xfId="33"/>
    <cellStyle name="_Model_RAB Мой_46EP.2012(v0.1)" xfId="34"/>
    <cellStyle name="_Model_RAB Мой_46TE.2011(v1.0)" xfId="35"/>
    <cellStyle name="_Model_RAB Мой_4DNS.UPDATE.EXAMPLE" xfId="36"/>
    <cellStyle name="_Model_RAB Мой_ARMRAZR" xfId="37"/>
    <cellStyle name="_Model_RAB Мой_BALANCE.WARM.2010.FACT(v1.0)" xfId="38"/>
    <cellStyle name="_Model_RAB Мой_BALANCE.WARM.2010.PLAN" xfId="39"/>
    <cellStyle name="_Model_RAB Мой_BALANCE.WARM.2011YEAR(v0.7)" xfId="40"/>
    <cellStyle name="_Model_RAB Мой_BALANCE.WARM.2011YEAR.NEW.UPDATE.SCHEME" xfId="41"/>
    <cellStyle name="_Model_RAB Мой_CALC.NORMATIV.KU(v0.2)" xfId="42"/>
    <cellStyle name="_Model_RAB Мой_EE.2REK.P2011.4.78(v0.3)" xfId="43"/>
    <cellStyle name="_Model_RAB Мой_FORM3.1.2013(v0.2)" xfId="44"/>
    <cellStyle name="_Model_RAB Мой_FORM3.2013(v1.0)" xfId="45"/>
    <cellStyle name="_Model_RAB Мой_FORM3.REG(v1.0)" xfId="46"/>
    <cellStyle name="_Model_RAB Мой_FORM910.2012(v1.1)" xfId="47"/>
    <cellStyle name="_Model_RAB Мой_INDEX.STATION.2012(v2.1)" xfId="48"/>
    <cellStyle name="_Model_RAB Мой_INDEX.STATION.2013(v1.0)_патч до 1.1" xfId="49"/>
    <cellStyle name="_Model_RAB Мой_INVEST.EE.PLAN.4.78(v0.1)" xfId="50"/>
    <cellStyle name="_Model_RAB Мой_INVEST.EE.PLAN.4.78(v0.3)" xfId="51"/>
    <cellStyle name="_Model_RAB Мой_INVEST.EE.PLAN.4.78(v1.0)" xfId="52"/>
    <cellStyle name="_Model_RAB Мой_INVEST.EE.PLAN.4.78(v1.0)_PASSPORT.TEPLO.PROIZV(v2.0)" xfId="53"/>
    <cellStyle name="_Model_RAB Мой_INVEST.EE.PLAN.4.78(v1.0)_PASSPORT.TEPLO.PROIZV(v2.0)_INDEX.STATION.2013(v1.0)_патч до 1.1" xfId="54"/>
    <cellStyle name="_Model_RAB Мой_INVEST.EE.PLAN.4.78(v1.0)_PASSPORT.TEPLO.PROIZV(v2.0)_TEPLO.PREDEL.2013(v2.0)" xfId="55"/>
    <cellStyle name="_Model_RAB Мой_INVEST.PLAN.4.78(v0.1)" xfId="56"/>
    <cellStyle name="_Model_RAB Мой_INVEST.WARM.PLAN.4.78(v0.1)" xfId="57"/>
    <cellStyle name="_Model_RAB Мой_INVEST_WARM_PLAN" xfId="58"/>
    <cellStyle name="_Model_RAB Мой_NADB.JNVLP.APTEKA.2012(v1.0)_21_02_12" xfId="59"/>
    <cellStyle name="_Model_RAB Мой_NADB.JNVLS.APTEKA.2011(v1.3.3)" xfId="60"/>
    <cellStyle name="_Model_RAB Мой_NADB.JNVLS.APTEKA.2011(v1.3.3)_46TE.2011(v1.0)" xfId="61"/>
    <cellStyle name="_Model_RAB Мой_NADB.JNVLS.APTEKA.2011(v1.3.3)_INDEX.STATION.2012(v1.0)_" xfId="62"/>
    <cellStyle name="_Model_RAB Мой_NADB.JNVLS.APTEKA.2011(v1.3.3)_INDEX.STATION.2012(v2.0)" xfId="63"/>
    <cellStyle name="_Model_RAB Мой_NADB.JNVLS.APTEKA.2011(v1.3.3)_INDEX.STATION.2012(v2.1)" xfId="64"/>
    <cellStyle name="_Model_RAB Мой_NADB.JNVLS.APTEKA.2011(v1.3.3)_TEPLO.PREDEL.2012.M(v1.1)_test" xfId="65"/>
    <cellStyle name="_Model_RAB Мой_NADB.JNVLS.APTEKA.2011(v1.3.4)" xfId="66"/>
    <cellStyle name="_Model_RAB Мой_NADB.JNVLS.APTEKA.2011(v1.3.4)_46TE.2011(v1.0)" xfId="67"/>
    <cellStyle name="_Model_RAB Мой_NADB.JNVLS.APTEKA.2011(v1.3.4)_INDEX.STATION.2012(v1.0)_" xfId="68"/>
    <cellStyle name="_Model_RAB Мой_NADB.JNVLS.APTEKA.2011(v1.3.4)_INDEX.STATION.2012(v2.0)" xfId="69"/>
    <cellStyle name="_Model_RAB Мой_NADB.JNVLS.APTEKA.2011(v1.3.4)_INDEX.STATION.2012(v2.1)" xfId="70"/>
    <cellStyle name="_Model_RAB Мой_NADB.JNVLS.APTEKA.2011(v1.3.4)_TEPLO.PREDEL.2012.M(v1.1)_test" xfId="71"/>
    <cellStyle name="_Model_RAB Мой_PASSPORT.TEPLO.PROIZV(v2.0)" xfId="72"/>
    <cellStyle name="_Model_RAB Мой_PASSPORT.TEPLO.PROIZV(v2.1)" xfId="73"/>
    <cellStyle name="_Model_RAB Мой_PASSPORT.TEPLO.SETI(v0.7)" xfId="74"/>
    <cellStyle name="_Model_RAB Мой_PASSPORT.TEPLO.SETI(v1.0)" xfId="75"/>
    <cellStyle name="_Model_RAB Мой_PR.PROG.WARM.NOTCOMBI.2012.2.16_v1.4(04.04.11) " xfId="76"/>
    <cellStyle name="_Model_RAB Мой_PREDEL.JKH.UTV.2011(v1.0.1)" xfId="77"/>
    <cellStyle name="_Model_RAB Мой_PREDEL.JKH.UTV.2011(v1.0.1)_46TE.2011(v1.0)" xfId="78"/>
    <cellStyle name="_Model_RAB Мой_PREDEL.JKH.UTV.2011(v1.0.1)_INDEX.STATION.2012(v1.0)_" xfId="79"/>
    <cellStyle name="_Model_RAB Мой_PREDEL.JKH.UTV.2011(v1.0.1)_INDEX.STATION.2012(v2.0)" xfId="80"/>
    <cellStyle name="_Model_RAB Мой_PREDEL.JKH.UTV.2011(v1.0.1)_INDEX.STATION.2012(v2.1)" xfId="81"/>
    <cellStyle name="_Model_RAB Мой_PREDEL.JKH.UTV.2011(v1.0.1)_TEPLO.PREDEL.2012.M(v1.1)_test" xfId="82"/>
    <cellStyle name="_Model_RAB Мой_PREDEL.JKH.UTV.2011(v1.1)" xfId="83"/>
    <cellStyle name="_Model_RAB Мой_REP.BLR.2012(v1.0)" xfId="84"/>
    <cellStyle name="_Model_RAB Мой_TEHSHEET" xfId="85"/>
    <cellStyle name="_Model_RAB Мой_TEPLO.PREDEL.2012.M(v1.1)" xfId="86"/>
    <cellStyle name="_Model_RAB Мой_TEPLO.PREDEL.2013(v2.0)" xfId="87"/>
    <cellStyle name="_Model_RAB Мой_TEST.TEMPLATE" xfId="88"/>
    <cellStyle name="_Model_RAB Мой_UPDATE.46EE.2011.TO.1.1" xfId="89"/>
    <cellStyle name="_Model_RAB Мой_UPDATE.46TE.2011.TO.1.1" xfId="90"/>
    <cellStyle name="_Model_RAB Мой_UPDATE.46TE.2011.TO.1.2" xfId="91"/>
    <cellStyle name="_Model_RAB Мой_UPDATE.BALANCE.WARM.2011YEAR.TO.1.1" xfId="92"/>
    <cellStyle name="_Model_RAB Мой_UPDATE.BALANCE.WARM.2011YEAR.TO.1.1_46TE.2011(v1.0)" xfId="93"/>
    <cellStyle name="_Model_RAB Мой_UPDATE.BALANCE.WARM.2011YEAR.TO.1.1_INDEX.STATION.2012(v1.0)_" xfId="94"/>
    <cellStyle name="_Model_RAB Мой_UPDATE.BALANCE.WARM.2011YEAR.TO.1.1_INDEX.STATION.2012(v2.0)" xfId="95"/>
    <cellStyle name="_Model_RAB Мой_UPDATE.BALANCE.WARM.2011YEAR.TO.1.1_INDEX.STATION.2012(v2.1)" xfId="96"/>
    <cellStyle name="_Model_RAB Мой_UPDATE.BALANCE.WARM.2011YEAR.TO.1.1_OREP.KU.2011.MONTHLY.02(v1.1)" xfId="97"/>
    <cellStyle name="_Model_RAB Мой_UPDATE.BALANCE.WARM.2011YEAR.TO.1.1_TEPLO.PREDEL.2012.M(v1.1)_test" xfId="98"/>
    <cellStyle name="_Model_RAB Мой_UPDATE.BALANCE.WARM.2011YEAR.TO.1.2" xfId="99"/>
    <cellStyle name="_Model_RAB Мой_UPDATE.BALANCE.WARM.2011YEAR.TO.1.4.64" xfId="100"/>
    <cellStyle name="_Model_RAB Мой_UPDATE.BALANCE.WARM.2011YEAR.TO.1.5.64" xfId="101"/>
    <cellStyle name="_Model_RAB Мой_UPDATE.MONITORING.OS.EE.2.02.TO.1.3.64" xfId="102"/>
    <cellStyle name="_Model_RAB Мой_UPDATE.NADB.JNVLS.APTEKA.2011.TO.1.3.4" xfId="103"/>
    <cellStyle name="_Model_RAB Мой_Книга2_PR.PROG.WARM.NOTCOMBI.2012.2.16_v1.4(04.04.11) " xfId="104"/>
    <cellStyle name="_Model_RAB_MRSK_svod" xfId="105"/>
    <cellStyle name="_Model_RAB_MRSK_svod 2" xfId="106"/>
    <cellStyle name="_Model_RAB_MRSK_svod 2_OREP.KU.2011.MONTHLY.02(v0.1)" xfId="107"/>
    <cellStyle name="_Model_RAB_MRSK_svod 2_OREP.KU.2011.MONTHLY.02(v0.4)" xfId="108"/>
    <cellStyle name="_Model_RAB_MRSK_svod 2_OREP.KU.2011.MONTHLY.11(v1.4)" xfId="109"/>
    <cellStyle name="_Model_RAB_MRSK_svod 2_OREP.KU.2011.MONTHLY.11(v1.4)_UPDATE.BALANCE.WARM.2012YEAR.TO.1.1" xfId="110"/>
    <cellStyle name="_Model_RAB_MRSK_svod 2_OREP.KU.2011.MONTHLY.11(v1.4)_UPDATE.CALC.WARM.2012YEAR.TO.1.1" xfId="111"/>
    <cellStyle name="_Model_RAB_MRSK_svod 2_UPDATE.BALANCE.WARM.2012YEAR.TO.1.1" xfId="112"/>
    <cellStyle name="_Model_RAB_MRSK_svod 2_UPDATE.CALC.WARM.2012YEAR.TO.1.1" xfId="113"/>
    <cellStyle name="_Model_RAB_MRSK_svod 2_UPDATE.MONITORING.OS.EE.2.02.TO.1.3.64" xfId="114"/>
    <cellStyle name="_Model_RAB_MRSK_svod 2_UPDATE.OREP.KU.2011.MONTHLY.02.TO.1.2" xfId="115"/>
    <cellStyle name="_Model_RAB_MRSK_svod_46EE.2011(v1.0)" xfId="116"/>
    <cellStyle name="_Model_RAB_MRSK_svod_46EE.2011(v1.0)_46TE.2011(v1.0)" xfId="117"/>
    <cellStyle name="_Model_RAB_MRSK_svod_46EE.2011(v1.0)_INDEX.STATION.2012(v1.0)_" xfId="118"/>
    <cellStyle name="_Model_RAB_MRSK_svod_46EE.2011(v1.0)_INDEX.STATION.2012(v2.0)" xfId="119"/>
    <cellStyle name="_Model_RAB_MRSK_svod_46EE.2011(v1.0)_INDEX.STATION.2012(v2.1)" xfId="120"/>
    <cellStyle name="_Model_RAB_MRSK_svod_46EE.2011(v1.0)_TEPLO.PREDEL.2012.M(v1.1)_test" xfId="121"/>
    <cellStyle name="_Model_RAB_MRSK_svod_46EE.2011(v1.2)" xfId="122"/>
    <cellStyle name="_Model_RAB_MRSK_svod_46EP.2011(v2.0)" xfId="123"/>
    <cellStyle name="_Model_RAB_MRSK_svod_46EP.2012(v0.1)" xfId="124"/>
    <cellStyle name="_Model_RAB_MRSK_svod_46TE.2011(v1.0)" xfId="125"/>
    <cellStyle name="_Model_RAB_MRSK_svod_4DNS.UPDATE.EXAMPLE" xfId="126"/>
    <cellStyle name="_Model_RAB_MRSK_svod_ARMRAZR" xfId="127"/>
    <cellStyle name="_Model_RAB_MRSK_svod_BALANCE.WARM.2010.FACT(v1.0)" xfId="128"/>
    <cellStyle name="_Model_RAB_MRSK_svod_BALANCE.WARM.2010.PLAN" xfId="129"/>
    <cellStyle name="_Model_RAB_MRSK_svod_BALANCE.WARM.2011YEAR(v0.7)" xfId="130"/>
    <cellStyle name="_Model_RAB_MRSK_svod_BALANCE.WARM.2011YEAR.NEW.UPDATE.SCHEME" xfId="131"/>
    <cellStyle name="_Model_RAB_MRSK_svod_CALC.NORMATIV.KU(v0.2)" xfId="132"/>
    <cellStyle name="_Model_RAB_MRSK_svod_EE.2REK.P2011.4.78(v0.3)" xfId="133"/>
    <cellStyle name="_Model_RAB_MRSK_svod_FORM3.1.2013(v0.2)" xfId="134"/>
    <cellStyle name="_Model_RAB_MRSK_svod_FORM3.2013(v1.0)" xfId="135"/>
    <cellStyle name="_Model_RAB_MRSK_svod_FORM3.REG(v1.0)" xfId="136"/>
    <cellStyle name="_Model_RAB_MRSK_svod_FORM910.2012(v1.1)" xfId="137"/>
    <cellStyle name="_Model_RAB_MRSK_svod_INDEX.STATION.2012(v2.1)" xfId="138"/>
    <cellStyle name="_Model_RAB_MRSK_svod_INDEX.STATION.2013(v1.0)_патч до 1.1" xfId="139"/>
    <cellStyle name="_Model_RAB_MRSK_svod_INVEST.EE.PLAN.4.78(v0.1)" xfId="140"/>
    <cellStyle name="_Model_RAB_MRSK_svod_INVEST.EE.PLAN.4.78(v0.3)" xfId="141"/>
    <cellStyle name="_Model_RAB_MRSK_svod_INVEST.EE.PLAN.4.78(v1.0)" xfId="142"/>
    <cellStyle name="_Model_RAB_MRSK_svod_INVEST.EE.PLAN.4.78(v1.0)_PASSPORT.TEPLO.PROIZV(v2.0)" xfId="143"/>
    <cellStyle name="_Model_RAB_MRSK_svod_INVEST.EE.PLAN.4.78(v1.0)_PASSPORT.TEPLO.PROIZV(v2.0)_INDEX.STATION.2013(v1.0)_патч до 1.1" xfId="144"/>
    <cellStyle name="_Model_RAB_MRSK_svod_INVEST.EE.PLAN.4.78(v1.0)_PASSPORT.TEPLO.PROIZV(v2.0)_TEPLO.PREDEL.2013(v2.0)" xfId="145"/>
    <cellStyle name="_Model_RAB_MRSK_svod_INVEST.PLAN.4.78(v0.1)" xfId="146"/>
    <cellStyle name="_Model_RAB_MRSK_svod_INVEST.WARM.PLAN.4.78(v0.1)" xfId="147"/>
    <cellStyle name="_Model_RAB_MRSK_svod_INVEST_WARM_PLAN" xfId="148"/>
    <cellStyle name="_Model_RAB_MRSK_svod_NADB.JNVLP.APTEKA.2012(v1.0)_21_02_12" xfId="149"/>
    <cellStyle name="_Model_RAB_MRSK_svod_NADB.JNVLS.APTEKA.2011(v1.3.3)" xfId="150"/>
    <cellStyle name="_Model_RAB_MRSK_svod_NADB.JNVLS.APTEKA.2011(v1.3.3)_46TE.2011(v1.0)" xfId="151"/>
    <cellStyle name="_Model_RAB_MRSK_svod_NADB.JNVLS.APTEKA.2011(v1.3.3)_INDEX.STATION.2012(v1.0)_" xfId="152"/>
    <cellStyle name="_Model_RAB_MRSK_svod_NADB.JNVLS.APTEKA.2011(v1.3.3)_INDEX.STATION.2012(v2.0)" xfId="153"/>
    <cellStyle name="_Model_RAB_MRSK_svod_NADB.JNVLS.APTEKA.2011(v1.3.3)_INDEX.STATION.2012(v2.1)" xfId="154"/>
    <cellStyle name="_Model_RAB_MRSK_svod_NADB.JNVLS.APTEKA.2011(v1.3.3)_TEPLO.PREDEL.2012.M(v1.1)_test" xfId="155"/>
    <cellStyle name="_Model_RAB_MRSK_svod_NADB.JNVLS.APTEKA.2011(v1.3.4)" xfId="156"/>
    <cellStyle name="_Model_RAB_MRSK_svod_NADB.JNVLS.APTEKA.2011(v1.3.4)_46TE.2011(v1.0)" xfId="157"/>
    <cellStyle name="_Model_RAB_MRSK_svod_NADB.JNVLS.APTEKA.2011(v1.3.4)_INDEX.STATION.2012(v1.0)_" xfId="158"/>
    <cellStyle name="_Model_RAB_MRSK_svod_NADB.JNVLS.APTEKA.2011(v1.3.4)_INDEX.STATION.2012(v2.0)" xfId="159"/>
    <cellStyle name="_Model_RAB_MRSK_svod_NADB.JNVLS.APTEKA.2011(v1.3.4)_INDEX.STATION.2012(v2.1)" xfId="160"/>
    <cellStyle name="_Model_RAB_MRSK_svod_NADB.JNVLS.APTEKA.2011(v1.3.4)_TEPLO.PREDEL.2012.M(v1.1)_test" xfId="161"/>
    <cellStyle name="_Model_RAB_MRSK_svod_PASSPORT.TEPLO.PROIZV(v2.0)" xfId="162"/>
    <cellStyle name="_Model_RAB_MRSK_svod_PASSPORT.TEPLO.PROIZV(v2.1)" xfId="163"/>
    <cellStyle name="_Model_RAB_MRSK_svod_PASSPORT.TEPLO.SETI(v0.7)" xfId="164"/>
    <cellStyle name="_Model_RAB_MRSK_svod_PASSPORT.TEPLO.SETI(v1.0)" xfId="165"/>
    <cellStyle name="_Model_RAB_MRSK_svod_PR.PROG.WARM.NOTCOMBI.2012.2.16_v1.4(04.04.11) " xfId="166"/>
    <cellStyle name="_Model_RAB_MRSK_svod_PREDEL.JKH.UTV.2011(v1.0.1)" xfId="167"/>
    <cellStyle name="_Model_RAB_MRSK_svod_PREDEL.JKH.UTV.2011(v1.0.1)_46TE.2011(v1.0)" xfId="168"/>
    <cellStyle name="_Model_RAB_MRSK_svod_PREDEL.JKH.UTV.2011(v1.0.1)_INDEX.STATION.2012(v1.0)_" xfId="169"/>
    <cellStyle name="_Model_RAB_MRSK_svod_PREDEL.JKH.UTV.2011(v1.0.1)_INDEX.STATION.2012(v2.0)" xfId="170"/>
    <cellStyle name="_Model_RAB_MRSK_svod_PREDEL.JKH.UTV.2011(v1.0.1)_INDEX.STATION.2012(v2.1)" xfId="171"/>
    <cellStyle name="_Model_RAB_MRSK_svod_PREDEL.JKH.UTV.2011(v1.0.1)_TEPLO.PREDEL.2012.M(v1.1)_test" xfId="172"/>
    <cellStyle name="_Model_RAB_MRSK_svod_PREDEL.JKH.UTV.2011(v1.1)" xfId="173"/>
    <cellStyle name="_Model_RAB_MRSK_svod_REP.BLR.2012(v1.0)" xfId="174"/>
    <cellStyle name="_Model_RAB_MRSK_svod_TEHSHEET" xfId="175"/>
    <cellStyle name="_Model_RAB_MRSK_svod_TEPLO.PREDEL.2012.M(v1.1)" xfId="176"/>
    <cellStyle name="_Model_RAB_MRSK_svod_TEPLO.PREDEL.2013(v2.0)" xfId="177"/>
    <cellStyle name="_Model_RAB_MRSK_svod_TEST.TEMPLATE" xfId="178"/>
    <cellStyle name="_Model_RAB_MRSK_svod_UPDATE.46EE.2011.TO.1.1" xfId="179"/>
    <cellStyle name="_Model_RAB_MRSK_svod_UPDATE.46TE.2011.TO.1.1" xfId="180"/>
    <cellStyle name="_Model_RAB_MRSK_svod_UPDATE.46TE.2011.TO.1.2" xfId="181"/>
    <cellStyle name="_Model_RAB_MRSK_svod_UPDATE.BALANCE.WARM.2011YEAR.TO.1.1" xfId="182"/>
    <cellStyle name="_Model_RAB_MRSK_svod_UPDATE.BALANCE.WARM.2011YEAR.TO.1.1_46TE.2011(v1.0)" xfId="183"/>
    <cellStyle name="_Model_RAB_MRSK_svod_UPDATE.BALANCE.WARM.2011YEAR.TO.1.1_INDEX.STATION.2012(v1.0)_" xfId="184"/>
    <cellStyle name="_Model_RAB_MRSK_svod_UPDATE.BALANCE.WARM.2011YEAR.TO.1.1_INDEX.STATION.2012(v2.0)" xfId="185"/>
    <cellStyle name="_Model_RAB_MRSK_svod_UPDATE.BALANCE.WARM.2011YEAR.TO.1.1_INDEX.STATION.2012(v2.1)" xfId="186"/>
    <cellStyle name="_Model_RAB_MRSK_svod_UPDATE.BALANCE.WARM.2011YEAR.TO.1.1_OREP.KU.2011.MONTHLY.02(v1.1)" xfId="187"/>
    <cellStyle name="_Model_RAB_MRSK_svod_UPDATE.BALANCE.WARM.2011YEAR.TO.1.1_TEPLO.PREDEL.2012.M(v1.1)_test" xfId="188"/>
    <cellStyle name="_Model_RAB_MRSK_svod_UPDATE.BALANCE.WARM.2011YEAR.TO.1.2" xfId="189"/>
    <cellStyle name="_Model_RAB_MRSK_svod_UPDATE.BALANCE.WARM.2011YEAR.TO.1.4.64" xfId="190"/>
    <cellStyle name="_Model_RAB_MRSK_svod_UPDATE.BALANCE.WARM.2011YEAR.TO.1.5.64" xfId="191"/>
    <cellStyle name="_Model_RAB_MRSK_svod_UPDATE.MONITORING.OS.EE.2.02.TO.1.3.64" xfId="192"/>
    <cellStyle name="_Model_RAB_MRSK_svod_UPDATE.NADB.JNVLS.APTEKA.2011.TO.1.3.4" xfId="193"/>
    <cellStyle name="_Model_RAB_MRSK_svod_Книга2_PR.PROG.WARM.NOTCOMBI.2012.2.16_v1.4(04.04.11) " xfId="194"/>
    <cellStyle name="_Plug" xfId="195"/>
    <cellStyle name="_Plug_4DNS.UPDATE.EXAMPLE" xfId="196"/>
    <cellStyle name="_Plug_4DNS.UPDATE.EXAMPLE_INDEX.STATION.2013(v1.0)_патч до 1.1" xfId="197"/>
    <cellStyle name="_Бюджет2006_ПОКАЗАТЕЛИ СВОДНЫЕ" xfId="198"/>
    <cellStyle name="_ВО ОП ТЭС-ОТ- 2007" xfId="199"/>
    <cellStyle name="_ВО ОП ТЭС-ОТ- 2007_Новая инструкция1_фст" xfId="200"/>
    <cellStyle name="_ВФ ОАО ТЭС-ОТ- 2009" xfId="201"/>
    <cellStyle name="_ВФ ОАО ТЭС-ОТ- 2009_Новая инструкция1_фст" xfId="202"/>
    <cellStyle name="_выручка по присоединениям2" xfId="203"/>
    <cellStyle name="_выручка по присоединениям2_Новая инструкция1_фст" xfId="204"/>
    <cellStyle name="_Договор аренды ЯЭ с разбивкой" xfId="205"/>
    <cellStyle name="_Договор аренды ЯЭ с разбивкой_Новая инструкция1_фст" xfId="206"/>
    <cellStyle name="_Защита ФЗП" xfId="207"/>
    <cellStyle name="_Исходные данные для модели" xfId="208"/>
    <cellStyle name="_Исходные данные для модели_Новая инструкция1_фст" xfId="209"/>
    <cellStyle name="_Консолидация-2008-проект-new" xfId="210"/>
    <cellStyle name="_МОДЕЛЬ_1 (2)" xfId="211"/>
    <cellStyle name="_МОДЕЛЬ_1 (2) 2" xfId="212"/>
    <cellStyle name="_МОДЕЛЬ_1 (2) 2_OREP.KU.2011.MONTHLY.02(v0.1)" xfId="213"/>
    <cellStyle name="_МОДЕЛЬ_1 (2) 2_OREP.KU.2011.MONTHLY.02(v0.4)" xfId="214"/>
    <cellStyle name="_МОДЕЛЬ_1 (2) 2_OREP.KU.2011.MONTHLY.11(v1.4)" xfId="215"/>
    <cellStyle name="_МОДЕЛЬ_1 (2) 2_OREP.KU.2011.MONTHLY.11(v1.4)_UPDATE.BALANCE.WARM.2012YEAR.TO.1.1" xfId="216"/>
    <cellStyle name="_МОДЕЛЬ_1 (2) 2_OREP.KU.2011.MONTHLY.11(v1.4)_UPDATE.CALC.WARM.2012YEAR.TO.1.1" xfId="217"/>
    <cellStyle name="_МОДЕЛЬ_1 (2) 2_UPDATE.BALANCE.WARM.2012YEAR.TO.1.1" xfId="218"/>
    <cellStyle name="_МОДЕЛЬ_1 (2) 2_UPDATE.CALC.WARM.2012YEAR.TO.1.1" xfId="219"/>
    <cellStyle name="_МОДЕЛЬ_1 (2) 2_UPDATE.MONITORING.OS.EE.2.02.TO.1.3.64" xfId="220"/>
    <cellStyle name="_МОДЕЛЬ_1 (2) 2_UPDATE.OREP.KU.2011.MONTHLY.02.TO.1.2" xfId="221"/>
    <cellStyle name="_МОДЕЛЬ_1 (2)_46EE.2011(v1.0)" xfId="222"/>
    <cellStyle name="_МОДЕЛЬ_1 (2)_46EE.2011(v1.0)_46TE.2011(v1.0)" xfId="223"/>
    <cellStyle name="_МОДЕЛЬ_1 (2)_46EE.2011(v1.0)_INDEX.STATION.2012(v1.0)_" xfId="224"/>
    <cellStyle name="_МОДЕЛЬ_1 (2)_46EE.2011(v1.0)_INDEX.STATION.2012(v2.0)" xfId="225"/>
    <cellStyle name="_МОДЕЛЬ_1 (2)_46EE.2011(v1.0)_INDEX.STATION.2012(v2.1)" xfId="226"/>
    <cellStyle name="_МОДЕЛЬ_1 (2)_46EE.2011(v1.0)_TEPLO.PREDEL.2012.M(v1.1)_test" xfId="227"/>
    <cellStyle name="_МОДЕЛЬ_1 (2)_46EE.2011(v1.2)" xfId="228"/>
    <cellStyle name="_МОДЕЛЬ_1 (2)_46EP.2011(v2.0)" xfId="229"/>
    <cellStyle name="_МОДЕЛЬ_1 (2)_46EP.2012(v0.1)" xfId="230"/>
    <cellStyle name="_МОДЕЛЬ_1 (2)_46TE.2011(v1.0)" xfId="231"/>
    <cellStyle name="_МОДЕЛЬ_1 (2)_4DNS.UPDATE.EXAMPLE" xfId="232"/>
    <cellStyle name="_МОДЕЛЬ_1 (2)_ARMRAZR" xfId="233"/>
    <cellStyle name="_МОДЕЛЬ_1 (2)_BALANCE.WARM.2010.FACT(v1.0)" xfId="234"/>
    <cellStyle name="_МОДЕЛЬ_1 (2)_BALANCE.WARM.2010.PLAN" xfId="235"/>
    <cellStyle name="_МОДЕЛЬ_1 (2)_BALANCE.WARM.2011YEAR(v0.7)" xfId="236"/>
    <cellStyle name="_МОДЕЛЬ_1 (2)_BALANCE.WARM.2011YEAR.NEW.UPDATE.SCHEME" xfId="237"/>
    <cellStyle name="_МОДЕЛЬ_1 (2)_CALC.NORMATIV.KU(v0.2)" xfId="238"/>
    <cellStyle name="_МОДЕЛЬ_1 (2)_EE.2REK.P2011.4.78(v0.3)" xfId="239"/>
    <cellStyle name="_МОДЕЛЬ_1 (2)_FORM3.1.2013(v0.2)" xfId="240"/>
    <cellStyle name="_МОДЕЛЬ_1 (2)_FORM3.2013(v1.0)" xfId="241"/>
    <cellStyle name="_МОДЕЛЬ_1 (2)_FORM3.REG(v1.0)" xfId="242"/>
    <cellStyle name="_МОДЕЛЬ_1 (2)_FORM910.2012(v1.1)" xfId="243"/>
    <cellStyle name="_МОДЕЛЬ_1 (2)_INDEX.STATION.2012(v2.1)" xfId="244"/>
    <cellStyle name="_МОДЕЛЬ_1 (2)_INDEX.STATION.2013(v1.0)_патч до 1.1" xfId="245"/>
    <cellStyle name="_МОДЕЛЬ_1 (2)_INVEST.EE.PLAN.4.78(v0.1)" xfId="246"/>
    <cellStyle name="_МОДЕЛЬ_1 (2)_INVEST.EE.PLAN.4.78(v0.3)" xfId="247"/>
    <cellStyle name="_МОДЕЛЬ_1 (2)_INVEST.EE.PLAN.4.78(v1.0)" xfId="248"/>
    <cellStyle name="_МОДЕЛЬ_1 (2)_INVEST.EE.PLAN.4.78(v1.0)_PASSPORT.TEPLO.PROIZV(v2.0)" xfId="249"/>
    <cellStyle name="_МОДЕЛЬ_1 (2)_INVEST.EE.PLAN.4.78(v1.0)_PASSPORT.TEPLO.PROIZV(v2.0)_INDEX.STATION.2013(v1.0)_патч до 1.1" xfId="250"/>
    <cellStyle name="_МОДЕЛЬ_1 (2)_INVEST.EE.PLAN.4.78(v1.0)_PASSPORT.TEPLO.PROIZV(v2.0)_TEPLO.PREDEL.2013(v2.0)" xfId="251"/>
    <cellStyle name="_МОДЕЛЬ_1 (2)_INVEST.PLAN.4.78(v0.1)" xfId="252"/>
    <cellStyle name="_МОДЕЛЬ_1 (2)_INVEST.WARM.PLAN.4.78(v0.1)" xfId="253"/>
    <cellStyle name="_МОДЕЛЬ_1 (2)_INVEST_WARM_PLAN" xfId="254"/>
    <cellStyle name="_МОДЕЛЬ_1 (2)_NADB.JNVLP.APTEKA.2012(v1.0)_21_02_12" xfId="255"/>
    <cellStyle name="_МОДЕЛЬ_1 (2)_NADB.JNVLS.APTEKA.2011(v1.3.3)" xfId="256"/>
    <cellStyle name="_МОДЕЛЬ_1 (2)_NADB.JNVLS.APTEKA.2011(v1.3.3)_46TE.2011(v1.0)" xfId="257"/>
    <cellStyle name="_МОДЕЛЬ_1 (2)_NADB.JNVLS.APTEKA.2011(v1.3.3)_INDEX.STATION.2012(v1.0)_" xfId="258"/>
    <cellStyle name="_МОДЕЛЬ_1 (2)_NADB.JNVLS.APTEKA.2011(v1.3.3)_INDEX.STATION.2012(v2.0)" xfId="259"/>
    <cellStyle name="_МОДЕЛЬ_1 (2)_NADB.JNVLS.APTEKA.2011(v1.3.3)_INDEX.STATION.2012(v2.1)" xfId="260"/>
    <cellStyle name="_МОДЕЛЬ_1 (2)_NADB.JNVLS.APTEKA.2011(v1.3.3)_TEPLO.PREDEL.2012.M(v1.1)_test" xfId="261"/>
    <cellStyle name="_МОДЕЛЬ_1 (2)_NADB.JNVLS.APTEKA.2011(v1.3.4)" xfId="262"/>
    <cellStyle name="_МОДЕЛЬ_1 (2)_NADB.JNVLS.APTEKA.2011(v1.3.4)_46TE.2011(v1.0)" xfId="263"/>
    <cellStyle name="_МОДЕЛЬ_1 (2)_NADB.JNVLS.APTEKA.2011(v1.3.4)_INDEX.STATION.2012(v1.0)_" xfId="264"/>
    <cellStyle name="_МОДЕЛЬ_1 (2)_NADB.JNVLS.APTEKA.2011(v1.3.4)_INDEX.STATION.2012(v2.0)" xfId="265"/>
    <cellStyle name="_МОДЕЛЬ_1 (2)_NADB.JNVLS.APTEKA.2011(v1.3.4)_INDEX.STATION.2012(v2.1)" xfId="266"/>
    <cellStyle name="_МОДЕЛЬ_1 (2)_NADB.JNVLS.APTEKA.2011(v1.3.4)_TEPLO.PREDEL.2012.M(v1.1)_test" xfId="267"/>
    <cellStyle name="_МОДЕЛЬ_1 (2)_PASSPORT.TEPLO.PROIZV(v2.0)" xfId="268"/>
    <cellStyle name="_МОДЕЛЬ_1 (2)_PASSPORT.TEPLO.PROIZV(v2.1)" xfId="269"/>
    <cellStyle name="_МОДЕЛЬ_1 (2)_PASSPORT.TEPLO.SETI(v0.7)" xfId="270"/>
    <cellStyle name="_МОДЕЛЬ_1 (2)_PASSPORT.TEPLO.SETI(v1.0)" xfId="271"/>
    <cellStyle name="_МОДЕЛЬ_1 (2)_PR.PROG.WARM.NOTCOMBI.2012.2.16_v1.4(04.04.11) " xfId="272"/>
    <cellStyle name="_МОДЕЛЬ_1 (2)_PREDEL.JKH.UTV.2011(v1.0.1)" xfId="273"/>
    <cellStyle name="_МОДЕЛЬ_1 (2)_PREDEL.JKH.UTV.2011(v1.0.1)_46TE.2011(v1.0)" xfId="274"/>
    <cellStyle name="_МОДЕЛЬ_1 (2)_PREDEL.JKH.UTV.2011(v1.0.1)_INDEX.STATION.2012(v1.0)_" xfId="275"/>
    <cellStyle name="_МОДЕЛЬ_1 (2)_PREDEL.JKH.UTV.2011(v1.0.1)_INDEX.STATION.2012(v2.0)" xfId="276"/>
    <cellStyle name="_МОДЕЛЬ_1 (2)_PREDEL.JKH.UTV.2011(v1.0.1)_INDEX.STATION.2012(v2.1)" xfId="277"/>
    <cellStyle name="_МОДЕЛЬ_1 (2)_PREDEL.JKH.UTV.2011(v1.0.1)_TEPLO.PREDEL.2012.M(v1.1)_test" xfId="278"/>
    <cellStyle name="_МОДЕЛЬ_1 (2)_PREDEL.JKH.UTV.2011(v1.1)" xfId="279"/>
    <cellStyle name="_МОДЕЛЬ_1 (2)_REP.BLR.2012(v1.0)" xfId="280"/>
    <cellStyle name="_МОДЕЛЬ_1 (2)_TEHSHEET" xfId="281"/>
    <cellStyle name="_МОДЕЛЬ_1 (2)_TEPLO.PREDEL.2012.M(v1.1)" xfId="282"/>
    <cellStyle name="_МОДЕЛЬ_1 (2)_TEPLO.PREDEL.2013(v2.0)" xfId="283"/>
    <cellStyle name="_МОДЕЛЬ_1 (2)_TEST.TEMPLATE" xfId="284"/>
    <cellStyle name="_МОДЕЛЬ_1 (2)_UPDATE.46EE.2011.TO.1.1" xfId="285"/>
    <cellStyle name="_МОДЕЛЬ_1 (2)_UPDATE.46TE.2011.TO.1.1" xfId="286"/>
    <cellStyle name="_МОДЕЛЬ_1 (2)_UPDATE.46TE.2011.TO.1.2" xfId="287"/>
    <cellStyle name="_МОДЕЛЬ_1 (2)_UPDATE.BALANCE.WARM.2011YEAR.TO.1.1" xfId="288"/>
    <cellStyle name="_МОДЕЛЬ_1 (2)_UPDATE.BALANCE.WARM.2011YEAR.TO.1.1_46TE.2011(v1.0)" xfId="289"/>
    <cellStyle name="_МОДЕЛЬ_1 (2)_UPDATE.BALANCE.WARM.2011YEAR.TO.1.1_INDEX.STATION.2012(v1.0)_" xfId="290"/>
    <cellStyle name="_МОДЕЛЬ_1 (2)_UPDATE.BALANCE.WARM.2011YEAR.TO.1.1_INDEX.STATION.2012(v2.0)" xfId="291"/>
    <cellStyle name="_МОДЕЛЬ_1 (2)_UPDATE.BALANCE.WARM.2011YEAR.TO.1.1_INDEX.STATION.2012(v2.1)" xfId="292"/>
    <cellStyle name="_МОДЕЛЬ_1 (2)_UPDATE.BALANCE.WARM.2011YEAR.TO.1.1_OREP.KU.2011.MONTHLY.02(v1.1)" xfId="293"/>
    <cellStyle name="_МОДЕЛЬ_1 (2)_UPDATE.BALANCE.WARM.2011YEAR.TO.1.1_TEPLO.PREDEL.2012.M(v1.1)_test" xfId="294"/>
    <cellStyle name="_МОДЕЛЬ_1 (2)_UPDATE.BALANCE.WARM.2011YEAR.TO.1.2" xfId="295"/>
    <cellStyle name="_МОДЕЛЬ_1 (2)_UPDATE.BALANCE.WARM.2011YEAR.TO.1.4.64" xfId="296"/>
    <cellStyle name="_МОДЕЛЬ_1 (2)_UPDATE.BALANCE.WARM.2011YEAR.TO.1.5.64" xfId="297"/>
    <cellStyle name="_МОДЕЛЬ_1 (2)_UPDATE.MONITORING.OS.EE.2.02.TO.1.3.64" xfId="298"/>
    <cellStyle name="_МОДЕЛЬ_1 (2)_UPDATE.NADB.JNVLS.APTEKA.2011.TO.1.3.4" xfId="299"/>
    <cellStyle name="_МОДЕЛЬ_1 (2)_Книга2_PR.PROG.WARM.NOTCOMBI.2012.2.16_v1.4(04.04.11) " xfId="300"/>
    <cellStyle name="_НВВ 2009 постатейно свод по филиалам_09_02_09" xfId="301"/>
    <cellStyle name="_НВВ 2009 постатейно свод по филиалам_09_02_09_Новая инструкция1_фст" xfId="302"/>
    <cellStyle name="_НВВ 2009 постатейно свод по филиалам_для Валентина" xfId="303"/>
    <cellStyle name="_НВВ 2009 постатейно свод по филиалам_для Валентина_Новая инструкция1_фст" xfId="304"/>
    <cellStyle name="_Омск" xfId="305"/>
    <cellStyle name="_Омск_Новая инструкция1_фст" xfId="306"/>
    <cellStyle name="_ОТ ИД 2009" xfId="307"/>
    <cellStyle name="_ОТ ИД 2009_Новая инструкция1_фст" xfId="308"/>
    <cellStyle name="_пр 5 тариф RAB" xfId="309"/>
    <cellStyle name="_пр 5 тариф RAB 2" xfId="310"/>
    <cellStyle name="_пр 5 тариф RAB 2_OREP.KU.2011.MONTHLY.02(v0.1)" xfId="311"/>
    <cellStyle name="_пр 5 тариф RAB 2_OREP.KU.2011.MONTHLY.02(v0.4)" xfId="312"/>
    <cellStyle name="_пр 5 тариф RAB 2_OREP.KU.2011.MONTHLY.11(v1.4)" xfId="313"/>
    <cellStyle name="_пр 5 тариф RAB 2_OREP.KU.2011.MONTHLY.11(v1.4)_UPDATE.BALANCE.WARM.2012YEAR.TO.1.1" xfId="314"/>
    <cellStyle name="_пр 5 тариф RAB 2_OREP.KU.2011.MONTHLY.11(v1.4)_UPDATE.CALC.WARM.2012YEAR.TO.1.1" xfId="315"/>
    <cellStyle name="_пр 5 тариф RAB 2_UPDATE.BALANCE.WARM.2012YEAR.TO.1.1" xfId="316"/>
    <cellStyle name="_пр 5 тариф RAB 2_UPDATE.CALC.WARM.2012YEAR.TO.1.1" xfId="317"/>
    <cellStyle name="_пр 5 тариф RAB 2_UPDATE.MONITORING.OS.EE.2.02.TO.1.3.64" xfId="318"/>
    <cellStyle name="_пр 5 тариф RAB 2_UPDATE.OREP.KU.2011.MONTHLY.02.TO.1.2" xfId="319"/>
    <cellStyle name="_пр 5 тариф RAB_46EE.2011(v1.0)" xfId="320"/>
    <cellStyle name="_пр 5 тариф RAB_46EE.2011(v1.0)_46TE.2011(v1.0)" xfId="321"/>
    <cellStyle name="_пр 5 тариф RAB_46EE.2011(v1.0)_INDEX.STATION.2012(v1.0)_" xfId="322"/>
    <cellStyle name="_пр 5 тариф RAB_46EE.2011(v1.0)_INDEX.STATION.2012(v2.0)" xfId="323"/>
    <cellStyle name="_пр 5 тариф RAB_46EE.2011(v1.0)_INDEX.STATION.2012(v2.1)" xfId="324"/>
    <cellStyle name="_пр 5 тариф RAB_46EE.2011(v1.0)_TEPLO.PREDEL.2012.M(v1.1)_test" xfId="325"/>
    <cellStyle name="_пр 5 тариф RAB_46EE.2011(v1.2)" xfId="326"/>
    <cellStyle name="_пр 5 тариф RAB_46EP.2011(v2.0)" xfId="327"/>
    <cellStyle name="_пр 5 тариф RAB_46EP.2012(v0.1)" xfId="328"/>
    <cellStyle name="_пр 5 тариф RAB_46TE.2011(v1.0)" xfId="329"/>
    <cellStyle name="_пр 5 тариф RAB_4DNS.UPDATE.EXAMPLE" xfId="330"/>
    <cellStyle name="_пр 5 тариф RAB_ARMRAZR" xfId="331"/>
    <cellStyle name="_пр 5 тариф RAB_BALANCE.WARM.2010.FACT(v1.0)" xfId="332"/>
    <cellStyle name="_пр 5 тариф RAB_BALANCE.WARM.2010.PLAN" xfId="333"/>
    <cellStyle name="_пр 5 тариф RAB_BALANCE.WARM.2011YEAR(v0.7)" xfId="334"/>
    <cellStyle name="_пр 5 тариф RAB_BALANCE.WARM.2011YEAR.NEW.UPDATE.SCHEME" xfId="335"/>
    <cellStyle name="_пр 5 тариф RAB_CALC.NORMATIV.KU(v0.2)" xfId="336"/>
    <cellStyle name="_пр 5 тариф RAB_EE.2REK.P2011.4.78(v0.3)" xfId="337"/>
    <cellStyle name="_пр 5 тариф RAB_FORM3.1.2013(v0.2)" xfId="338"/>
    <cellStyle name="_пр 5 тариф RAB_FORM3.2013(v1.0)" xfId="339"/>
    <cellStyle name="_пр 5 тариф RAB_FORM3.REG(v1.0)" xfId="340"/>
    <cellStyle name="_пр 5 тариф RAB_FORM910.2012(v1.1)" xfId="341"/>
    <cellStyle name="_пр 5 тариф RAB_INDEX.STATION.2012(v2.1)" xfId="342"/>
    <cellStyle name="_пр 5 тариф RAB_INDEX.STATION.2013(v1.0)_патч до 1.1" xfId="343"/>
    <cellStyle name="_пр 5 тариф RAB_INVEST.EE.PLAN.4.78(v0.1)" xfId="344"/>
    <cellStyle name="_пр 5 тариф RAB_INVEST.EE.PLAN.4.78(v0.3)" xfId="345"/>
    <cellStyle name="_пр 5 тариф RAB_INVEST.EE.PLAN.4.78(v1.0)" xfId="346"/>
    <cellStyle name="_пр 5 тариф RAB_INVEST.EE.PLAN.4.78(v1.0)_PASSPORT.TEPLO.PROIZV(v2.0)" xfId="347"/>
    <cellStyle name="_пр 5 тариф RAB_INVEST.EE.PLAN.4.78(v1.0)_PASSPORT.TEPLO.PROIZV(v2.0)_INDEX.STATION.2013(v1.0)_патч до 1.1" xfId="348"/>
    <cellStyle name="_пр 5 тариф RAB_INVEST.EE.PLAN.4.78(v1.0)_PASSPORT.TEPLO.PROIZV(v2.0)_TEPLO.PREDEL.2013(v2.0)" xfId="349"/>
    <cellStyle name="_пр 5 тариф RAB_INVEST.PLAN.4.78(v0.1)" xfId="350"/>
    <cellStyle name="_пр 5 тариф RAB_INVEST.WARM.PLAN.4.78(v0.1)" xfId="351"/>
    <cellStyle name="_пр 5 тариф RAB_INVEST_WARM_PLAN" xfId="352"/>
    <cellStyle name="_пр 5 тариф RAB_NADB.JNVLP.APTEKA.2012(v1.0)_21_02_12" xfId="353"/>
    <cellStyle name="_пр 5 тариф RAB_NADB.JNVLS.APTEKA.2011(v1.3.3)" xfId="354"/>
    <cellStyle name="_пр 5 тариф RAB_NADB.JNVLS.APTEKA.2011(v1.3.3)_46TE.2011(v1.0)" xfId="355"/>
    <cellStyle name="_пр 5 тариф RAB_NADB.JNVLS.APTEKA.2011(v1.3.3)_INDEX.STATION.2012(v1.0)_" xfId="356"/>
    <cellStyle name="_пр 5 тариф RAB_NADB.JNVLS.APTEKA.2011(v1.3.3)_INDEX.STATION.2012(v2.0)" xfId="357"/>
    <cellStyle name="_пр 5 тариф RAB_NADB.JNVLS.APTEKA.2011(v1.3.3)_INDEX.STATION.2012(v2.1)" xfId="358"/>
    <cellStyle name="_пр 5 тариф RAB_NADB.JNVLS.APTEKA.2011(v1.3.3)_TEPLO.PREDEL.2012.M(v1.1)_test" xfId="359"/>
    <cellStyle name="_пр 5 тариф RAB_NADB.JNVLS.APTEKA.2011(v1.3.4)" xfId="360"/>
    <cellStyle name="_пр 5 тариф RAB_NADB.JNVLS.APTEKA.2011(v1.3.4)_46TE.2011(v1.0)" xfId="361"/>
    <cellStyle name="_пр 5 тариф RAB_NADB.JNVLS.APTEKA.2011(v1.3.4)_INDEX.STATION.2012(v1.0)_" xfId="362"/>
    <cellStyle name="_пр 5 тариф RAB_NADB.JNVLS.APTEKA.2011(v1.3.4)_INDEX.STATION.2012(v2.0)" xfId="363"/>
    <cellStyle name="_пр 5 тариф RAB_NADB.JNVLS.APTEKA.2011(v1.3.4)_INDEX.STATION.2012(v2.1)" xfId="364"/>
    <cellStyle name="_пр 5 тариф RAB_NADB.JNVLS.APTEKA.2011(v1.3.4)_TEPLO.PREDEL.2012.M(v1.1)_test" xfId="365"/>
    <cellStyle name="_пр 5 тариф RAB_PASSPORT.TEPLO.PROIZV(v2.0)" xfId="366"/>
    <cellStyle name="_пр 5 тариф RAB_PASSPORT.TEPLO.PROIZV(v2.1)" xfId="367"/>
    <cellStyle name="_пр 5 тариф RAB_PASSPORT.TEPLO.SETI(v0.7)" xfId="368"/>
    <cellStyle name="_пр 5 тариф RAB_PASSPORT.TEPLO.SETI(v1.0)" xfId="369"/>
    <cellStyle name="_пр 5 тариф RAB_PR.PROG.WARM.NOTCOMBI.2012.2.16_v1.4(04.04.11) " xfId="370"/>
    <cellStyle name="_пр 5 тариф RAB_PREDEL.JKH.UTV.2011(v1.0.1)" xfId="371"/>
    <cellStyle name="_пр 5 тариф RAB_PREDEL.JKH.UTV.2011(v1.0.1)_46TE.2011(v1.0)" xfId="372"/>
    <cellStyle name="_пр 5 тариф RAB_PREDEL.JKH.UTV.2011(v1.0.1)_INDEX.STATION.2012(v1.0)_" xfId="373"/>
    <cellStyle name="_пр 5 тариф RAB_PREDEL.JKH.UTV.2011(v1.0.1)_INDEX.STATION.2012(v2.0)" xfId="374"/>
    <cellStyle name="_пр 5 тариф RAB_PREDEL.JKH.UTV.2011(v1.0.1)_INDEX.STATION.2012(v2.1)" xfId="375"/>
    <cellStyle name="_пр 5 тариф RAB_PREDEL.JKH.UTV.2011(v1.0.1)_TEPLO.PREDEL.2012.M(v1.1)_test" xfId="376"/>
    <cellStyle name="_пр 5 тариф RAB_PREDEL.JKH.UTV.2011(v1.1)" xfId="377"/>
    <cellStyle name="_пр 5 тариф RAB_REP.BLR.2012(v1.0)" xfId="378"/>
    <cellStyle name="_пр 5 тариф RAB_TEHSHEET" xfId="379"/>
    <cellStyle name="_пр 5 тариф RAB_TEPLO.PREDEL.2012.M(v1.1)" xfId="380"/>
    <cellStyle name="_пр 5 тариф RAB_TEPLO.PREDEL.2013(v2.0)" xfId="381"/>
    <cellStyle name="_пр 5 тариф RAB_TEST.TEMPLATE" xfId="382"/>
    <cellStyle name="_пр 5 тариф RAB_UPDATE.46EE.2011.TO.1.1" xfId="383"/>
    <cellStyle name="_пр 5 тариф RAB_UPDATE.46TE.2011.TO.1.1" xfId="384"/>
    <cellStyle name="_пр 5 тариф RAB_UPDATE.46TE.2011.TO.1.2" xfId="385"/>
    <cellStyle name="_пр 5 тариф RAB_UPDATE.BALANCE.WARM.2011YEAR.TO.1.1" xfId="386"/>
    <cellStyle name="_пр 5 тариф RAB_UPDATE.BALANCE.WARM.2011YEAR.TO.1.1_46TE.2011(v1.0)" xfId="387"/>
    <cellStyle name="_пр 5 тариф RAB_UPDATE.BALANCE.WARM.2011YEAR.TO.1.1_INDEX.STATION.2012(v1.0)_" xfId="388"/>
    <cellStyle name="_пр 5 тариф RAB_UPDATE.BALANCE.WARM.2011YEAR.TO.1.1_INDEX.STATION.2012(v2.0)" xfId="389"/>
    <cellStyle name="_пр 5 тариф RAB_UPDATE.BALANCE.WARM.2011YEAR.TO.1.1_INDEX.STATION.2012(v2.1)" xfId="390"/>
    <cellStyle name="_пр 5 тариф RAB_UPDATE.BALANCE.WARM.2011YEAR.TO.1.1_OREP.KU.2011.MONTHLY.02(v1.1)" xfId="391"/>
    <cellStyle name="_пр 5 тариф RAB_UPDATE.BALANCE.WARM.2011YEAR.TO.1.1_TEPLO.PREDEL.2012.M(v1.1)_test" xfId="392"/>
    <cellStyle name="_пр 5 тариф RAB_UPDATE.BALANCE.WARM.2011YEAR.TO.1.2" xfId="393"/>
    <cellStyle name="_пр 5 тариф RAB_UPDATE.BALANCE.WARM.2011YEAR.TO.1.4.64" xfId="394"/>
    <cellStyle name="_пр 5 тариф RAB_UPDATE.BALANCE.WARM.2011YEAR.TO.1.5.64" xfId="395"/>
    <cellStyle name="_пр 5 тариф RAB_UPDATE.MONITORING.OS.EE.2.02.TO.1.3.64" xfId="396"/>
    <cellStyle name="_пр 5 тариф RAB_UPDATE.NADB.JNVLS.APTEKA.2011.TO.1.3.4" xfId="397"/>
    <cellStyle name="_пр 5 тариф RAB_Книга2_PR.PROG.WARM.NOTCOMBI.2012.2.16_v1.4(04.04.11) " xfId="398"/>
    <cellStyle name="_Предожение _ДБП_2009 г ( согласованные БП)  (2)" xfId="399"/>
    <cellStyle name="_Предожение _ДБП_2009 г ( согласованные БП)  (2)_Новая инструкция1_фст" xfId="400"/>
    <cellStyle name="_Приложение 2 0806 факт" xfId="401"/>
    <cellStyle name="_Приложение МТС-3-КС" xfId="402"/>
    <cellStyle name="_Приложение МТС-3-КС_Новая инструкция1_фст" xfId="403"/>
    <cellStyle name="_Приложение-МТС--2-1" xfId="404"/>
    <cellStyle name="_Приложение-МТС--2-1_Новая инструкция1_фст" xfId="405"/>
    <cellStyle name="_Расчет RAB_22072008" xfId="406"/>
    <cellStyle name="_Расчет RAB_22072008 2" xfId="407"/>
    <cellStyle name="_Расчет RAB_22072008 2_OREP.KU.2011.MONTHLY.02(v0.1)" xfId="408"/>
    <cellStyle name="_Расчет RAB_22072008 2_OREP.KU.2011.MONTHLY.02(v0.4)" xfId="409"/>
    <cellStyle name="_Расчет RAB_22072008 2_OREP.KU.2011.MONTHLY.11(v1.4)" xfId="410"/>
    <cellStyle name="_Расчет RAB_22072008 2_OREP.KU.2011.MONTHLY.11(v1.4)_UPDATE.BALANCE.WARM.2012YEAR.TO.1.1" xfId="411"/>
    <cellStyle name="_Расчет RAB_22072008 2_OREP.KU.2011.MONTHLY.11(v1.4)_UPDATE.CALC.WARM.2012YEAR.TO.1.1" xfId="412"/>
    <cellStyle name="_Расчет RAB_22072008 2_UPDATE.BALANCE.WARM.2012YEAR.TO.1.1" xfId="413"/>
    <cellStyle name="_Расчет RAB_22072008 2_UPDATE.CALC.WARM.2012YEAR.TO.1.1" xfId="414"/>
    <cellStyle name="_Расчет RAB_22072008 2_UPDATE.MONITORING.OS.EE.2.02.TO.1.3.64" xfId="415"/>
    <cellStyle name="_Расчет RAB_22072008 2_UPDATE.OREP.KU.2011.MONTHLY.02.TO.1.2" xfId="416"/>
    <cellStyle name="_Расчет RAB_22072008_46EE.2011(v1.0)" xfId="417"/>
    <cellStyle name="_Расчет RAB_22072008_46EE.2011(v1.0)_46TE.2011(v1.0)" xfId="418"/>
    <cellStyle name="_Расчет RAB_22072008_46EE.2011(v1.0)_INDEX.STATION.2012(v1.0)_" xfId="419"/>
    <cellStyle name="_Расчет RAB_22072008_46EE.2011(v1.0)_INDEX.STATION.2012(v2.0)" xfId="420"/>
    <cellStyle name="_Расчет RAB_22072008_46EE.2011(v1.0)_INDEX.STATION.2012(v2.1)" xfId="421"/>
    <cellStyle name="_Расчет RAB_22072008_46EE.2011(v1.0)_TEPLO.PREDEL.2012.M(v1.1)_test" xfId="422"/>
    <cellStyle name="_Расчет RAB_22072008_46EE.2011(v1.2)" xfId="423"/>
    <cellStyle name="_Расчет RAB_22072008_46EP.2011(v2.0)" xfId="424"/>
    <cellStyle name="_Расчет RAB_22072008_46EP.2012(v0.1)" xfId="425"/>
    <cellStyle name="_Расчет RAB_22072008_46TE.2011(v1.0)" xfId="426"/>
    <cellStyle name="_Расчет RAB_22072008_4DNS.UPDATE.EXAMPLE" xfId="427"/>
    <cellStyle name="_Расчет RAB_22072008_ARMRAZR" xfId="428"/>
    <cellStyle name="_Расчет RAB_22072008_BALANCE.WARM.2010.FACT(v1.0)" xfId="429"/>
    <cellStyle name="_Расчет RAB_22072008_BALANCE.WARM.2010.PLAN" xfId="430"/>
    <cellStyle name="_Расчет RAB_22072008_BALANCE.WARM.2011YEAR(v0.7)" xfId="431"/>
    <cellStyle name="_Расчет RAB_22072008_BALANCE.WARM.2011YEAR.NEW.UPDATE.SCHEME" xfId="432"/>
    <cellStyle name="_Расчет RAB_22072008_CALC.NORMATIV.KU(v0.2)" xfId="433"/>
    <cellStyle name="_Расчет RAB_22072008_EE.2REK.P2011.4.78(v0.3)" xfId="434"/>
    <cellStyle name="_Расчет RAB_22072008_FORM3.1.2013(v0.2)" xfId="435"/>
    <cellStyle name="_Расчет RAB_22072008_FORM3.2013(v1.0)" xfId="436"/>
    <cellStyle name="_Расчет RAB_22072008_FORM3.REG(v1.0)" xfId="437"/>
    <cellStyle name="_Расчет RAB_22072008_FORM910.2012(v1.1)" xfId="438"/>
    <cellStyle name="_Расчет RAB_22072008_INDEX.STATION.2012(v2.1)" xfId="439"/>
    <cellStyle name="_Расчет RAB_22072008_INDEX.STATION.2013(v1.0)_патч до 1.1" xfId="440"/>
    <cellStyle name="_Расчет RAB_22072008_INVEST.EE.PLAN.4.78(v0.1)" xfId="441"/>
    <cellStyle name="_Расчет RAB_22072008_INVEST.EE.PLAN.4.78(v0.3)" xfId="442"/>
    <cellStyle name="_Расчет RAB_22072008_INVEST.EE.PLAN.4.78(v1.0)" xfId="443"/>
    <cellStyle name="_Расчет RAB_22072008_INVEST.EE.PLAN.4.78(v1.0)_PASSPORT.TEPLO.PROIZV(v2.0)" xfId="444"/>
    <cellStyle name="_Расчет RAB_22072008_INVEST.EE.PLAN.4.78(v1.0)_PASSPORT.TEPLO.PROIZV(v2.0)_INDEX.STATION.2013(v1.0)_патч до 1.1" xfId="445"/>
    <cellStyle name="_Расчет RAB_22072008_INVEST.EE.PLAN.4.78(v1.0)_PASSPORT.TEPLO.PROIZV(v2.0)_TEPLO.PREDEL.2013(v2.0)" xfId="446"/>
    <cellStyle name="_Расчет RAB_22072008_INVEST.PLAN.4.78(v0.1)" xfId="447"/>
    <cellStyle name="_Расчет RAB_22072008_INVEST.WARM.PLAN.4.78(v0.1)" xfId="448"/>
    <cellStyle name="_Расчет RAB_22072008_INVEST_WARM_PLAN" xfId="449"/>
    <cellStyle name="_Расчет RAB_22072008_NADB.JNVLP.APTEKA.2012(v1.0)_21_02_12" xfId="450"/>
    <cellStyle name="_Расчет RAB_22072008_NADB.JNVLS.APTEKA.2011(v1.3.3)" xfId="451"/>
    <cellStyle name="_Расчет RAB_22072008_NADB.JNVLS.APTEKA.2011(v1.3.3)_46TE.2011(v1.0)" xfId="452"/>
    <cellStyle name="_Расчет RAB_22072008_NADB.JNVLS.APTEKA.2011(v1.3.3)_INDEX.STATION.2012(v1.0)_" xfId="453"/>
    <cellStyle name="_Расчет RAB_22072008_NADB.JNVLS.APTEKA.2011(v1.3.3)_INDEX.STATION.2012(v2.0)" xfId="454"/>
    <cellStyle name="_Расчет RAB_22072008_NADB.JNVLS.APTEKA.2011(v1.3.3)_INDEX.STATION.2012(v2.1)" xfId="455"/>
    <cellStyle name="_Расчет RAB_22072008_NADB.JNVLS.APTEKA.2011(v1.3.3)_TEPLO.PREDEL.2012.M(v1.1)_test" xfId="456"/>
    <cellStyle name="_Расчет RAB_22072008_NADB.JNVLS.APTEKA.2011(v1.3.4)" xfId="457"/>
    <cellStyle name="_Расчет RAB_22072008_NADB.JNVLS.APTEKA.2011(v1.3.4)_46TE.2011(v1.0)" xfId="458"/>
    <cellStyle name="_Расчет RAB_22072008_NADB.JNVLS.APTEKA.2011(v1.3.4)_INDEX.STATION.2012(v1.0)_" xfId="459"/>
    <cellStyle name="_Расчет RAB_22072008_NADB.JNVLS.APTEKA.2011(v1.3.4)_INDEX.STATION.2012(v2.0)" xfId="460"/>
    <cellStyle name="_Расчет RAB_22072008_NADB.JNVLS.APTEKA.2011(v1.3.4)_INDEX.STATION.2012(v2.1)" xfId="461"/>
    <cellStyle name="_Расчет RAB_22072008_NADB.JNVLS.APTEKA.2011(v1.3.4)_TEPLO.PREDEL.2012.M(v1.1)_test" xfId="462"/>
    <cellStyle name="_Расчет RAB_22072008_PASSPORT.TEPLO.PROIZV(v2.0)" xfId="463"/>
    <cellStyle name="_Расчет RAB_22072008_PASSPORT.TEPLO.PROIZV(v2.1)" xfId="464"/>
    <cellStyle name="_Расчет RAB_22072008_PASSPORT.TEPLO.SETI(v0.7)" xfId="465"/>
    <cellStyle name="_Расчет RAB_22072008_PASSPORT.TEPLO.SETI(v1.0)" xfId="466"/>
    <cellStyle name="_Расчет RAB_22072008_PR.PROG.WARM.NOTCOMBI.2012.2.16_v1.4(04.04.11) " xfId="467"/>
    <cellStyle name="_Расчет RAB_22072008_PREDEL.JKH.UTV.2011(v1.0.1)" xfId="468"/>
    <cellStyle name="_Расчет RAB_22072008_PREDEL.JKH.UTV.2011(v1.0.1)_46TE.2011(v1.0)" xfId="469"/>
    <cellStyle name="_Расчет RAB_22072008_PREDEL.JKH.UTV.2011(v1.0.1)_INDEX.STATION.2012(v1.0)_" xfId="470"/>
    <cellStyle name="_Расчет RAB_22072008_PREDEL.JKH.UTV.2011(v1.0.1)_INDEX.STATION.2012(v2.0)" xfId="471"/>
    <cellStyle name="_Расчет RAB_22072008_PREDEL.JKH.UTV.2011(v1.0.1)_INDEX.STATION.2012(v2.1)" xfId="472"/>
    <cellStyle name="_Расчет RAB_22072008_PREDEL.JKH.UTV.2011(v1.0.1)_TEPLO.PREDEL.2012.M(v1.1)_test" xfId="473"/>
    <cellStyle name="_Расчет RAB_22072008_PREDEL.JKH.UTV.2011(v1.1)" xfId="474"/>
    <cellStyle name="_Расчет RAB_22072008_REP.BLR.2012(v1.0)" xfId="475"/>
    <cellStyle name="_Расчет RAB_22072008_TEHSHEET" xfId="476"/>
    <cellStyle name="_Расчет RAB_22072008_TEPLO.PREDEL.2012.M(v1.1)" xfId="477"/>
    <cellStyle name="_Расчет RAB_22072008_TEPLO.PREDEL.2013(v2.0)" xfId="478"/>
    <cellStyle name="_Расчет RAB_22072008_TEST.TEMPLATE" xfId="479"/>
    <cellStyle name="_Расчет RAB_22072008_UPDATE.46EE.2011.TO.1.1" xfId="480"/>
    <cellStyle name="_Расчет RAB_22072008_UPDATE.46TE.2011.TO.1.1" xfId="481"/>
    <cellStyle name="_Расчет RAB_22072008_UPDATE.46TE.2011.TO.1.2" xfId="482"/>
    <cellStyle name="_Расчет RAB_22072008_UPDATE.BALANCE.WARM.2011YEAR.TO.1.1" xfId="483"/>
    <cellStyle name="_Расчет RAB_22072008_UPDATE.BALANCE.WARM.2011YEAR.TO.1.1_46TE.2011(v1.0)" xfId="484"/>
    <cellStyle name="_Расчет RAB_22072008_UPDATE.BALANCE.WARM.2011YEAR.TO.1.1_INDEX.STATION.2012(v1.0)_" xfId="485"/>
    <cellStyle name="_Расчет RAB_22072008_UPDATE.BALANCE.WARM.2011YEAR.TO.1.1_INDEX.STATION.2012(v2.0)" xfId="486"/>
    <cellStyle name="_Расчет RAB_22072008_UPDATE.BALANCE.WARM.2011YEAR.TO.1.1_INDEX.STATION.2012(v2.1)" xfId="487"/>
    <cellStyle name="_Расчет RAB_22072008_UPDATE.BALANCE.WARM.2011YEAR.TO.1.1_OREP.KU.2011.MONTHLY.02(v1.1)" xfId="488"/>
    <cellStyle name="_Расчет RAB_22072008_UPDATE.BALANCE.WARM.2011YEAR.TO.1.1_TEPLO.PREDEL.2012.M(v1.1)_test" xfId="489"/>
    <cellStyle name="_Расчет RAB_22072008_UPDATE.BALANCE.WARM.2011YEAR.TO.1.2" xfId="490"/>
    <cellStyle name="_Расчет RAB_22072008_UPDATE.BALANCE.WARM.2011YEAR.TO.1.4.64" xfId="491"/>
    <cellStyle name="_Расчет RAB_22072008_UPDATE.BALANCE.WARM.2011YEAR.TO.1.5.64" xfId="492"/>
    <cellStyle name="_Расчет RAB_22072008_UPDATE.MONITORING.OS.EE.2.02.TO.1.3.64" xfId="493"/>
    <cellStyle name="_Расчет RAB_22072008_UPDATE.NADB.JNVLS.APTEKA.2011.TO.1.3.4" xfId="494"/>
    <cellStyle name="_Расчет RAB_22072008_Книга2_PR.PROG.WARM.NOTCOMBI.2012.2.16_v1.4(04.04.11) " xfId="495"/>
    <cellStyle name="_Расчет RAB_Лен и МОЭСК_с 2010 года_14.04.2009_со сглаж_version 3.0_без ФСК" xfId="496"/>
    <cellStyle name="_Расчет RAB_Лен и МОЭСК_с 2010 года_14.04.2009_со сглаж_version 3.0_без ФСК 2" xfId="497"/>
    <cellStyle name="_Расчет RAB_Лен и МОЭСК_с 2010 года_14.04.2009_со сглаж_version 3.0_без ФСК 2_OREP.KU.2011.MONTHLY.02(v0.1)" xfId="498"/>
    <cellStyle name="_Расчет RAB_Лен и МОЭСК_с 2010 года_14.04.2009_со сглаж_version 3.0_без ФСК 2_OREP.KU.2011.MONTHLY.02(v0.4)" xfId="499"/>
    <cellStyle name="_Расчет RAB_Лен и МОЭСК_с 2010 года_14.04.2009_со сглаж_version 3.0_без ФСК 2_OREP.KU.2011.MONTHLY.11(v1.4)" xfId="500"/>
    <cellStyle name="_Расчет RAB_Лен и МОЭСК_с 2010 года_14.04.2009_со сглаж_version 3.0_без ФСК 2_OREP.KU.2011.MONTHLY.11(v1.4)_UPDATE.BALANCE.WARM.2012YEAR.TO.1.1" xfId="501"/>
    <cellStyle name="_Расчет RAB_Лен и МОЭСК_с 2010 года_14.04.2009_со сглаж_version 3.0_без ФСК 2_OREP.KU.2011.MONTHLY.11(v1.4)_UPDATE.CALC.WARM.2012YEAR.TO.1.1" xfId="502"/>
    <cellStyle name="_Расчет RAB_Лен и МОЭСК_с 2010 года_14.04.2009_со сглаж_version 3.0_без ФСК 2_UPDATE.BALANCE.WARM.2012YEAR.TO.1.1" xfId="503"/>
    <cellStyle name="_Расчет RAB_Лен и МОЭСК_с 2010 года_14.04.2009_со сглаж_version 3.0_без ФСК 2_UPDATE.CALC.WARM.2012YEAR.TO.1.1" xfId="504"/>
    <cellStyle name="_Расчет RAB_Лен и МОЭСК_с 2010 года_14.04.2009_со сглаж_version 3.0_без ФСК 2_UPDATE.MONITORING.OS.EE.2.02.TO.1.3.64" xfId="505"/>
    <cellStyle name="_Расчет RAB_Лен и МОЭСК_с 2010 года_14.04.2009_со сглаж_version 3.0_без ФСК 2_UPDATE.OREP.KU.2011.MONTHLY.02.TO.1.2" xfId="506"/>
    <cellStyle name="_Расчет RAB_Лен и МОЭСК_с 2010 года_14.04.2009_со сглаж_version 3.0_без ФСК_46EE.2011(v1.0)" xfId="507"/>
    <cellStyle name="_Расчет RAB_Лен и МОЭСК_с 2010 года_14.04.2009_со сглаж_version 3.0_без ФСК_46EE.2011(v1.0)_46TE.2011(v1.0)" xfId="508"/>
    <cellStyle name="_Расчет RAB_Лен и МОЭСК_с 2010 года_14.04.2009_со сглаж_version 3.0_без ФСК_46EE.2011(v1.0)_INDEX.STATION.2012(v1.0)_" xfId="509"/>
    <cellStyle name="_Расчет RAB_Лен и МОЭСК_с 2010 года_14.04.2009_со сглаж_version 3.0_без ФСК_46EE.2011(v1.0)_INDEX.STATION.2012(v2.0)" xfId="510"/>
    <cellStyle name="_Расчет RAB_Лен и МОЭСК_с 2010 года_14.04.2009_со сглаж_version 3.0_без ФСК_46EE.2011(v1.0)_INDEX.STATION.2012(v2.1)" xfId="511"/>
    <cellStyle name="_Расчет RAB_Лен и МОЭСК_с 2010 года_14.04.2009_со сглаж_version 3.0_без ФСК_46EE.2011(v1.0)_TEPLO.PREDEL.2012.M(v1.1)_test" xfId="512"/>
    <cellStyle name="_Расчет RAB_Лен и МОЭСК_с 2010 года_14.04.2009_со сглаж_version 3.0_без ФСК_46EE.2011(v1.2)" xfId="513"/>
    <cellStyle name="_Расчет RAB_Лен и МОЭСК_с 2010 года_14.04.2009_со сглаж_version 3.0_без ФСК_46EP.2011(v2.0)" xfId="514"/>
    <cellStyle name="_Расчет RAB_Лен и МОЭСК_с 2010 года_14.04.2009_со сглаж_version 3.0_без ФСК_46EP.2012(v0.1)" xfId="515"/>
    <cellStyle name="_Расчет RAB_Лен и МОЭСК_с 2010 года_14.04.2009_со сглаж_version 3.0_без ФСК_46TE.2011(v1.0)" xfId="516"/>
    <cellStyle name="_Расчет RAB_Лен и МОЭСК_с 2010 года_14.04.2009_со сглаж_version 3.0_без ФСК_4DNS.UPDATE.EXAMPLE" xfId="517"/>
    <cellStyle name="_Расчет RAB_Лен и МОЭСК_с 2010 года_14.04.2009_со сглаж_version 3.0_без ФСК_ARMRAZR" xfId="518"/>
    <cellStyle name="_Расчет RAB_Лен и МОЭСК_с 2010 года_14.04.2009_со сглаж_version 3.0_без ФСК_BALANCE.WARM.2010.FACT(v1.0)" xfId="519"/>
    <cellStyle name="_Расчет RAB_Лен и МОЭСК_с 2010 года_14.04.2009_со сглаж_version 3.0_без ФСК_BALANCE.WARM.2010.PLAN" xfId="520"/>
    <cellStyle name="_Расчет RAB_Лен и МОЭСК_с 2010 года_14.04.2009_со сглаж_version 3.0_без ФСК_BALANCE.WARM.2011YEAR(v0.7)" xfId="521"/>
    <cellStyle name="_Расчет RAB_Лен и МОЭСК_с 2010 года_14.04.2009_со сглаж_version 3.0_без ФСК_BALANCE.WARM.2011YEAR.NEW.UPDATE.SCHEME" xfId="522"/>
    <cellStyle name="_Расчет RAB_Лен и МОЭСК_с 2010 года_14.04.2009_со сглаж_version 3.0_без ФСК_CALC.NORMATIV.KU(v0.2)" xfId="523"/>
    <cellStyle name="_Расчет RAB_Лен и МОЭСК_с 2010 года_14.04.2009_со сглаж_version 3.0_без ФСК_EE.2REK.P2011.4.78(v0.3)" xfId="524"/>
    <cellStyle name="_Расчет RAB_Лен и МОЭСК_с 2010 года_14.04.2009_со сглаж_version 3.0_без ФСК_FORM3.1.2013(v0.2)" xfId="525"/>
    <cellStyle name="_Расчет RAB_Лен и МОЭСК_с 2010 года_14.04.2009_со сглаж_version 3.0_без ФСК_FORM3.2013(v1.0)" xfId="526"/>
    <cellStyle name="_Расчет RAB_Лен и МОЭСК_с 2010 года_14.04.2009_со сглаж_version 3.0_без ФСК_FORM3.REG(v1.0)" xfId="527"/>
    <cellStyle name="_Расчет RAB_Лен и МОЭСК_с 2010 года_14.04.2009_со сглаж_version 3.0_без ФСК_FORM910.2012(v1.1)" xfId="528"/>
    <cellStyle name="_Расчет RAB_Лен и МОЭСК_с 2010 года_14.04.2009_со сглаж_version 3.0_без ФСК_INDEX.STATION.2012(v2.1)" xfId="529"/>
    <cellStyle name="_Расчет RAB_Лен и МОЭСК_с 2010 года_14.04.2009_со сглаж_version 3.0_без ФСК_INDEX.STATION.2013(v1.0)_патч до 1.1" xfId="530"/>
    <cellStyle name="_Расчет RAB_Лен и МОЭСК_с 2010 года_14.04.2009_со сглаж_version 3.0_без ФСК_INVEST.EE.PLAN.4.78(v0.1)" xfId="531"/>
    <cellStyle name="_Расчет RAB_Лен и МОЭСК_с 2010 года_14.04.2009_со сглаж_version 3.0_без ФСК_INVEST.EE.PLAN.4.78(v0.3)" xfId="532"/>
    <cellStyle name="_Расчет RAB_Лен и МОЭСК_с 2010 года_14.04.2009_со сглаж_version 3.0_без ФСК_INVEST.EE.PLAN.4.78(v1.0)" xfId="533"/>
    <cellStyle name="_Расчет RAB_Лен и МОЭСК_с 2010 года_14.04.2009_со сглаж_version 3.0_без ФСК_INVEST.EE.PLAN.4.78(v1.0)_PASSPORT.TEPLO.PROIZV(v2.0)" xfId="534"/>
    <cellStyle name="_Расчет RAB_Лен и МОЭСК_с 2010 года_14.04.2009_со сглаж_version 3.0_без ФСК_INVEST.EE.PLAN.4.78(v1.0)_PASSPORT.TEPLO.PROIZV(v2.0)_INDEX.STATION.2013(v1.0)_патч до 1.1" xfId="535"/>
    <cellStyle name="_Расчет RAB_Лен и МОЭСК_с 2010 года_14.04.2009_со сглаж_version 3.0_без ФСК_INVEST.EE.PLAN.4.78(v1.0)_PASSPORT.TEPLO.PROIZV(v2.0)_TEPLO.PREDEL.2013(v2.0)" xfId="536"/>
    <cellStyle name="_Расчет RAB_Лен и МОЭСК_с 2010 года_14.04.2009_со сглаж_version 3.0_без ФСК_INVEST.PLAN.4.78(v0.1)" xfId="537"/>
    <cellStyle name="_Расчет RAB_Лен и МОЭСК_с 2010 года_14.04.2009_со сглаж_version 3.0_без ФСК_INVEST.WARM.PLAN.4.78(v0.1)" xfId="538"/>
    <cellStyle name="_Расчет RAB_Лен и МОЭСК_с 2010 года_14.04.2009_со сглаж_version 3.0_без ФСК_INVEST_WARM_PLAN" xfId="539"/>
    <cellStyle name="_Расчет RAB_Лен и МОЭСК_с 2010 года_14.04.2009_со сглаж_version 3.0_без ФСК_NADB.JNVLP.APTEKA.2012(v1.0)_21_02_12" xfId="540"/>
    <cellStyle name="_Расчет RAB_Лен и МОЭСК_с 2010 года_14.04.2009_со сглаж_version 3.0_без ФСК_NADB.JNVLS.APTEKA.2011(v1.3.3)" xfId="541"/>
    <cellStyle name="_Расчет RAB_Лен и МОЭСК_с 2010 года_14.04.2009_со сглаж_version 3.0_без ФСК_NADB.JNVLS.APTEKA.2011(v1.3.3)_46TE.2011(v1.0)" xfId="542"/>
    <cellStyle name="_Расчет RAB_Лен и МОЭСК_с 2010 года_14.04.2009_со сглаж_version 3.0_без ФСК_NADB.JNVLS.APTEKA.2011(v1.3.3)_INDEX.STATION.2012(v1.0)_" xfId="543"/>
    <cellStyle name="_Расчет RAB_Лен и МОЭСК_с 2010 года_14.04.2009_со сглаж_version 3.0_без ФСК_NADB.JNVLS.APTEKA.2011(v1.3.3)_INDEX.STATION.2012(v2.0)" xfId="544"/>
    <cellStyle name="_Расчет RAB_Лен и МОЭСК_с 2010 года_14.04.2009_со сглаж_version 3.0_без ФСК_NADB.JNVLS.APTEKA.2011(v1.3.3)_INDEX.STATION.2012(v2.1)" xfId="545"/>
    <cellStyle name="_Расчет RAB_Лен и МОЭСК_с 2010 года_14.04.2009_со сглаж_version 3.0_без ФСК_NADB.JNVLS.APTEKA.2011(v1.3.3)_TEPLO.PREDEL.2012.M(v1.1)_test" xfId="546"/>
    <cellStyle name="_Расчет RAB_Лен и МОЭСК_с 2010 года_14.04.2009_со сглаж_version 3.0_без ФСК_NADB.JNVLS.APTEKA.2011(v1.3.4)" xfId="547"/>
    <cellStyle name="_Расчет RAB_Лен и МОЭСК_с 2010 года_14.04.2009_со сглаж_version 3.0_без ФСК_NADB.JNVLS.APTEKA.2011(v1.3.4)_46TE.2011(v1.0)" xfId="548"/>
    <cellStyle name="_Расчет RAB_Лен и МОЭСК_с 2010 года_14.04.2009_со сглаж_version 3.0_без ФСК_NADB.JNVLS.APTEKA.2011(v1.3.4)_INDEX.STATION.2012(v1.0)_" xfId="549"/>
    <cellStyle name="_Расчет RAB_Лен и МОЭСК_с 2010 года_14.04.2009_со сглаж_version 3.0_без ФСК_NADB.JNVLS.APTEKA.2011(v1.3.4)_INDEX.STATION.2012(v2.0)" xfId="550"/>
    <cellStyle name="_Расчет RAB_Лен и МОЭСК_с 2010 года_14.04.2009_со сглаж_version 3.0_без ФСК_NADB.JNVLS.APTEKA.2011(v1.3.4)_INDEX.STATION.2012(v2.1)" xfId="551"/>
    <cellStyle name="_Расчет RAB_Лен и МОЭСК_с 2010 года_14.04.2009_со сглаж_version 3.0_без ФСК_NADB.JNVLS.APTEKA.2011(v1.3.4)_TEPLO.PREDEL.2012.M(v1.1)_test" xfId="552"/>
    <cellStyle name="_Расчет RAB_Лен и МОЭСК_с 2010 года_14.04.2009_со сглаж_version 3.0_без ФСК_PASSPORT.TEPLO.PROIZV(v2.0)" xfId="553"/>
    <cellStyle name="_Расчет RAB_Лен и МОЭСК_с 2010 года_14.04.2009_со сглаж_version 3.0_без ФСК_PASSPORT.TEPLO.PROIZV(v2.1)" xfId="554"/>
    <cellStyle name="_Расчет RAB_Лен и МОЭСК_с 2010 года_14.04.2009_со сглаж_version 3.0_без ФСК_PASSPORT.TEPLO.SETI(v0.7)" xfId="555"/>
    <cellStyle name="_Расчет RAB_Лен и МОЭСК_с 2010 года_14.04.2009_со сглаж_version 3.0_без ФСК_PASSPORT.TEPLO.SETI(v1.0)" xfId="556"/>
    <cellStyle name="_Расчет RAB_Лен и МОЭСК_с 2010 года_14.04.2009_со сглаж_version 3.0_без ФСК_PR.PROG.WARM.NOTCOMBI.2012.2.16_v1.4(04.04.11) " xfId="557"/>
    <cellStyle name="_Расчет RAB_Лен и МОЭСК_с 2010 года_14.04.2009_со сглаж_version 3.0_без ФСК_PREDEL.JKH.UTV.2011(v1.0.1)" xfId="558"/>
    <cellStyle name="_Расчет RAB_Лен и МОЭСК_с 2010 года_14.04.2009_со сглаж_version 3.0_без ФСК_PREDEL.JKH.UTV.2011(v1.0.1)_46TE.2011(v1.0)" xfId="559"/>
    <cellStyle name="_Расчет RAB_Лен и МОЭСК_с 2010 года_14.04.2009_со сглаж_version 3.0_без ФСК_PREDEL.JKH.UTV.2011(v1.0.1)_INDEX.STATION.2012(v1.0)_" xfId="560"/>
    <cellStyle name="_Расчет RAB_Лен и МОЭСК_с 2010 года_14.04.2009_со сглаж_version 3.0_без ФСК_PREDEL.JKH.UTV.2011(v1.0.1)_INDEX.STATION.2012(v2.0)" xfId="561"/>
    <cellStyle name="_Расчет RAB_Лен и МОЭСК_с 2010 года_14.04.2009_со сглаж_version 3.0_без ФСК_PREDEL.JKH.UTV.2011(v1.0.1)_INDEX.STATION.2012(v2.1)" xfId="562"/>
    <cellStyle name="_Расчет RAB_Лен и МОЭСК_с 2010 года_14.04.2009_со сглаж_version 3.0_без ФСК_PREDEL.JKH.UTV.2011(v1.0.1)_TEPLO.PREDEL.2012.M(v1.1)_test" xfId="563"/>
    <cellStyle name="_Расчет RAB_Лен и МОЭСК_с 2010 года_14.04.2009_со сглаж_version 3.0_без ФСК_PREDEL.JKH.UTV.2011(v1.1)" xfId="564"/>
    <cellStyle name="_Расчет RAB_Лен и МОЭСК_с 2010 года_14.04.2009_со сглаж_version 3.0_без ФСК_REP.BLR.2012(v1.0)" xfId="565"/>
    <cellStyle name="_Расчет RAB_Лен и МОЭСК_с 2010 года_14.04.2009_со сглаж_version 3.0_без ФСК_TEHSHEET" xfId="566"/>
    <cellStyle name="_Расчет RAB_Лен и МОЭСК_с 2010 года_14.04.2009_со сглаж_version 3.0_без ФСК_TEPLO.PREDEL.2012.M(v1.1)" xfId="567"/>
    <cellStyle name="_Расчет RAB_Лен и МОЭСК_с 2010 года_14.04.2009_со сглаж_version 3.0_без ФСК_TEPLO.PREDEL.2013(v2.0)" xfId="568"/>
    <cellStyle name="_Расчет RAB_Лен и МОЭСК_с 2010 года_14.04.2009_со сглаж_version 3.0_без ФСК_TEST.TEMPLATE" xfId="569"/>
    <cellStyle name="_Расчет RAB_Лен и МОЭСК_с 2010 года_14.04.2009_со сглаж_version 3.0_без ФСК_UPDATE.46EE.2011.TO.1.1" xfId="570"/>
    <cellStyle name="_Расчет RAB_Лен и МОЭСК_с 2010 года_14.04.2009_со сглаж_version 3.0_без ФСК_UPDATE.46TE.2011.TO.1.1" xfId="571"/>
    <cellStyle name="_Расчет RAB_Лен и МОЭСК_с 2010 года_14.04.2009_со сглаж_version 3.0_без ФСК_UPDATE.46TE.2011.TO.1.2" xfId="572"/>
    <cellStyle name="_Расчет RAB_Лен и МОЭСК_с 2010 года_14.04.2009_со сглаж_version 3.0_без ФСК_UPDATE.BALANCE.WARM.2011YEAR.TO.1.1" xfId="573"/>
    <cellStyle name="_Расчет RAB_Лен и МОЭСК_с 2010 года_14.04.2009_со сглаж_version 3.0_без ФСК_UPDATE.BALANCE.WARM.2011YEAR.TO.1.1_46TE.2011(v1.0)" xfId="574"/>
    <cellStyle name="_Расчет RAB_Лен и МОЭСК_с 2010 года_14.04.2009_со сглаж_version 3.0_без ФСК_UPDATE.BALANCE.WARM.2011YEAR.TO.1.1_INDEX.STATION.2012(v1.0)_" xfId="575"/>
    <cellStyle name="_Расчет RAB_Лен и МОЭСК_с 2010 года_14.04.2009_со сглаж_version 3.0_без ФСК_UPDATE.BALANCE.WARM.2011YEAR.TO.1.1_INDEX.STATION.2012(v2.0)" xfId="576"/>
    <cellStyle name="_Расчет RAB_Лен и МОЭСК_с 2010 года_14.04.2009_со сглаж_version 3.0_без ФСК_UPDATE.BALANCE.WARM.2011YEAR.TO.1.1_INDEX.STATION.2012(v2.1)" xfId="577"/>
    <cellStyle name="_Расчет RAB_Лен и МОЭСК_с 2010 года_14.04.2009_со сглаж_version 3.0_без ФСК_UPDATE.BALANCE.WARM.2011YEAR.TO.1.1_OREP.KU.2011.MONTHLY.02(v1.1)" xfId="578"/>
    <cellStyle name="_Расчет RAB_Лен и МОЭСК_с 2010 года_14.04.2009_со сглаж_version 3.0_без ФСК_UPDATE.BALANCE.WARM.2011YEAR.TO.1.1_TEPLO.PREDEL.2012.M(v1.1)_test" xfId="579"/>
    <cellStyle name="_Расчет RAB_Лен и МОЭСК_с 2010 года_14.04.2009_со сглаж_version 3.0_без ФСК_UPDATE.BALANCE.WARM.2011YEAR.TO.1.2" xfId="580"/>
    <cellStyle name="_Расчет RAB_Лен и МОЭСК_с 2010 года_14.04.2009_со сглаж_version 3.0_без ФСК_UPDATE.BALANCE.WARM.2011YEAR.TO.1.4.64" xfId="581"/>
    <cellStyle name="_Расчет RAB_Лен и МОЭСК_с 2010 года_14.04.2009_со сглаж_version 3.0_без ФСК_UPDATE.BALANCE.WARM.2011YEAR.TO.1.5.64" xfId="582"/>
    <cellStyle name="_Расчет RAB_Лен и МОЭСК_с 2010 года_14.04.2009_со сглаж_version 3.0_без ФСК_UPDATE.MONITORING.OS.EE.2.02.TO.1.3.64" xfId="583"/>
    <cellStyle name="_Расчет RAB_Лен и МОЭСК_с 2010 года_14.04.2009_со сглаж_version 3.0_без ФСК_UPDATE.NADB.JNVLS.APTEKA.2011.TO.1.3.4" xfId="584"/>
    <cellStyle name="_Расчет RAB_Лен и МОЭСК_с 2010 года_14.04.2009_со сглаж_version 3.0_без ФСК_Книга2_PR.PROG.WARM.NOTCOMBI.2012.2.16_v1.4(04.04.11) " xfId="585"/>
    <cellStyle name="_Сб-macro 2020" xfId="586"/>
    <cellStyle name="_Свод по ИПР (2)" xfId="587"/>
    <cellStyle name="_Свод по ИПР (2)_Новая инструкция1_фст" xfId="588"/>
    <cellStyle name="_Справочник затрат_ЛХ_20.10.05" xfId="589"/>
    <cellStyle name="_таблицы для расчетов28-04-08_2006-2009_прибыль корр_по ИА" xfId="590"/>
    <cellStyle name="_таблицы для расчетов28-04-08_2006-2009_прибыль корр_по ИА_Новая инструкция1_фст" xfId="591"/>
    <cellStyle name="_таблицы для расчетов28-04-08_2006-2009с ИА" xfId="592"/>
    <cellStyle name="_таблицы для расчетов28-04-08_2006-2009с ИА_Новая инструкция1_фст" xfId="593"/>
    <cellStyle name="_Форма 6  РТК.xls(отчет по Адр пр. ЛО)" xfId="594"/>
    <cellStyle name="_Форма 6  РТК.xls(отчет по Адр пр. ЛО)_Новая инструкция1_фст" xfId="595"/>
    <cellStyle name="_Формат разбивки по МРСК_РСК" xfId="596"/>
    <cellStyle name="_Формат разбивки по МРСК_РСК_Новая инструкция1_фст" xfId="597"/>
    <cellStyle name="_Формат_для Согласования" xfId="598"/>
    <cellStyle name="_Формат_для Согласования_Новая инструкция1_фст" xfId="599"/>
    <cellStyle name="_ХХХ Прил 2 Формы бюджетных документов 2007" xfId="600"/>
    <cellStyle name="_экон.форм-т ВО 1 с разбивкой" xfId="601"/>
    <cellStyle name="_экон.форм-т ВО 1 с разбивкой_Новая инструкция1_фст" xfId="602"/>
    <cellStyle name="’К‰Э [0.00]" xfId="603"/>
    <cellStyle name="”€ќђќ‘ћ‚›‰" xfId="604"/>
    <cellStyle name="”€љ‘€ђћ‚ђќќ›‰" xfId="605"/>
    <cellStyle name="”ќђќ‘ћ‚›‰" xfId="606"/>
    <cellStyle name="”ќђќ‘ћ‚›‰ 2" xfId="607"/>
    <cellStyle name="”љ‘ђћ‚ђќќ›‰" xfId="608"/>
    <cellStyle name="”љ‘ђћ‚ђќќ›‰ 2" xfId="609"/>
    <cellStyle name="„…ќ…†ќ›‰" xfId="610"/>
    <cellStyle name="„…ќ…†ќ›‰ 2" xfId="611"/>
    <cellStyle name="€’ћѓћ‚›‰" xfId="612"/>
    <cellStyle name="‡ђѓћ‹ћ‚ћљ1" xfId="613"/>
    <cellStyle name="‡ђѓћ‹ћ‚ћљ1 2" xfId="614"/>
    <cellStyle name="‡ђѓћ‹ћ‚ћљ2" xfId="615"/>
    <cellStyle name="‡ђѓћ‹ћ‚ћљ2 2" xfId="616"/>
    <cellStyle name="’ћѓћ‚›‰" xfId="617"/>
    <cellStyle name="’ћѓћ‚›‰ 2" xfId="618"/>
    <cellStyle name="1Normal" xfId="619"/>
    <cellStyle name="20% - Accent1" xfId="620"/>
    <cellStyle name="20% - Accent1 2" xfId="621"/>
    <cellStyle name="20% - Accent1 3" xfId="622"/>
    <cellStyle name="20% - Accent1_46EE.2011(v1.0)" xfId="623"/>
    <cellStyle name="20% - Accent2" xfId="624"/>
    <cellStyle name="20% - Accent2 2" xfId="625"/>
    <cellStyle name="20% - Accent2 3" xfId="626"/>
    <cellStyle name="20% - Accent2_46EE.2011(v1.0)" xfId="627"/>
    <cellStyle name="20% - Accent3" xfId="628"/>
    <cellStyle name="20% - Accent3 2" xfId="629"/>
    <cellStyle name="20% - Accent3 3" xfId="630"/>
    <cellStyle name="20% - Accent3_46EE.2011(v1.0)" xfId="631"/>
    <cellStyle name="20% - Accent4" xfId="632"/>
    <cellStyle name="20% - Accent4 2" xfId="633"/>
    <cellStyle name="20% - Accent4 3" xfId="634"/>
    <cellStyle name="20% - Accent4_46EE.2011(v1.0)" xfId="635"/>
    <cellStyle name="20% - Accent5" xfId="636"/>
    <cellStyle name="20% - Accent5 2" xfId="637"/>
    <cellStyle name="20% - Accent5 3" xfId="638"/>
    <cellStyle name="20% - Accent5_46EE.2011(v1.0)" xfId="639"/>
    <cellStyle name="20% - Accent6" xfId="640"/>
    <cellStyle name="20% - Accent6 2" xfId="641"/>
    <cellStyle name="20% - Accent6 3" xfId="642"/>
    <cellStyle name="20% - Accent6_46EE.2011(v1.0)" xfId="643"/>
    <cellStyle name="20% - Акцент1 10" xfId="644"/>
    <cellStyle name="20% - Акцент1 2" xfId="645"/>
    <cellStyle name="20% - Акцент1 2 2" xfId="646"/>
    <cellStyle name="20% - Акцент1 2 3" xfId="647"/>
    <cellStyle name="20% - Акцент1 2_46EE.2011(v1.0)" xfId="648"/>
    <cellStyle name="20% - Акцент1 3" xfId="649"/>
    <cellStyle name="20% - Акцент1 3 2" xfId="650"/>
    <cellStyle name="20% - Акцент1 3 3" xfId="651"/>
    <cellStyle name="20% - Акцент1 3_46EE.2011(v1.0)" xfId="652"/>
    <cellStyle name="20% - Акцент1 4" xfId="653"/>
    <cellStyle name="20% - Акцент1 4 2" xfId="654"/>
    <cellStyle name="20% - Акцент1 4 3" xfId="655"/>
    <cellStyle name="20% - Акцент1 4_46EE.2011(v1.0)" xfId="656"/>
    <cellStyle name="20% - Акцент1 5" xfId="657"/>
    <cellStyle name="20% - Акцент1 5 2" xfId="658"/>
    <cellStyle name="20% - Акцент1 5 3" xfId="659"/>
    <cellStyle name="20% - Акцент1 5_46EE.2011(v1.0)" xfId="660"/>
    <cellStyle name="20% - Акцент1 6" xfId="661"/>
    <cellStyle name="20% - Акцент1 6 2" xfId="662"/>
    <cellStyle name="20% - Акцент1 6 3" xfId="663"/>
    <cellStyle name="20% - Акцент1 6_46EE.2011(v1.0)" xfId="664"/>
    <cellStyle name="20% - Акцент1 7" xfId="665"/>
    <cellStyle name="20% - Акцент1 7 2" xfId="666"/>
    <cellStyle name="20% - Акцент1 7 3" xfId="667"/>
    <cellStyle name="20% - Акцент1 7_46EE.2011(v1.0)" xfId="668"/>
    <cellStyle name="20% - Акцент1 8" xfId="669"/>
    <cellStyle name="20% - Акцент1 8 2" xfId="670"/>
    <cellStyle name="20% - Акцент1 8 3" xfId="671"/>
    <cellStyle name="20% - Акцент1 8_46EE.2011(v1.0)" xfId="672"/>
    <cellStyle name="20% - Акцент1 9" xfId="673"/>
    <cellStyle name="20% - Акцент1 9 2" xfId="674"/>
    <cellStyle name="20% - Акцент1 9 3" xfId="675"/>
    <cellStyle name="20% - Акцент1 9_46EE.2011(v1.0)" xfId="676"/>
    <cellStyle name="20% - Акцент2 10" xfId="677"/>
    <cellStyle name="20% - Акцент2 2" xfId="678"/>
    <cellStyle name="20% - Акцент2 2 2" xfId="679"/>
    <cellStyle name="20% - Акцент2 2 3" xfId="680"/>
    <cellStyle name="20% - Акцент2 2_46EE.2011(v1.0)" xfId="681"/>
    <cellStyle name="20% - Акцент2 3" xfId="682"/>
    <cellStyle name="20% - Акцент2 3 2" xfId="683"/>
    <cellStyle name="20% - Акцент2 3 3" xfId="684"/>
    <cellStyle name="20% - Акцент2 3_46EE.2011(v1.0)" xfId="685"/>
    <cellStyle name="20% - Акцент2 4" xfId="686"/>
    <cellStyle name="20% - Акцент2 4 2" xfId="687"/>
    <cellStyle name="20% - Акцент2 4 3" xfId="688"/>
    <cellStyle name="20% - Акцент2 4_46EE.2011(v1.0)" xfId="689"/>
    <cellStyle name="20% - Акцент2 5" xfId="690"/>
    <cellStyle name="20% - Акцент2 5 2" xfId="691"/>
    <cellStyle name="20% - Акцент2 5 3" xfId="692"/>
    <cellStyle name="20% - Акцент2 5_46EE.2011(v1.0)" xfId="693"/>
    <cellStyle name="20% - Акцент2 6" xfId="694"/>
    <cellStyle name="20% - Акцент2 6 2" xfId="695"/>
    <cellStyle name="20% - Акцент2 6 3" xfId="696"/>
    <cellStyle name="20% - Акцент2 6_46EE.2011(v1.0)" xfId="697"/>
    <cellStyle name="20% - Акцент2 7" xfId="698"/>
    <cellStyle name="20% - Акцент2 7 2" xfId="699"/>
    <cellStyle name="20% - Акцент2 7 3" xfId="700"/>
    <cellStyle name="20% - Акцент2 7_46EE.2011(v1.0)" xfId="701"/>
    <cellStyle name="20% - Акцент2 8" xfId="702"/>
    <cellStyle name="20% - Акцент2 8 2" xfId="703"/>
    <cellStyle name="20% - Акцент2 8 3" xfId="704"/>
    <cellStyle name="20% - Акцент2 8_46EE.2011(v1.0)" xfId="705"/>
    <cellStyle name="20% - Акцент2 9" xfId="706"/>
    <cellStyle name="20% - Акцент2 9 2" xfId="707"/>
    <cellStyle name="20% - Акцент2 9 3" xfId="708"/>
    <cellStyle name="20% - Акцент2 9_46EE.2011(v1.0)" xfId="709"/>
    <cellStyle name="20% - Акцент3 10" xfId="710"/>
    <cellStyle name="20% - Акцент3 2" xfId="711"/>
    <cellStyle name="20% - Акцент3 2 2" xfId="712"/>
    <cellStyle name="20% - Акцент3 2 3" xfId="713"/>
    <cellStyle name="20% - Акцент3 2_46EE.2011(v1.0)" xfId="714"/>
    <cellStyle name="20% - Акцент3 3" xfId="715"/>
    <cellStyle name="20% - Акцент3 3 2" xfId="716"/>
    <cellStyle name="20% - Акцент3 3 3" xfId="717"/>
    <cellStyle name="20% - Акцент3 3_46EE.2011(v1.0)" xfId="718"/>
    <cellStyle name="20% - Акцент3 4" xfId="719"/>
    <cellStyle name="20% - Акцент3 4 2" xfId="720"/>
    <cellStyle name="20% - Акцент3 4 3" xfId="721"/>
    <cellStyle name="20% - Акцент3 4_46EE.2011(v1.0)" xfId="722"/>
    <cellStyle name="20% - Акцент3 5" xfId="723"/>
    <cellStyle name="20% - Акцент3 5 2" xfId="724"/>
    <cellStyle name="20% - Акцент3 5 3" xfId="725"/>
    <cellStyle name="20% - Акцент3 5_46EE.2011(v1.0)" xfId="726"/>
    <cellStyle name="20% - Акцент3 6" xfId="727"/>
    <cellStyle name="20% - Акцент3 6 2" xfId="728"/>
    <cellStyle name="20% - Акцент3 6 3" xfId="729"/>
    <cellStyle name="20% - Акцент3 6_46EE.2011(v1.0)" xfId="730"/>
    <cellStyle name="20% - Акцент3 7" xfId="731"/>
    <cellStyle name="20% - Акцент3 7 2" xfId="732"/>
    <cellStyle name="20% - Акцент3 7 3" xfId="733"/>
    <cellStyle name="20% - Акцент3 7_46EE.2011(v1.0)" xfId="734"/>
    <cellStyle name="20% - Акцент3 8" xfId="735"/>
    <cellStyle name="20% - Акцент3 8 2" xfId="736"/>
    <cellStyle name="20% - Акцент3 8 3" xfId="737"/>
    <cellStyle name="20% - Акцент3 8_46EE.2011(v1.0)" xfId="738"/>
    <cellStyle name="20% - Акцент3 9" xfId="739"/>
    <cellStyle name="20% - Акцент3 9 2" xfId="740"/>
    <cellStyle name="20% - Акцент3 9 3" xfId="741"/>
    <cellStyle name="20% - Акцент3 9_46EE.2011(v1.0)" xfId="742"/>
    <cellStyle name="20% - Акцент4 10" xfId="743"/>
    <cellStyle name="20% - Акцент4 2" xfId="744"/>
    <cellStyle name="20% - Акцент4 2 2" xfId="745"/>
    <cellStyle name="20% - Акцент4 2 3" xfId="746"/>
    <cellStyle name="20% - Акцент4 2_46EE.2011(v1.0)" xfId="747"/>
    <cellStyle name="20% - Акцент4 3" xfId="748"/>
    <cellStyle name="20% - Акцент4 3 2" xfId="749"/>
    <cellStyle name="20% - Акцент4 3 3" xfId="750"/>
    <cellStyle name="20% - Акцент4 3_46EE.2011(v1.0)" xfId="751"/>
    <cellStyle name="20% - Акцент4 4" xfId="752"/>
    <cellStyle name="20% - Акцент4 4 2" xfId="753"/>
    <cellStyle name="20% - Акцент4 4 3" xfId="754"/>
    <cellStyle name="20% - Акцент4 4_46EE.2011(v1.0)" xfId="755"/>
    <cellStyle name="20% - Акцент4 5" xfId="756"/>
    <cellStyle name="20% - Акцент4 5 2" xfId="757"/>
    <cellStyle name="20% - Акцент4 5 3" xfId="758"/>
    <cellStyle name="20% - Акцент4 5_46EE.2011(v1.0)" xfId="759"/>
    <cellStyle name="20% - Акцент4 6" xfId="760"/>
    <cellStyle name="20% - Акцент4 6 2" xfId="761"/>
    <cellStyle name="20% - Акцент4 6 3" xfId="762"/>
    <cellStyle name="20% - Акцент4 6_46EE.2011(v1.0)" xfId="763"/>
    <cellStyle name="20% - Акцент4 7" xfId="764"/>
    <cellStyle name="20% - Акцент4 7 2" xfId="765"/>
    <cellStyle name="20% - Акцент4 7 3" xfId="766"/>
    <cellStyle name="20% - Акцент4 7_46EE.2011(v1.0)" xfId="767"/>
    <cellStyle name="20% - Акцент4 8" xfId="768"/>
    <cellStyle name="20% - Акцент4 8 2" xfId="769"/>
    <cellStyle name="20% - Акцент4 8 3" xfId="770"/>
    <cellStyle name="20% - Акцент4 8_46EE.2011(v1.0)" xfId="771"/>
    <cellStyle name="20% - Акцент4 9" xfId="772"/>
    <cellStyle name="20% - Акцент4 9 2" xfId="773"/>
    <cellStyle name="20% - Акцент4 9 3" xfId="774"/>
    <cellStyle name="20% - Акцент4 9_46EE.2011(v1.0)" xfId="775"/>
    <cellStyle name="20% - Акцент5 10" xfId="776"/>
    <cellStyle name="20% - Акцент5 2" xfId="777"/>
    <cellStyle name="20% - Акцент5 2 2" xfId="778"/>
    <cellStyle name="20% - Акцент5 2 3" xfId="779"/>
    <cellStyle name="20% - Акцент5 2_46EE.2011(v1.0)" xfId="780"/>
    <cellStyle name="20% - Акцент5 3" xfId="781"/>
    <cellStyle name="20% - Акцент5 3 2" xfId="782"/>
    <cellStyle name="20% - Акцент5 3 3" xfId="783"/>
    <cellStyle name="20% - Акцент5 3_46EE.2011(v1.0)" xfId="784"/>
    <cellStyle name="20% - Акцент5 4" xfId="785"/>
    <cellStyle name="20% - Акцент5 4 2" xfId="786"/>
    <cellStyle name="20% - Акцент5 4 3" xfId="787"/>
    <cellStyle name="20% - Акцент5 4_46EE.2011(v1.0)" xfId="788"/>
    <cellStyle name="20% - Акцент5 5" xfId="789"/>
    <cellStyle name="20% - Акцент5 5 2" xfId="790"/>
    <cellStyle name="20% - Акцент5 5 3" xfId="791"/>
    <cellStyle name="20% - Акцент5 5_46EE.2011(v1.0)" xfId="792"/>
    <cellStyle name="20% - Акцент5 6" xfId="793"/>
    <cellStyle name="20% - Акцент5 6 2" xfId="794"/>
    <cellStyle name="20% - Акцент5 6 3" xfId="795"/>
    <cellStyle name="20% - Акцент5 6_46EE.2011(v1.0)" xfId="796"/>
    <cellStyle name="20% - Акцент5 7" xfId="797"/>
    <cellStyle name="20% - Акцент5 7 2" xfId="798"/>
    <cellStyle name="20% - Акцент5 7 3" xfId="799"/>
    <cellStyle name="20% - Акцент5 7_46EE.2011(v1.0)" xfId="800"/>
    <cellStyle name="20% - Акцент5 8" xfId="801"/>
    <cellStyle name="20% - Акцент5 8 2" xfId="802"/>
    <cellStyle name="20% - Акцент5 8 3" xfId="803"/>
    <cellStyle name="20% - Акцент5 8_46EE.2011(v1.0)" xfId="804"/>
    <cellStyle name="20% - Акцент5 9" xfId="805"/>
    <cellStyle name="20% - Акцент5 9 2" xfId="806"/>
    <cellStyle name="20% - Акцент5 9 3" xfId="807"/>
    <cellStyle name="20% - Акцент5 9_46EE.2011(v1.0)" xfId="808"/>
    <cellStyle name="20% - Акцент6 10" xfId="809"/>
    <cellStyle name="20% - Акцент6 2" xfId="810"/>
    <cellStyle name="20% - Акцент6 2 2" xfId="811"/>
    <cellStyle name="20% - Акцент6 2 3" xfId="812"/>
    <cellStyle name="20% - Акцент6 2_46EE.2011(v1.0)" xfId="813"/>
    <cellStyle name="20% - Акцент6 3" xfId="814"/>
    <cellStyle name="20% - Акцент6 3 2" xfId="815"/>
    <cellStyle name="20% - Акцент6 3 3" xfId="816"/>
    <cellStyle name="20% - Акцент6 3_46EE.2011(v1.0)" xfId="817"/>
    <cellStyle name="20% - Акцент6 4" xfId="818"/>
    <cellStyle name="20% - Акцент6 4 2" xfId="819"/>
    <cellStyle name="20% - Акцент6 4 3" xfId="820"/>
    <cellStyle name="20% - Акцент6 4_46EE.2011(v1.0)" xfId="821"/>
    <cellStyle name="20% - Акцент6 5" xfId="822"/>
    <cellStyle name="20% - Акцент6 5 2" xfId="823"/>
    <cellStyle name="20% - Акцент6 5 3" xfId="824"/>
    <cellStyle name="20% - Акцент6 5_46EE.2011(v1.0)" xfId="825"/>
    <cellStyle name="20% - Акцент6 6" xfId="826"/>
    <cellStyle name="20% - Акцент6 6 2" xfId="827"/>
    <cellStyle name="20% - Акцент6 6 3" xfId="828"/>
    <cellStyle name="20% - Акцент6 6_46EE.2011(v1.0)" xfId="829"/>
    <cellStyle name="20% - Акцент6 7" xfId="830"/>
    <cellStyle name="20% - Акцент6 7 2" xfId="831"/>
    <cellStyle name="20% - Акцент6 7 3" xfId="832"/>
    <cellStyle name="20% - Акцент6 7_46EE.2011(v1.0)" xfId="833"/>
    <cellStyle name="20% - Акцент6 8" xfId="834"/>
    <cellStyle name="20% - Акцент6 8 2" xfId="835"/>
    <cellStyle name="20% - Акцент6 8 3" xfId="836"/>
    <cellStyle name="20% - Акцент6 8_46EE.2011(v1.0)" xfId="837"/>
    <cellStyle name="20% - Акцент6 9" xfId="838"/>
    <cellStyle name="20% - Акцент6 9 2" xfId="839"/>
    <cellStyle name="20% - Акцент6 9 3" xfId="840"/>
    <cellStyle name="20% - Акцент6 9_46EE.2011(v1.0)" xfId="841"/>
    <cellStyle name="40% - Accent1" xfId="842"/>
    <cellStyle name="40% - Accent1 2" xfId="843"/>
    <cellStyle name="40% - Accent1 3" xfId="844"/>
    <cellStyle name="40% - Accent1_46EE.2011(v1.0)" xfId="845"/>
    <cellStyle name="40% - Accent2" xfId="846"/>
    <cellStyle name="40% - Accent2 2" xfId="847"/>
    <cellStyle name="40% - Accent2 3" xfId="848"/>
    <cellStyle name="40% - Accent2_46EE.2011(v1.0)" xfId="849"/>
    <cellStyle name="40% - Accent3" xfId="850"/>
    <cellStyle name="40% - Accent3 2" xfId="851"/>
    <cellStyle name="40% - Accent3 3" xfId="852"/>
    <cellStyle name="40% - Accent3_46EE.2011(v1.0)" xfId="853"/>
    <cellStyle name="40% - Accent4" xfId="854"/>
    <cellStyle name="40% - Accent4 2" xfId="855"/>
    <cellStyle name="40% - Accent4 3" xfId="856"/>
    <cellStyle name="40% - Accent4_46EE.2011(v1.0)" xfId="857"/>
    <cellStyle name="40% - Accent5" xfId="858"/>
    <cellStyle name="40% - Accent5 2" xfId="859"/>
    <cellStyle name="40% - Accent5 3" xfId="860"/>
    <cellStyle name="40% - Accent5_46EE.2011(v1.0)" xfId="861"/>
    <cellStyle name="40% - Accent6" xfId="862"/>
    <cellStyle name="40% - Accent6 2" xfId="863"/>
    <cellStyle name="40% - Accent6 3" xfId="864"/>
    <cellStyle name="40% - Accent6_46EE.2011(v1.0)" xfId="865"/>
    <cellStyle name="40% - Акцент1 10" xfId="866"/>
    <cellStyle name="40% - Акцент1 2" xfId="867"/>
    <cellStyle name="40% - Акцент1 2 2" xfId="868"/>
    <cellStyle name="40% - Акцент1 2 3" xfId="869"/>
    <cellStyle name="40% - Акцент1 2_46EE.2011(v1.0)" xfId="870"/>
    <cellStyle name="40% - Акцент1 3" xfId="871"/>
    <cellStyle name="40% - Акцент1 3 2" xfId="872"/>
    <cellStyle name="40% - Акцент1 3 3" xfId="873"/>
    <cellStyle name="40% - Акцент1 3_46EE.2011(v1.0)" xfId="874"/>
    <cellStyle name="40% - Акцент1 4" xfId="875"/>
    <cellStyle name="40% - Акцент1 4 2" xfId="876"/>
    <cellStyle name="40% - Акцент1 4 3" xfId="877"/>
    <cellStyle name="40% - Акцент1 4_46EE.2011(v1.0)" xfId="878"/>
    <cellStyle name="40% - Акцент1 5" xfId="879"/>
    <cellStyle name="40% - Акцент1 5 2" xfId="880"/>
    <cellStyle name="40% - Акцент1 5 3" xfId="881"/>
    <cellStyle name="40% - Акцент1 5_46EE.2011(v1.0)" xfId="882"/>
    <cellStyle name="40% - Акцент1 6" xfId="883"/>
    <cellStyle name="40% - Акцент1 6 2" xfId="884"/>
    <cellStyle name="40% - Акцент1 6 3" xfId="885"/>
    <cellStyle name="40% - Акцент1 6_46EE.2011(v1.0)" xfId="886"/>
    <cellStyle name="40% - Акцент1 7" xfId="887"/>
    <cellStyle name="40% - Акцент1 7 2" xfId="888"/>
    <cellStyle name="40% - Акцент1 7 3" xfId="889"/>
    <cellStyle name="40% - Акцент1 7_46EE.2011(v1.0)" xfId="890"/>
    <cellStyle name="40% - Акцент1 8" xfId="891"/>
    <cellStyle name="40% - Акцент1 8 2" xfId="892"/>
    <cellStyle name="40% - Акцент1 8 3" xfId="893"/>
    <cellStyle name="40% - Акцент1 8_46EE.2011(v1.0)" xfId="894"/>
    <cellStyle name="40% - Акцент1 9" xfId="895"/>
    <cellStyle name="40% - Акцент1 9 2" xfId="896"/>
    <cellStyle name="40% - Акцент1 9 3" xfId="897"/>
    <cellStyle name="40% - Акцент1 9_46EE.2011(v1.0)" xfId="898"/>
    <cellStyle name="40% - Акцент2 10" xfId="899"/>
    <cellStyle name="40% - Акцент2 2" xfId="900"/>
    <cellStyle name="40% - Акцент2 2 2" xfId="901"/>
    <cellStyle name="40% - Акцент2 2 3" xfId="902"/>
    <cellStyle name="40% - Акцент2 2_46EE.2011(v1.0)" xfId="903"/>
    <cellStyle name="40% - Акцент2 3" xfId="904"/>
    <cellStyle name="40% - Акцент2 3 2" xfId="905"/>
    <cellStyle name="40% - Акцент2 3 3" xfId="906"/>
    <cellStyle name="40% - Акцент2 3_46EE.2011(v1.0)" xfId="907"/>
    <cellStyle name="40% - Акцент2 4" xfId="908"/>
    <cellStyle name="40% - Акцент2 4 2" xfId="909"/>
    <cellStyle name="40% - Акцент2 4 3" xfId="910"/>
    <cellStyle name="40% - Акцент2 4_46EE.2011(v1.0)" xfId="911"/>
    <cellStyle name="40% - Акцент2 5" xfId="912"/>
    <cellStyle name="40% - Акцент2 5 2" xfId="913"/>
    <cellStyle name="40% - Акцент2 5 3" xfId="914"/>
    <cellStyle name="40% - Акцент2 5_46EE.2011(v1.0)" xfId="915"/>
    <cellStyle name="40% - Акцент2 6" xfId="916"/>
    <cellStyle name="40% - Акцент2 6 2" xfId="917"/>
    <cellStyle name="40% - Акцент2 6 3" xfId="918"/>
    <cellStyle name="40% - Акцент2 6_46EE.2011(v1.0)" xfId="919"/>
    <cellStyle name="40% - Акцент2 7" xfId="920"/>
    <cellStyle name="40% - Акцент2 7 2" xfId="921"/>
    <cellStyle name="40% - Акцент2 7 3" xfId="922"/>
    <cellStyle name="40% - Акцент2 7_46EE.2011(v1.0)" xfId="923"/>
    <cellStyle name="40% - Акцент2 8" xfId="924"/>
    <cellStyle name="40% - Акцент2 8 2" xfId="925"/>
    <cellStyle name="40% - Акцент2 8 3" xfId="926"/>
    <cellStyle name="40% - Акцент2 8_46EE.2011(v1.0)" xfId="927"/>
    <cellStyle name="40% - Акцент2 9" xfId="928"/>
    <cellStyle name="40% - Акцент2 9 2" xfId="929"/>
    <cellStyle name="40% - Акцент2 9 3" xfId="930"/>
    <cellStyle name="40% - Акцент2 9_46EE.2011(v1.0)" xfId="931"/>
    <cellStyle name="40% - Акцент3 10" xfId="932"/>
    <cellStyle name="40% - Акцент3 2" xfId="933"/>
    <cellStyle name="40% - Акцент3 2 2" xfId="934"/>
    <cellStyle name="40% - Акцент3 2 3" xfId="935"/>
    <cellStyle name="40% - Акцент3 2_46EE.2011(v1.0)" xfId="936"/>
    <cellStyle name="40% - Акцент3 3" xfId="937"/>
    <cellStyle name="40% - Акцент3 3 2" xfId="938"/>
    <cellStyle name="40% - Акцент3 3 3" xfId="939"/>
    <cellStyle name="40% - Акцент3 3_46EE.2011(v1.0)" xfId="940"/>
    <cellStyle name="40% - Акцент3 4" xfId="941"/>
    <cellStyle name="40% - Акцент3 4 2" xfId="942"/>
    <cellStyle name="40% - Акцент3 4 3" xfId="943"/>
    <cellStyle name="40% - Акцент3 4_46EE.2011(v1.0)" xfId="944"/>
    <cellStyle name="40% - Акцент3 5" xfId="945"/>
    <cellStyle name="40% - Акцент3 5 2" xfId="946"/>
    <cellStyle name="40% - Акцент3 5 3" xfId="947"/>
    <cellStyle name="40% - Акцент3 5_46EE.2011(v1.0)" xfId="948"/>
    <cellStyle name="40% - Акцент3 6" xfId="949"/>
    <cellStyle name="40% - Акцент3 6 2" xfId="950"/>
    <cellStyle name="40% - Акцент3 6 3" xfId="951"/>
    <cellStyle name="40% - Акцент3 6_46EE.2011(v1.0)" xfId="952"/>
    <cellStyle name="40% - Акцент3 7" xfId="953"/>
    <cellStyle name="40% - Акцент3 7 2" xfId="954"/>
    <cellStyle name="40% - Акцент3 7 3" xfId="955"/>
    <cellStyle name="40% - Акцент3 7_46EE.2011(v1.0)" xfId="956"/>
    <cellStyle name="40% - Акцент3 8" xfId="957"/>
    <cellStyle name="40% - Акцент3 8 2" xfId="958"/>
    <cellStyle name="40% - Акцент3 8 3" xfId="959"/>
    <cellStyle name="40% - Акцент3 8_46EE.2011(v1.0)" xfId="960"/>
    <cellStyle name="40% - Акцент3 9" xfId="961"/>
    <cellStyle name="40% - Акцент3 9 2" xfId="962"/>
    <cellStyle name="40% - Акцент3 9 3" xfId="963"/>
    <cellStyle name="40% - Акцент3 9_46EE.2011(v1.0)" xfId="964"/>
    <cellStyle name="40% - Акцент4 10" xfId="965"/>
    <cellStyle name="40% - Акцент4 2" xfId="966"/>
    <cellStyle name="40% - Акцент4 2 2" xfId="967"/>
    <cellStyle name="40% - Акцент4 2 3" xfId="968"/>
    <cellStyle name="40% - Акцент4 2_46EE.2011(v1.0)" xfId="969"/>
    <cellStyle name="40% - Акцент4 3" xfId="970"/>
    <cellStyle name="40% - Акцент4 3 2" xfId="971"/>
    <cellStyle name="40% - Акцент4 3 3" xfId="972"/>
    <cellStyle name="40% - Акцент4 3_46EE.2011(v1.0)" xfId="973"/>
    <cellStyle name="40% - Акцент4 4" xfId="974"/>
    <cellStyle name="40% - Акцент4 4 2" xfId="975"/>
    <cellStyle name="40% - Акцент4 4 3" xfId="976"/>
    <cellStyle name="40% - Акцент4 4_46EE.2011(v1.0)" xfId="977"/>
    <cellStyle name="40% - Акцент4 5" xfId="978"/>
    <cellStyle name="40% - Акцент4 5 2" xfId="979"/>
    <cellStyle name="40% - Акцент4 5 3" xfId="980"/>
    <cellStyle name="40% - Акцент4 5_46EE.2011(v1.0)" xfId="981"/>
    <cellStyle name="40% - Акцент4 6" xfId="982"/>
    <cellStyle name="40% - Акцент4 6 2" xfId="983"/>
    <cellStyle name="40% - Акцент4 6 3" xfId="984"/>
    <cellStyle name="40% - Акцент4 6_46EE.2011(v1.0)" xfId="985"/>
    <cellStyle name="40% - Акцент4 7" xfId="986"/>
    <cellStyle name="40% - Акцент4 7 2" xfId="987"/>
    <cellStyle name="40% - Акцент4 7 3" xfId="988"/>
    <cellStyle name="40% - Акцент4 7_46EE.2011(v1.0)" xfId="989"/>
    <cellStyle name="40% - Акцент4 8" xfId="990"/>
    <cellStyle name="40% - Акцент4 8 2" xfId="991"/>
    <cellStyle name="40% - Акцент4 8 3" xfId="992"/>
    <cellStyle name="40% - Акцент4 8_46EE.2011(v1.0)" xfId="993"/>
    <cellStyle name="40% - Акцент4 9" xfId="994"/>
    <cellStyle name="40% - Акцент4 9 2" xfId="995"/>
    <cellStyle name="40% - Акцент4 9 3" xfId="996"/>
    <cellStyle name="40% - Акцент4 9_46EE.2011(v1.0)" xfId="997"/>
    <cellStyle name="40% - Акцент5 10" xfId="998"/>
    <cellStyle name="40% - Акцент5 2" xfId="999"/>
    <cellStyle name="40% - Акцент5 2 2" xfId="1000"/>
    <cellStyle name="40% - Акцент5 2 3" xfId="1001"/>
    <cellStyle name="40% - Акцент5 2_46EE.2011(v1.0)" xfId="1002"/>
    <cellStyle name="40% - Акцент5 3" xfId="1003"/>
    <cellStyle name="40% - Акцент5 3 2" xfId="1004"/>
    <cellStyle name="40% - Акцент5 3 3" xfId="1005"/>
    <cellStyle name="40% - Акцент5 3_46EE.2011(v1.0)" xfId="1006"/>
    <cellStyle name="40% - Акцент5 4" xfId="1007"/>
    <cellStyle name="40% - Акцент5 4 2" xfId="1008"/>
    <cellStyle name="40% - Акцент5 4 3" xfId="1009"/>
    <cellStyle name="40% - Акцент5 4_46EE.2011(v1.0)" xfId="1010"/>
    <cellStyle name="40% - Акцент5 5" xfId="1011"/>
    <cellStyle name="40% - Акцент5 5 2" xfId="1012"/>
    <cellStyle name="40% - Акцент5 5 3" xfId="1013"/>
    <cellStyle name="40% - Акцент5 5_46EE.2011(v1.0)" xfId="1014"/>
    <cellStyle name="40% - Акцент5 6" xfId="1015"/>
    <cellStyle name="40% - Акцент5 6 2" xfId="1016"/>
    <cellStyle name="40% - Акцент5 6 3" xfId="1017"/>
    <cellStyle name="40% - Акцент5 6_46EE.2011(v1.0)" xfId="1018"/>
    <cellStyle name="40% - Акцент5 7" xfId="1019"/>
    <cellStyle name="40% - Акцент5 7 2" xfId="1020"/>
    <cellStyle name="40% - Акцент5 7 3" xfId="1021"/>
    <cellStyle name="40% - Акцент5 7_46EE.2011(v1.0)" xfId="1022"/>
    <cellStyle name="40% - Акцент5 8" xfId="1023"/>
    <cellStyle name="40% - Акцент5 8 2" xfId="1024"/>
    <cellStyle name="40% - Акцент5 8 3" xfId="1025"/>
    <cellStyle name="40% - Акцент5 8_46EE.2011(v1.0)" xfId="1026"/>
    <cellStyle name="40% - Акцент5 9" xfId="1027"/>
    <cellStyle name="40% - Акцент5 9 2" xfId="1028"/>
    <cellStyle name="40% - Акцент5 9 3" xfId="1029"/>
    <cellStyle name="40% - Акцент5 9_46EE.2011(v1.0)" xfId="1030"/>
    <cellStyle name="40% - Акцент6 10" xfId="1031"/>
    <cellStyle name="40% - Акцент6 2" xfId="1032"/>
    <cellStyle name="40% - Акцент6 2 2" xfId="1033"/>
    <cellStyle name="40% - Акцент6 2 3" xfId="1034"/>
    <cellStyle name="40% - Акцент6 2_46EE.2011(v1.0)" xfId="1035"/>
    <cellStyle name="40% - Акцент6 3" xfId="1036"/>
    <cellStyle name="40% - Акцент6 3 2" xfId="1037"/>
    <cellStyle name="40% - Акцент6 3 3" xfId="1038"/>
    <cellStyle name="40% - Акцент6 3_46EE.2011(v1.0)" xfId="1039"/>
    <cellStyle name="40% - Акцент6 4" xfId="1040"/>
    <cellStyle name="40% - Акцент6 4 2" xfId="1041"/>
    <cellStyle name="40% - Акцент6 4 3" xfId="1042"/>
    <cellStyle name="40% - Акцент6 4_46EE.2011(v1.0)" xfId="1043"/>
    <cellStyle name="40% - Акцент6 5" xfId="1044"/>
    <cellStyle name="40% - Акцент6 5 2" xfId="1045"/>
    <cellStyle name="40% - Акцент6 5 3" xfId="1046"/>
    <cellStyle name="40% - Акцент6 5_46EE.2011(v1.0)" xfId="1047"/>
    <cellStyle name="40% - Акцент6 6" xfId="1048"/>
    <cellStyle name="40% - Акцент6 6 2" xfId="1049"/>
    <cellStyle name="40% - Акцент6 6 3" xfId="1050"/>
    <cellStyle name="40% - Акцент6 6_46EE.2011(v1.0)" xfId="1051"/>
    <cellStyle name="40% - Акцент6 7" xfId="1052"/>
    <cellStyle name="40% - Акцент6 7 2" xfId="1053"/>
    <cellStyle name="40% - Акцент6 7 3" xfId="1054"/>
    <cellStyle name="40% - Акцент6 7_46EE.2011(v1.0)" xfId="1055"/>
    <cellStyle name="40% - Акцент6 8" xfId="1056"/>
    <cellStyle name="40% - Акцент6 8 2" xfId="1057"/>
    <cellStyle name="40% - Акцент6 8 3" xfId="1058"/>
    <cellStyle name="40% - Акцент6 8_46EE.2011(v1.0)" xfId="1059"/>
    <cellStyle name="40% - Акцент6 9" xfId="1060"/>
    <cellStyle name="40% - Акцент6 9 2" xfId="1061"/>
    <cellStyle name="40% - Акцент6 9 3" xfId="1062"/>
    <cellStyle name="40% - Акцент6 9_46EE.2011(v1.0)" xfId="1063"/>
    <cellStyle name="60% - Accent1" xfId="1064"/>
    <cellStyle name="60% - Accent2" xfId="1065"/>
    <cellStyle name="60% - Accent3" xfId="1066"/>
    <cellStyle name="60% - Accent4" xfId="1067"/>
    <cellStyle name="60% - Accent5" xfId="1068"/>
    <cellStyle name="60% - Accent6" xfId="1069"/>
    <cellStyle name="60% - Акцент1 10" xfId="1070"/>
    <cellStyle name="60% - Акцент1 2" xfId="1071"/>
    <cellStyle name="60% - Акцент1 2 2" xfId="1072"/>
    <cellStyle name="60% - Акцент1 3" xfId="1073"/>
    <cellStyle name="60% - Акцент1 3 2" xfId="1074"/>
    <cellStyle name="60% - Акцент1 4" xfId="1075"/>
    <cellStyle name="60% - Акцент1 4 2" xfId="1076"/>
    <cellStyle name="60% - Акцент1 5" xfId="1077"/>
    <cellStyle name="60% - Акцент1 5 2" xfId="1078"/>
    <cellStyle name="60% - Акцент1 6" xfId="1079"/>
    <cellStyle name="60% - Акцент1 6 2" xfId="1080"/>
    <cellStyle name="60% - Акцент1 7" xfId="1081"/>
    <cellStyle name="60% - Акцент1 7 2" xfId="1082"/>
    <cellStyle name="60% - Акцент1 8" xfId="1083"/>
    <cellStyle name="60% - Акцент1 8 2" xfId="1084"/>
    <cellStyle name="60% - Акцент1 9" xfId="1085"/>
    <cellStyle name="60% - Акцент1 9 2" xfId="1086"/>
    <cellStyle name="60% - Акцент2 10" xfId="1087"/>
    <cellStyle name="60% - Акцент2 2" xfId="1088"/>
    <cellStyle name="60% - Акцент2 2 2" xfId="1089"/>
    <cellStyle name="60% - Акцент2 3" xfId="1090"/>
    <cellStyle name="60% - Акцент2 3 2" xfId="1091"/>
    <cellStyle name="60% - Акцент2 4" xfId="1092"/>
    <cellStyle name="60% - Акцент2 4 2" xfId="1093"/>
    <cellStyle name="60% - Акцент2 5" xfId="1094"/>
    <cellStyle name="60% - Акцент2 5 2" xfId="1095"/>
    <cellStyle name="60% - Акцент2 6" xfId="1096"/>
    <cellStyle name="60% - Акцент2 6 2" xfId="1097"/>
    <cellStyle name="60% - Акцент2 7" xfId="1098"/>
    <cellStyle name="60% - Акцент2 7 2" xfId="1099"/>
    <cellStyle name="60% - Акцент2 8" xfId="1100"/>
    <cellStyle name="60% - Акцент2 8 2" xfId="1101"/>
    <cellStyle name="60% - Акцент2 9" xfId="1102"/>
    <cellStyle name="60% - Акцент2 9 2" xfId="1103"/>
    <cellStyle name="60% - Акцент3 10" xfId="1104"/>
    <cellStyle name="60% - Акцент3 2" xfId="1105"/>
    <cellStyle name="60% - Акцент3 2 2" xfId="1106"/>
    <cellStyle name="60% - Акцент3 3" xfId="1107"/>
    <cellStyle name="60% - Акцент3 3 2" xfId="1108"/>
    <cellStyle name="60% - Акцент3 4" xfId="1109"/>
    <cellStyle name="60% - Акцент3 4 2" xfId="1110"/>
    <cellStyle name="60% - Акцент3 5" xfId="1111"/>
    <cellStyle name="60% - Акцент3 5 2" xfId="1112"/>
    <cellStyle name="60% - Акцент3 6" xfId="1113"/>
    <cellStyle name="60% - Акцент3 6 2" xfId="1114"/>
    <cellStyle name="60% - Акцент3 7" xfId="1115"/>
    <cellStyle name="60% - Акцент3 7 2" xfId="1116"/>
    <cellStyle name="60% - Акцент3 8" xfId="1117"/>
    <cellStyle name="60% - Акцент3 8 2" xfId="1118"/>
    <cellStyle name="60% - Акцент3 9" xfId="1119"/>
    <cellStyle name="60% - Акцент3 9 2" xfId="1120"/>
    <cellStyle name="60% - Акцент4 10" xfId="1121"/>
    <cellStyle name="60% - Акцент4 2" xfId="1122"/>
    <cellStyle name="60% - Акцент4 2 2" xfId="1123"/>
    <cellStyle name="60% - Акцент4 3" xfId="1124"/>
    <cellStyle name="60% - Акцент4 3 2" xfId="1125"/>
    <cellStyle name="60% - Акцент4 4" xfId="1126"/>
    <cellStyle name="60% - Акцент4 4 2" xfId="1127"/>
    <cellStyle name="60% - Акцент4 5" xfId="1128"/>
    <cellStyle name="60% - Акцент4 5 2" xfId="1129"/>
    <cellStyle name="60% - Акцент4 6" xfId="1130"/>
    <cellStyle name="60% - Акцент4 6 2" xfId="1131"/>
    <cellStyle name="60% - Акцент4 7" xfId="1132"/>
    <cellStyle name="60% - Акцент4 7 2" xfId="1133"/>
    <cellStyle name="60% - Акцент4 8" xfId="1134"/>
    <cellStyle name="60% - Акцент4 8 2" xfId="1135"/>
    <cellStyle name="60% - Акцент4 9" xfId="1136"/>
    <cellStyle name="60% - Акцент4 9 2" xfId="1137"/>
    <cellStyle name="60% - Акцент5 10" xfId="1138"/>
    <cellStyle name="60% - Акцент5 2" xfId="1139"/>
    <cellStyle name="60% - Акцент5 2 2" xfId="1140"/>
    <cellStyle name="60% - Акцент5 3" xfId="1141"/>
    <cellStyle name="60% - Акцент5 3 2" xfId="1142"/>
    <cellStyle name="60% - Акцент5 4" xfId="1143"/>
    <cellStyle name="60% - Акцент5 4 2" xfId="1144"/>
    <cellStyle name="60% - Акцент5 5" xfId="1145"/>
    <cellStyle name="60% - Акцент5 5 2" xfId="1146"/>
    <cellStyle name="60% - Акцент5 6" xfId="1147"/>
    <cellStyle name="60% - Акцент5 6 2" xfId="1148"/>
    <cellStyle name="60% - Акцент5 7" xfId="1149"/>
    <cellStyle name="60% - Акцент5 7 2" xfId="1150"/>
    <cellStyle name="60% - Акцент5 8" xfId="1151"/>
    <cellStyle name="60% - Акцент5 8 2" xfId="1152"/>
    <cellStyle name="60% - Акцент5 9" xfId="1153"/>
    <cellStyle name="60% - Акцент5 9 2" xfId="1154"/>
    <cellStyle name="60% - Акцент6 10" xfId="1155"/>
    <cellStyle name="60% - Акцент6 2" xfId="1156"/>
    <cellStyle name="60% - Акцент6 2 2" xfId="1157"/>
    <cellStyle name="60% - Акцент6 3" xfId="1158"/>
    <cellStyle name="60% - Акцент6 3 2" xfId="1159"/>
    <cellStyle name="60% - Акцент6 4" xfId="1160"/>
    <cellStyle name="60% - Акцент6 4 2" xfId="1161"/>
    <cellStyle name="60% - Акцент6 5" xfId="1162"/>
    <cellStyle name="60% - Акцент6 5 2" xfId="1163"/>
    <cellStyle name="60% - Акцент6 6" xfId="1164"/>
    <cellStyle name="60% - Акцент6 6 2" xfId="1165"/>
    <cellStyle name="60% - Акцент6 7" xfId="1166"/>
    <cellStyle name="60% - Акцент6 7 2" xfId="1167"/>
    <cellStyle name="60% - Акцент6 8" xfId="1168"/>
    <cellStyle name="60% - Акцент6 8 2" xfId="1169"/>
    <cellStyle name="60% - Акцент6 9" xfId="1170"/>
    <cellStyle name="60% - Акцент6 9 2" xfId="1171"/>
    <cellStyle name="Accent1" xfId="1172"/>
    <cellStyle name="Accent2" xfId="1173"/>
    <cellStyle name="Accent3" xfId="1174"/>
    <cellStyle name="Accent4" xfId="1175"/>
    <cellStyle name="Accent5" xfId="1176"/>
    <cellStyle name="Accent6" xfId="1177"/>
    <cellStyle name="Ăčďĺđńńűëęŕ" xfId="1178"/>
    <cellStyle name="AFE" xfId="1179"/>
    <cellStyle name="Áĺççŕůčňíűé" xfId="1180"/>
    <cellStyle name="Äĺíĺćíűé [0]_(ňŕá 3č)" xfId="1181"/>
    <cellStyle name="Äĺíĺćíűé_(ňŕá 3č)" xfId="1182"/>
    <cellStyle name="Bad" xfId="1183"/>
    <cellStyle name="Blue" xfId="1184"/>
    <cellStyle name="Body_$Dollars" xfId="1185"/>
    <cellStyle name="Calculation" xfId="1186"/>
    <cellStyle name="Cells 2" xfId="1187"/>
    <cellStyle name="Check Cell" xfId="1188"/>
    <cellStyle name="Chek" xfId="1189"/>
    <cellStyle name="Comma [0]_Adjusted FS 1299" xfId="1190"/>
    <cellStyle name="Comma 0" xfId="1191"/>
    <cellStyle name="Comma 0*" xfId="1192"/>
    <cellStyle name="Comma 2" xfId="1193"/>
    <cellStyle name="Comma 3*" xfId="1194"/>
    <cellStyle name="Comma_Adjusted FS 1299" xfId="1195"/>
    <cellStyle name="Comma0" xfId="1196"/>
    <cellStyle name="Çŕůčňíűé" xfId="1197"/>
    <cellStyle name="Currency [0]" xfId="1198"/>
    <cellStyle name="Currency [0] 2" xfId="1199"/>
    <cellStyle name="Currency [0] 2 10" xfId="1200"/>
    <cellStyle name="Currency [0] 2 11" xfId="1201"/>
    <cellStyle name="Currency [0] 2 2" xfId="1202"/>
    <cellStyle name="Currency [0] 2 2 2" xfId="1203"/>
    <cellStyle name="Currency [0] 2 2 3" xfId="1204"/>
    <cellStyle name="Currency [0] 2 2 4" xfId="1205"/>
    <cellStyle name="Currency [0] 2 3" xfId="1206"/>
    <cellStyle name="Currency [0] 2 3 2" xfId="1207"/>
    <cellStyle name="Currency [0] 2 3 3" xfId="1208"/>
    <cellStyle name="Currency [0] 2 3 4" xfId="1209"/>
    <cellStyle name="Currency [0] 2 4" xfId="1210"/>
    <cellStyle name="Currency [0] 2 4 2" xfId="1211"/>
    <cellStyle name="Currency [0] 2 4 3" xfId="1212"/>
    <cellStyle name="Currency [0] 2 4 4" xfId="1213"/>
    <cellStyle name="Currency [0] 2 5" xfId="1214"/>
    <cellStyle name="Currency [0] 2 5 2" xfId="1215"/>
    <cellStyle name="Currency [0] 2 5 3" xfId="1216"/>
    <cellStyle name="Currency [0] 2 5 4" xfId="1217"/>
    <cellStyle name="Currency [0] 2 6" xfId="1218"/>
    <cellStyle name="Currency [0] 2 6 2" xfId="1219"/>
    <cellStyle name="Currency [0] 2 6 3" xfId="1220"/>
    <cellStyle name="Currency [0] 2 6 4" xfId="1221"/>
    <cellStyle name="Currency [0] 2 7" xfId="1222"/>
    <cellStyle name="Currency [0] 2 7 2" xfId="1223"/>
    <cellStyle name="Currency [0] 2 7 3" xfId="1224"/>
    <cellStyle name="Currency [0] 2 7 4" xfId="1225"/>
    <cellStyle name="Currency [0] 2 8" xfId="1226"/>
    <cellStyle name="Currency [0] 2 8 2" xfId="1227"/>
    <cellStyle name="Currency [0] 2 8 3" xfId="1228"/>
    <cellStyle name="Currency [0] 2 8 4" xfId="1229"/>
    <cellStyle name="Currency [0] 2 9" xfId="1230"/>
    <cellStyle name="Currency [0] 3" xfId="1231"/>
    <cellStyle name="Currency [0] 3 10" xfId="1232"/>
    <cellStyle name="Currency [0] 3 11" xfId="1233"/>
    <cellStyle name="Currency [0] 3 2" xfId="1234"/>
    <cellStyle name="Currency [0] 3 2 2" xfId="1235"/>
    <cellStyle name="Currency [0] 3 2 3" xfId="1236"/>
    <cellStyle name="Currency [0] 3 2 4" xfId="1237"/>
    <cellStyle name="Currency [0] 3 3" xfId="1238"/>
    <cellStyle name="Currency [0] 3 3 2" xfId="1239"/>
    <cellStyle name="Currency [0] 3 3 3" xfId="1240"/>
    <cellStyle name="Currency [0] 3 3 4" xfId="1241"/>
    <cellStyle name="Currency [0] 3 4" xfId="1242"/>
    <cellStyle name="Currency [0] 3 4 2" xfId="1243"/>
    <cellStyle name="Currency [0] 3 4 3" xfId="1244"/>
    <cellStyle name="Currency [0] 3 4 4" xfId="1245"/>
    <cellStyle name="Currency [0] 3 5" xfId="1246"/>
    <cellStyle name="Currency [0] 3 5 2" xfId="1247"/>
    <cellStyle name="Currency [0] 3 5 3" xfId="1248"/>
    <cellStyle name="Currency [0] 3 5 4" xfId="1249"/>
    <cellStyle name="Currency [0] 3 6" xfId="1250"/>
    <cellStyle name="Currency [0] 3 6 2" xfId="1251"/>
    <cellStyle name="Currency [0] 3 6 3" xfId="1252"/>
    <cellStyle name="Currency [0] 3 6 4" xfId="1253"/>
    <cellStyle name="Currency [0] 3 7" xfId="1254"/>
    <cellStyle name="Currency [0] 3 7 2" xfId="1255"/>
    <cellStyle name="Currency [0] 3 7 3" xfId="1256"/>
    <cellStyle name="Currency [0] 3 7 4" xfId="1257"/>
    <cellStyle name="Currency [0] 3 8" xfId="1258"/>
    <cellStyle name="Currency [0] 3 8 2" xfId="1259"/>
    <cellStyle name="Currency [0] 3 8 3" xfId="1260"/>
    <cellStyle name="Currency [0] 3 8 4" xfId="1261"/>
    <cellStyle name="Currency [0] 3 9" xfId="1262"/>
    <cellStyle name="Currency [0] 4" xfId="1263"/>
    <cellStyle name="Currency [0] 4 10" xfId="1264"/>
    <cellStyle name="Currency [0] 4 11" xfId="1265"/>
    <cellStyle name="Currency [0] 4 2" xfId="1266"/>
    <cellStyle name="Currency [0] 4 2 2" xfId="1267"/>
    <cellStyle name="Currency [0] 4 2 3" xfId="1268"/>
    <cellStyle name="Currency [0] 4 2 4" xfId="1269"/>
    <cellStyle name="Currency [0] 4 3" xfId="1270"/>
    <cellStyle name="Currency [0] 4 3 2" xfId="1271"/>
    <cellStyle name="Currency [0] 4 3 3" xfId="1272"/>
    <cellStyle name="Currency [0] 4 3 4" xfId="1273"/>
    <cellStyle name="Currency [0] 4 4" xfId="1274"/>
    <cellStyle name="Currency [0] 4 4 2" xfId="1275"/>
    <cellStyle name="Currency [0] 4 4 3" xfId="1276"/>
    <cellStyle name="Currency [0] 4 4 4" xfId="1277"/>
    <cellStyle name="Currency [0] 4 5" xfId="1278"/>
    <cellStyle name="Currency [0] 4 5 2" xfId="1279"/>
    <cellStyle name="Currency [0] 4 5 3" xfId="1280"/>
    <cellStyle name="Currency [0] 4 5 4" xfId="1281"/>
    <cellStyle name="Currency [0] 4 6" xfId="1282"/>
    <cellStyle name="Currency [0] 4 6 2" xfId="1283"/>
    <cellStyle name="Currency [0] 4 6 3" xfId="1284"/>
    <cellStyle name="Currency [0] 4 6 4" xfId="1285"/>
    <cellStyle name="Currency [0] 4 7" xfId="1286"/>
    <cellStyle name="Currency [0] 4 7 2" xfId="1287"/>
    <cellStyle name="Currency [0] 4 7 3" xfId="1288"/>
    <cellStyle name="Currency [0] 4 7 4" xfId="1289"/>
    <cellStyle name="Currency [0] 4 8" xfId="1290"/>
    <cellStyle name="Currency [0] 4 8 2" xfId="1291"/>
    <cellStyle name="Currency [0] 4 8 3" xfId="1292"/>
    <cellStyle name="Currency [0] 4 8 4" xfId="1293"/>
    <cellStyle name="Currency [0] 4 9" xfId="1294"/>
    <cellStyle name="Currency [0] 5" xfId="1295"/>
    <cellStyle name="Currency [0] 5 10" xfId="1296"/>
    <cellStyle name="Currency [0] 5 11" xfId="1297"/>
    <cellStyle name="Currency [0] 5 2" xfId="1298"/>
    <cellStyle name="Currency [0] 5 2 2" xfId="1299"/>
    <cellStyle name="Currency [0] 5 2 3" xfId="1300"/>
    <cellStyle name="Currency [0] 5 2 4" xfId="1301"/>
    <cellStyle name="Currency [0] 5 3" xfId="1302"/>
    <cellStyle name="Currency [0] 5 3 2" xfId="1303"/>
    <cellStyle name="Currency [0] 5 3 3" xfId="1304"/>
    <cellStyle name="Currency [0] 5 3 4" xfId="1305"/>
    <cellStyle name="Currency [0] 5 4" xfId="1306"/>
    <cellStyle name="Currency [0] 5 4 2" xfId="1307"/>
    <cellStyle name="Currency [0] 5 4 3" xfId="1308"/>
    <cellStyle name="Currency [0] 5 4 4" xfId="1309"/>
    <cellStyle name="Currency [0] 5 5" xfId="1310"/>
    <cellStyle name="Currency [0] 5 5 2" xfId="1311"/>
    <cellStyle name="Currency [0] 5 5 3" xfId="1312"/>
    <cellStyle name="Currency [0] 5 5 4" xfId="1313"/>
    <cellStyle name="Currency [0] 5 6" xfId="1314"/>
    <cellStyle name="Currency [0] 5 6 2" xfId="1315"/>
    <cellStyle name="Currency [0] 5 6 3" xfId="1316"/>
    <cellStyle name="Currency [0] 5 6 4" xfId="1317"/>
    <cellStyle name="Currency [0] 5 7" xfId="1318"/>
    <cellStyle name="Currency [0] 5 7 2" xfId="1319"/>
    <cellStyle name="Currency [0] 5 7 3" xfId="1320"/>
    <cellStyle name="Currency [0] 5 7 4" xfId="1321"/>
    <cellStyle name="Currency [0] 5 8" xfId="1322"/>
    <cellStyle name="Currency [0] 5 8 2" xfId="1323"/>
    <cellStyle name="Currency [0] 5 8 3" xfId="1324"/>
    <cellStyle name="Currency [0] 5 8 4" xfId="1325"/>
    <cellStyle name="Currency [0] 5 9" xfId="1326"/>
    <cellStyle name="Currency [0] 6" xfId="1327"/>
    <cellStyle name="Currency [0] 6 2" xfId="1328"/>
    <cellStyle name="Currency [0] 6 3" xfId="1329"/>
    <cellStyle name="Currency [0] 6 4" xfId="1330"/>
    <cellStyle name="Currency [0] 7" xfId="1331"/>
    <cellStyle name="Currency [0] 7 2" xfId="1332"/>
    <cellStyle name="Currency [0] 7 3" xfId="1333"/>
    <cellStyle name="Currency [0] 7 4" xfId="1334"/>
    <cellStyle name="Currency [0] 8" xfId="1335"/>
    <cellStyle name="Currency [0] 8 2" xfId="1336"/>
    <cellStyle name="Currency [0] 8 3" xfId="1337"/>
    <cellStyle name="Currency [0] 8 4" xfId="1338"/>
    <cellStyle name="Currency 0" xfId="1339"/>
    <cellStyle name="Currency 2" xfId="1340"/>
    <cellStyle name="Currency_06_9m" xfId="1341"/>
    <cellStyle name="Currency0" xfId="1342"/>
    <cellStyle name="Currency2" xfId="1343"/>
    <cellStyle name="Date" xfId="1344"/>
    <cellStyle name="Date Aligned" xfId="1345"/>
    <cellStyle name="Dates" xfId="1346"/>
    <cellStyle name="Dezimal [0]_NEGS" xfId="1347"/>
    <cellStyle name="Dezimal_NEGS" xfId="1348"/>
    <cellStyle name="Dotted Line" xfId="1349"/>
    <cellStyle name="E&amp;Y House" xfId="1350"/>
    <cellStyle name="E-mail" xfId="1351"/>
    <cellStyle name="E-mail 2" xfId="1352"/>
    <cellStyle name="E-mail_46EP.2011(v2.0)" xfId="1353"/>
    <cellStyle name="Euro" xfId="1354"/>
    <cellStyle name="Euro 2" xfId="1355"/>
    <cellStyle name="ew" xfId="1356"/>
    <cellStyle name="Excel Built-in Normal" xfId="1357"/>
    <cellStyle name="Explanatory Text" xfId="1358"/>
    <cellStyle name="F2" xfId="1359"/>
    <cellStyle name="F3" xfId="1360"/>
    <cellStyle name="F4" xfId="1361"/>
    <cellStyle name="F5" xfId="1362"/>
    <cellStyle name="F6" xfId="1363"/>
    <cellStyle name="F7" xfId="1364"/>
    <cellStyle name="F8" xfId="1365"/>
    <cellStyle name="Fixed" xfId="1366"/>
    <cellStyle name="fo]_x000d__x000a_UserName=Murat Zelef_x000d__x000a_UserCompany=Bumerang_x000d__x000a__x000d__x000a_[File Paths]_x000d__x000a_WorkingDirectory=C:\EQUIS\DLWIN_x000d__x000a_DownLoader=C" xfId="1367"/>
    <cellStyle name="Followed Hyperlink" xfId="1368"/>
    <cellStyle name="Footnote" xfId="1369"/>
    <cellStyle name="Good" xfId="1370"/>
    <cellStyle name="hard no" xfId="1371"/>
    <cellStyle name="Hard Percent" xfId="1372"/>
    <cellStyle name="hardno" xfId="1373"/>
    <cellStyle name="Header" xfId="1374"/>
    <cellStyle name="Header 3" xfId="1375"/>
    <cellStyle name="Heading" xfId="1376"/>
    <cellStyle name="Heading 1" xfId="1377"/>
    <cellStyle name="Heading 1 2" xfId="1378"/>
    <cellStyle name="Heading 2" xfId="1379"/>
    <cellStyle name="Heading 2 2" xfId="1380"/>
    <cellStyle name="Heading 3" xfId="1381"/>
    <cellStyle name="Heading 4" xfId="1382"/>
    <cellStyle name="Heading_GP.ITOG.4.78(v1.0) - для разделения" xfId="1383"/>
    <cellStyle name="Heading2" xfId="1384"/>
    <cellStyle name="Heading2 2" xfId="1385"/>
    <cellStyle name="Heading2_46EP.2011(v2.0)" xfId="1386"/>
    <cellStyle name="Hyperlink" xfId="1387"/>
    <cellStyle name="Îáű÷íűé__FES" xfId="1388"/>
    <cellStyle name="Îáû÷íûé_cogs" xfId="1389"/>
    <cellStyle name="Îňęđűâŕâřŕ˙ń˙ ăčďĺđńńűëęŕ" xfId="1390"/>
    <cellStyle name="Info" xfId="1391"/>
    <cellStyle name="Input" xfId="1392"/>
    <cellStyle name="InputCurrency" xfId="1393"/>
    <cellStyle name="InputCurrency2" xfId="1394"/>
    <cellStyle name="InputMultiple1" xfId="1395"/>
    <cellStyle name="InputPercent1" xfId="1396"/>
    <cellStyle name="Inputs" xfId="1397"/>
    <cellStyle name="Inputs (const)" xfId="1398"/>
    <cellStyle name="Inputs (const) 2" xfId="1399"/>
    <cellStyle name="Inputs (const)_46EP.2011(v2.0)" xfId="1400"/>
    <cellStyle name="Inputs 2" xfId="1401"/>
    <cellStyle name="Inputs 3" xfId="1402"/>
    <cellStyle name="Inputs Co" xfId="1403"/>
    <cellStyle name="Inputs_46EE.2011(v1.0)" xfId="1404"/>
    <cellStyle name="Linked Cell" xfId="1405"/>
    <cellStyle name="Millares [0]_RESULTS" xfId="1406"/>
    <cellStyle name="Millares_RESULTS" xfId="1407"/>
    <cellStyle name="Milliers [0]_RESULTS" xfId="1408"/>
    <cellStyle name="Milliers_RESULTS" xfId="1409"/>
    <cellStyle name="mnb" xfId="1410"/>
    <cellStyle name="Moneda [0]_RESULTS" xfId="1411"/>
    <cellStyle name="Moneda_RESULTS" xfId="1412"/>
    <cellStyle name="Monétaire [0]_RESULTS" xfId="1413"/>
    <cellStyle name="Monétaire_RESULTS" xfId="1414"/>
    <cellStyle name="Multiple" xfId="1415"/>
    <cellStyle name="Multiple1" xfId="1416"/>
    <cellStyle name="MultipleBelow" xfId="1417"/>
    <cellStyle name="namber" xfId="1418"/>
    <cellStyle name="Neutral" xfId="1419"/>
    <cellStyle name="Norma11l" xfId="1420"/>
    <cellStyle name="normal" xfId="1421"/>
    <cellStyle name="Normal - Style1" xfId="1422"/>
    <cellStyle name="normal 10" xfId="1423"/>
    <cellStyle name="normal 11" xfId="1424"/>
    <cellStyle name="normal 12" xfId="1425"/>
    <cellStyle name="normal 13" xfId="1426"/>
    <cellStyle name="normal 14" xfId="1427"/>
    <cellStyle name="normal 15" xfId="1428"/>
    <cellStyle name="normal 16" xfId="1429"/>
    <cellStyle name="normal 17" xfId="1430"/>
    <cellStyle name="normal 18" xfId="1431"/>
    <cellStyle name="normal 19" xfId="1432"/>
    <cellStyle name="Normal 2" xfId="1433"/>
    <cellStyle name="Normal 2 2" xfId="1434"/>
    <cellStyle name="Normal 2 3" xfId="1435"/>
    <cellStyle name="Normal 2 4" xfId="1436"/>
    <cellStyle name="Normal 2_Общехоз." xfId="1437"/>
    <cellStyle name="normal 20" xfId="1438"/>
    <cellStyle name="normal 21" xfId="1439"/>
    <cellStyle name="normal 22" xfId="1440"/>
    <cellStyle name="normal 23" xfId="1441"/>
    <cellStyle name="normal 24" xfId="1442"/>
    <cellStyle name="normal 25" xfId="1443"/>
    <cellStyle name="normal 26" xfId="1444"/>
    <cellStyle name="normal 3" xfId="1445"/>
    <cellStyle name="normal 4" xfId="1446"/>
    <cellStyle name="normal 5" xfId="1447"/>
    <cellStyle name="normal 6" xfId="1448"/>
    <cellStyle name="normal 7" xfId="1449"/>
    <cellStyle name="normal 8" xfId="1450"/>
    <cellStyle name="normal 9" xfId="1451"/>
    <cellStyle name="Normal." xfId="1452"/>
    <cellStyle name="Normal_06_9m" xfId="1453"/>
    <cellStyle name="Normal1" xfId="1454"/>
    <cellStyle name="Normal2" xfId="1455"/>
    <cellStyle name="NormalGB" xfId="1456"/>
    <cellStyle name="Normalny_24. 02. 97." xfId="1457"/>
    <cellStyle name="normбlnм_laroux" xfId="1458"/>
    <cellStyle name="Note" xfId="1459"/>
    <cellStyle name="number" xfId="1460"/>
    <cellStyle name="Ôčíŕíńîâűé [0]_(ňŕá 3č)" xfId="1461"/>
    <cellStyle name="Ôčíŕíńîâűé_(ňŕá 3č)" xfId="1462"/>
    <cellStyle name="Option" xfId="1463"/>
    <cellStyle name="Òûñÿ÷è [0]_cogs" xfId="1464"/>
    <cellStyle name="Òûñÿ÷è_cogs" xfId="1465"/>
    <cellStyle name="Output" xfId="1466"/>
    <cellStyle name="Page Number" xfId="1467"/>
    <cellStyle name="pb_page_heading_LS" xfId="1468"/>
    <cellStyle name="Percent_RS_Lianozovo-Samara_9m01" xfId="1469"/>
    <cellStyle name="Percent1" xfId="1470"/>
    <cellStyle name="Piug" xfId="1471"/>
    <cellStyle name="Plug" xfId="1472"/>
    <cellStyle name="Price_Body" xfId="1473"/>
    <cellStyle name="prochrek" xfId="1474"/>
    <cellStyle name="Protected" xfId="1475"/>
    <cellStyle name="Salomon Logo" xfId="1476"/>
    <cellStyle name="SAPBEXaggData" xfId="1477"/>
    <cellStyle name="SAPBEXaggDataEmph" xfId="1478"/>
    <cellStyle name="SAPBEXaggItem" xfId="1479"/>
    <cellStyle name="SAPBEXaggItemX" xfId="1480"/>
    <cellStyle name="SAPBEXchaText" xfId="1481"/>
    <cellStyle name="SAPBEXexcBad7" xfId="1482"/>
    <cellStyle name="SAPBEXexcBad8" xfId="1483"/>
    <cellStyle name="SAPBEXexcBad9" xfId="1484"/>
    <cellStyle name="SAPBEXexcCritical4" xfId="1485"/>
    <cellStyle name="SAPBEXexcCritical5" xfId="1486"/>
    <cellStyle name="SAPBEXexcCritical6" xfId="1487"/>
    <cellStyle name="SAPBEXexcGood1" xfId="1488"/>
    <cellStyle name="SAPBEXexcGood2" xfId="1489"/>
    <cellStyle name="SAPBEXexcGood3" xfId="1490"/>
    <cellStyle name="SAPBEXfilterDrill" xfId="1491"/>
    <cellStyle name="SAPBEXfilterItem" xfId="1492"/>
    <cellStyle name="SAPBEXfilterText" xfId="1493"/>
    <cellStyle name="SAPBEXformats" xfId="1494"/>
    <cellStyle name="SAPBEXheaderItem" xfId="1495"/>
    <cellStyle name="SAPBEXheaderText" xfId="1496"/>
    <cellStyle name="SAPBEXHLevel0" xfId="1497"/>
    <cellStyle name="SAPBEXHLevel0X" xfId="1498"/>
    <cellStyle name="SAPBEXHLevel1" xfId="1499"/>
    <cellStyle name="SAPBEXHLevel1X" xfId="1500"/>
    <cellStyle name="SAPBEXHLevel2" xfId="1501"/>
    <cellStyle name="SAPBEXHLevel2X" xfId="1502"/>
    <cellStyle name="SAPBEXHLevel3" xfId="1503"/>
    <cellStyle name="SAPBEXHLevel3X" xfId="1504"/>
    <cellStyle name="SAPBEXinputData" xfId="1505"/>
    <cellStyle name="SAPBEXinputData 2" xfId="1506"/>
    <cellStyle name="SAPBEXinputData 3" xfId="1507"/>
    <cellStyle name="SAPBEXinputData 4" xfId="1508"/>
    <cellStyle name="SAPBEXresData" xfId="1509"/>
    <cellStyle name="SAPBEXresDataEmph" xfId="1510"/>
    <cellStyle name="SAPBEXresItem" xfId="1511"/>
    <cellStyle name="SAPBEXresItemX" xfId="1512"/>
    <cellStyle name="SAPBEXstdData" xfId="1513"/>
    <cellStyle name="SAPBEXstdDataEmph" xfId="1514"/>
    <cellStyle name="SAPBEXstdItem" xfId="1515"/>
    <cellStyle name="SAPBEXstdItemX" xfId="1516"/>
    <cellStyle name="SAPBEXtitle" xfId="1517"/>
    <cellStyle name="SAPBEXundefined" xfId="1518"/>
    <cellStyle name="st1" xfId="1519"/>
    <cellStyle name="Standard_NEGS" xfId="1520"/>
    <cellStyle name="Style 1" xfId="1521"/>
    <cellStyle name="Table Head" xfId="1522"/>
    <cellStyle name="Table Head Aligned" xfId="1523"/>
    <cellStyle name="Table Head Blue" xfId="1524"/>
    <cellStyle name="Table Head Green" xfId="1525"/>
    <cellStyle name="Table Head_Val_Sum_Graph" xfId="1526"/>
    <cellStyle name="Table Heading" xfId="1527"/>
    <cellStyle name="Table Heading 2" xfId="1528"/>
    <cellStyle name="Table Heading_46EP.2011(v2.0)" xfId="1529"/>
    <cellStyle name="Table Text" xfId="1530"/>
    <cellStyle name="Table Title" xfId="1531"/>
    <cellStyle name="Table Units" xfId="1532"/>
    <cellStyle name="Table_Header" xfId="1533"/>
    <cellStyle name="Text" xfId="1534"/>
    <cellStyle name="Text 1" xfId="1535"/>
    <cellStyle name="Text Head" xfId="1536"/>
    <cellStyle name="Text Head 1" xfId="1537"/>
    <cellStyle name="Title" xfId="1538"/>
    <cellStyle name="Title 4" xfId="1539"/>
    <cellStyle name="Total" xfId="1540"/>
    <cellStyle name="Total 2" xfId="1541"/>
    <cellStyle name="TotalCurrency" xfId="1542"/>
    <cellStyle name="Underline_Single" xfId="1543"/>
    <cellStyle name="Unit" xfId="1544"/>
    <cellStyle name="Warning Text" xfId="1545"/>
    <cellStyle name="year" xfId="1546"/>
    <cellStyle name="Акцент1 10" xfId="1547"/>
    <cellStyle name="Акцент1 2" xfId="1548"/>
    <cellStyle name="Акцент1 2 2" xfId="1549"/>
    <cellStyle name="Акцент1 3" xfId="1550"/>
    <cellStyle name="Акцент1 3 2" xfId="1551"/>
    <cellStyle name="Акцент1 4" xfId="1552"/>
    <cellStyle name="Акцент1 4 2" xfId="1553"/>
    <cellStyle name="Акцент1 5" xfId="1554"/>
    <cellStyle name="Акцент1 5 2" xfId="1555"/>
    <cellStyle name="Акцент1 6" xfId="1556"/>
    <cellStyle name="Акцент1 6 2" xfId="1557"/>
    <cellStyle name="Акцент1 7" xfId="1558"/>
    <cellStyle name="Акцент1 7 2" xfId="1559"/>
    <cellStyle name="Акцент1 8" xfId="1560"/>
    <cellStyle name="Акцент1 8 2" xfId="1561"/>
    <cellStyle name="Акцент1 9" xfId="1562"/>
    <cellStyle name="Акцент1 9 2" xfId="1563"/>
    <cellStyle name="Акцент2 10" xfId="1564"/>
    <cellStyle name="Акцент2 2" xfId="1565"/>
    <cellStyle name="Акцент2 2 2" xfId="1566"/>
    <cellStyle name="Акцент2 3" xfId="1567"/>
    <cellStyle name="Акцент2 3 2" xfId="1568"/>
    <cellStyle name="Акцент2 4" xfId="1569"/>
    <cellStyle name="Акцент2 4 2" xfId="1570"/>
    <cellStyle name="Акцент2 5" xfId="1571"/>
    <cellStyle name="Акцент2 5 2" xfId="1572"/>
    <cellStyle name="Акцент2 6" xfId="1573"/>
    <cellStyle name="Акцент2 6 2" xfId="1574"/>
    <cellStyle name="Акцент2 7" xfId="1575"/>
    <cellStyle name="Акцент2 7 2" xfId="1576"/>
    <cellStyle name="Акцент2 8" xfId="1577"/>
    <cellStyle name="Акцент2 8 2" xfId="1578"/>
    <cellStyle name="Акцент2 9" xfId="1579"/>
    <cellStyle name="Акцент2 9 2" xfId="1580"/>
    <cellStyle name="Акцент3 10" xfId="1581"/>
    <cellStyle name="Акцент3 2" xfId="1582"/>
    <cellStyle name="Акцент3 2 2" xfId="1583"/>
    <cellStyle name="Акцент3 3" xfId="1584"/>
    <cellStyle name="Акцент3 3 2" xfId="1585"/>
    <cellStyle name="Акцент3 4" xfId="1586"/>
    <cellStyle name="Акцент3 4 2" xfId="1587"/>
    <cellStyle name="Акцент3 5" xfId="1588"/>
    <cellStyle name="Акцент3 5 2" xfId="1589"/>
    <cellStyle name="Акцент3 6" xfId="1590"/>
    <cellStyle name="Акцент3 6 2" xfId="1591"/>
    <cellStyle name="Акцент3 7" xfId="1592"/>
    <cellStyle name="Акцент3 7 2" xfId="1593"/>
    <cellStyle name="Акцент3 8" xfId="1594"/>
    <cellStyle name="Акцент3 8 2" xfId="1595"/>
    <cellStyle name="Акцент3 9" xfId="1596"/>
    <cellStyle name="Акцент3 9 2" xfId="1597"/>
    <cellStyle name="Акцент4 10" xfId="1598"/>
    <cellStyle name="Акцент4 2" xfId="1599"/>
    <cellStyle name="Акцент4 2 2" xfId="1600"/>
    <cellStyle name="Акцент4 3" xfId="1601"/>
    <cellStyle name="Акцент4 3 2" xfId="1602"/>
    <cellStyle name="Акцент4 4" xfId="1603"/>
    <cellStyle name="Акцент4 4 2" xfId="1604"/>
    <cellStyle name="Акцент4 5" xfId="1605"/>
    <cellStyle name="Акцент4 5 2" xfId="1606"/>
    <cellStyle name="Акцент4 6" xfId="1607"/>
    <cellStyle name="Акцент4 6 2" xfId="1608"/>
    <cellStyle name="Акцент4 7" xfId="1609"/>
    <cellStyle name="Акцент4 7 2" xfId="1610"/>
    <cellStyle name="Акцент4 8" xfId="1611"/>
    <cellStyle name="Акцент4 8 2" xfId="1612"/>
    <cellStyle name="Акцент4 9" xfId="1613"/>
    <cellStyle name="Акцент4 9 2" xfId="1614"/>
    <cellStyle name="Акцент5 10" xfId="1615"/>
    <cellStyle name="Акцент5 2" xfId="1616"/>
    <cellStyle name="Акцент5 2 2" xfId="1617"/>
    <cellStyle name="Акцент5 3" xfId="1618"/>
    <cellStyle name="Акцент5 3 2" xfId="1619"/>
    <cellStyle name="Акцент5 4" xfId="1620"/>
    <cellStyle name="Акцент5 4 2" xfId="1621"/>
    <cellStyle name="Акцент5 5" xfId="1622"/>
    <cellStyle name="Акцент5 5 2" xfId="1623"/>
    <cellStyle name="Акцент5 6" xfId="1624"/>
    <cellStyle name="Акцент5 6 2" xfId="1625"/>
    <cellStyle name="Акцент5 7" xfId="1626"/>
    <cellStyle name="Акцент5 7 2" xfId="1627"/>
    <cellStyle name="Акцент5 8" xfId="1628"/>
    <cellStyle name="Акцент5 8 2" xfId="1629"/>
    <cellStyle name="Акцент5 9" xfId="1630"/>
    <cellStyle name="Акцент5 9 2" xfId="1631"/>
    <cellStyle name="Акцент6 10" xfId="1632"/>
    <cellStyle name="Акцент6 2" xfId="1633"/>
    <cellStyle name="Акцент6 2 2" xfId="1634"/>
    <cellStyle name="Акцент6 3" xfId="1635"/>
    <cellStyle name="Акцент6 3 2" xfId="1636"/>
    <cellStyle name="Акцент6 4" xfId="1637"/>
    <cellStyle name="Акцент6 4 2" xfId="1638"/>
    <cellStyle name="Акцент6 5" xfId="1639"/>
    <cellStyle name="Акцент6 5 2" xfId="1640"/>
    <cellStyle name="Акцент6 6" xfId="1641"/>
    <cellStyle name="Акцент6 6 2" xfId="1642"/>
    <cellStyle name="Акцент6 7" xfId="1643"/>
    <cellStyle name="Акцент6 7 2" xfId="1644"/>
    <cellStyle name="Акцент6 8" xfId="1645"/>
    <cellStyle name="Акцент6 8 2" xfId="1646"/>
    <cellStyle name="Акцент6 9" xfId="1647"/>
    <cellStyle name="Акцент6 9 2" xfId="1648"/>
    <cellStyle name="Беззащитный" xfId="1649"/>
    <cellStyle name="Ввод  10" xfId="1650"/>
    <cellStyle name="Ввод  2" xfId="1651"/>
    <cellStyle name="Ввод  2 2" xfId="1652"/>
    <cellStyle name="Ввод  2_46EE.2011(v1.0)" xfId="1653"/>
    <cellStyle name="Ввод  3" xfId="1654"/>
    <cellStyle name="Ввод  3 2" xfId="1655"/>
    <cellStyle name="Ввод  3_46EE.2011(v1.0)" xfId="1656"/>
    <cellStyle name="Ввод  4" xfId="1657"/>
    <cellStyle name="Ввод  4 2" xfId="1658"/>
    <cellStyle name="Ввод  4_46EE.2011(v1.0)" xfId="1659"/>
    <cellStyle name="Ввод  5" xfId="1660"/>
    <cellStyle name="Ввод  5 2" xfId="1661"/>
    <cellStyle name="Ввод  5_46EE.2011(v1.0)" xfId="1662"/>
    <cellStyle name="Ввод  6" xfId="1663"/>
    <cellStyle name="Ввод  6 2" xfId="1664"/>
    <cellStyle name="Ввод  6_46EE.2011(v1.0)" xfId="1665"/>
    <cellStyle name="Ввод  7" xfId="1666"/>
    <cellStyle name="Ввод  7 2" xfId="1667"/>
    <cellStyle name="Ввод  7_46EE.2011(v1.0)" xfId="1668"/>
    <cellStyle name="Ввод  8" xfId="1669"/>
    <cellStyle name="Ввод  8 2" xfId="1670"/>
    <cellStyle name="Ввод  8_46EE.2011(v1.0)" xfId="1671"/>
    <cellStyle name="Ввод  9" xfId="1672"/>
    <cellStyle name="Ввод  9 2" xfId="1673"/>
    <cellStyle name="Ввод  9_46EE.2011(v1.0)" xfId="1674"/>
    <cellStyle name="Верт. заголовок" xfId="1675"/>
    <cellStyle name="Вес_продукта" xfId="1676"/>
    <cellStyle name="Вывод 10" xfId="1677"/>
    <cellStyle name="Вывод 2" xfId="1678"/>
    <cellStyle name="Вывод 2 2" xfId="1679"/>
    <cellStyle name="Вывод 2_46EE.2011(v1.0)" xfId="1680"/>
    <cellStyle name="Вывод 3" xfId="1681"/>
    <cellStyle name="Вывод 3 2" xfId="1682"/>
    <cellStyle name="Вывод 3_46EE.2011(v1.0)" xfId="1683"/>
    <cellStyle name="Вывод 4" xfId="1684"/>
    <cellStyle name="Вывод 4 2" xfId="1685"/>
    <cellStyle name="Вывод 4_46EE.2011(v1.0)" xfId="1686"/>
    <cellStyle name="Вывод 5" xfId="1687"/>
    <cellStyle name="Вывод 5 2" xfId="1688"/>
    <cellStyle name="Вывод 5_46EE.2011(v1.0)" xfId="1689"/>
    <cellStyle name="Вывод 6" xfId="1690"/>
    <cellStyle name="Вывод 6 2" xfId="1691"/>
    <cellStyle name="Вывод 6_46EE.2011(v1.0)" xfId="1692"/>
    <cellStyle name="Вывод 7" xfId="1693"/>
    <cellStyle name="Вывод 7 2" xfId="1694"/>
    <cellStyle name="Вывод 7_46EE.2011(v1.0)" xfId="1695"/>
    <cellStyle name="Вывод 8" xfId="1696"/>
    <cellStyle name="Вывод 8 2" xfId="1697"/>
    <cellStyle name="Вывод 8_46EE.2011(v1.0)" xfId="1698"/>
    <cellStyle name="Вывод 9" xfId="1699"/>
    <cellStyle name="Вывод 9 2" xfId="1700"/>
    <cellStyle name="Вывод 9_46EE.2011(v1.0)" xfId="1701"/>
    <cellStyle name="Вычисление 10" xfId="1702"/>
    <cellStyle name="Вычисление 2" xfId="1703"/>
    <cellStyle name="Вычисление 2 2" xfId="1704"/>
    <cellStyle name="Вычисление 2_46EE.2011(v1.0)" xfId="1705"/>
    <cellStyle name="Вычисление 3" xfId="1706"/>
    <cellStyle name="Вычисление 3 2" xfId="1707"/>
    <cellStyle name="Вычисление 3_46EE.2011(v1.0)" xfId="1708"/>
    <cellStyle name="Вычисление 4" xfId="1709"/>
    <cellStyle name="Вычисление 4 2" xfId="1710"/>
    <cellStyle name="Вычисление 4_46EE.2011(v1.0)" xfId="1711"/>
    <cellStyle name="Вычисление 5" xfId="1712"/>
    <cellStyle name="Вычисление 5 2" xfId="1713"/>
    <cellStyle name="Вычисление 5_46EE.2011(v1.0)" xfId="1714"/>
    <cellStyle name="Вычисление 6" xfId="1715"/>
    <cellStyle name="Вычисление 6 2" xfId="1716"/>
    <cellStyle name="Вычисление 6_46EE.2011(v1.0)" xfId="1717"/>
    <cellStyle name="Вычисление 7" xfId="1718"/>
    <cellStyle name="Вычисление 7 2" xfId="1719"/>
    <cellStyle name="Вычисление 7_46EE.2011(v1.0)" xfId="1720"/>
    <cellStyle name="Вычисление 8" xfId="1721"/>
    <cellStyle name="Вычисление 8 2" xfId="1722"/>
    <cellStyle name="Вычисление 8_46EE.2011(v1.0)" xfId="1723"/>
    <cellStyle name="Вычисление 9" xfId="1724"/>
    <cellStyle name="Вычисление 9 2" xfId="1725"/>
    <cellStyle name="Вычисление 9_46EE.2011(v1.0)" xfId="1726"/>
    <cellStyle name="Гиперссылка 2" xfId="1727"/>
    <cellStyle name="Гиперссылка 2 2" xfId="1728"/>
    <cellStyle name="Гиперссылка 2 3" xfId="1729"/>
    <cellStyle name="Гиперссылка 3" xfId="1730"/>
    <cellStyle name="Гиперссылка 4" xfId="1731"/>
    <cellStyle name="Гиперссылка 4 2" xfId="1732"/>
    <cellStyle name="Гиперссылка 5" xfId="1733"/>
    <cellStyle name="Группа" xfId="1734"/>
    <cellStyle name="Группа 0" xfId="1735"/>
    <cellStyle name="Группа 1" xfId="1736"/>
    <cellStyle name="Группа 2" xfId="1737"/>
    <cellStyle name="Группа 3" xfId="1738"/>
    <cellStyle name="Группа 4" xfId="1739"/>
    <cellStyle name="Группа 5" xfId="1740"/>
    <cellStyle name="Группа 6" xfId="1741"/>
    <cellStyle name="Группа 7" xfId="1742"/>
    <cellStyle name="Группа 8" xfId="1743"/>
    <cellStyle name="Группа_4DNS.UPDATE.EXAMPLE" xfId="1744"/>
    <cellStyle name="ДАТА" xfId="1745"/>
    <cellStyle name="ДАТА 2" xfId="1746"/>
    <cellStyle name="ДАТА 3" xfId="1747"/>
    <cellStyle name="ДАТА 4" xfId="1748"/>
    <cellStyle name="ДАТА 5" xfId="1749"/>
    <cellStyle name="ДАТА 6" xfId="1750"/>
    <cellStyle name="ДАТА 7" xfId="1751"/>
    <cellStyle name="ДАТА 8" xfId="1752"/>
    <cellStyle name="ДАТА 9" xfId="1753"/>
    <cellStyle name="ДАТА_1" xfId="1754"/>
    <cellStyle name="Денежный 2" xfId="1755"/>
    <cellStyle name="Денежный 2 2" xfId="1756"/>
    <cellStyle name="Денежный 2_INDEX.STATION.2012(v1.0)_" xfId="1757"/>
    <cellStyle name="Денежный 3" xfId="1758"/>
    <cellStyle name="Заголовок" xfId="1759"/>
    <cellStyle name="Заголовок 1 10" xfId="1760"/>
    <cellStyle name="Заголовок 1 2" xfId="1761"/>
    <cellStyle name="Заголовок 1 2 2" xfId="1762"/>
    <cellStyle name="Заголовок 1 2_46EE.2011(v1.0)" xfId="1763"/>
    <cellStyle name="Заголовок 1 3" xfId="1764"/>
    <cellStyle name="Заголовок 1 3 2" xfId="1765"/>
    <cellStyle name="Заголовок 1 3_46EE.2011(v1.0)" xfId="1766"/>
    <cellStyle name="Заголовок 1 4" xfId="1767"/>
    <cellStyle name="Заголовок 1 4 2" xfId="1768"/>
    <cellStyle name="Заголовок 1 4_46EE.2011(v1.0)" xfId="1769"/>
    <cellStyle name="Заголовок 1 5" xfId="1770"/>
    <cellStyle name="Заголовок 1 5 2" xfId="1771"/>
    <cellStyle name="Заголовок 1 5_46EE.2011(v1.0)" xfId="1772"/>
    <cellStyle name="Заголовок 1 6" xfId="1773"/>
    <cellStyle name="Заголовок 1 6 2" xfId="1774"/>
    <cellStyle name="Заголовок 1 6_46EE.2011(v1.0)" xfId="1775"/>
    <cellStyle name="Заголовок 1 7" xfId="1776"/>
    <cellStyle name="Заголовок 1 7 2" xfId="1777"/>
    <cellStyle name="Заголовок 1 7_46EE.2011(v1.0)" xfId="1778"/>
    <cellStyle name="Заголовок 1 8" xfId="1779"/>
    <cellStyle name="Заголовок 1 8 2" xfId="1780"/>
    <cellStyle name="Заголовок 1 8_46EE.2011(v1.0)" xfId="1781"/>
    <cellStyle name="Заголовок 1 9" xfId="1782"/>
    <cellStyle name="Заголовок 1 9 2" xfId="1783"/>
    <cellStyle name="Заголовок 1 9_46EE.2011(v1.0)" xfId="1784"/>
    <cellStyle name="Заголовок 2 10" xfId="1785"/>
    <cellStyle name="Заголовок 2 2" xfId="1786"/>
    <cellStyle name="Заголовок 2 2 2" xfId="1787"/>
    <cellStyle name="Заголовок 2 2_46EE.2011(v1.0)" xfId="1788"/>
    <cellStyle name="Заголовок 2 3" xfId="1789"/>
    <cellStyle name="Заголовок 2 3 2" xfId="1790"/>
    <cellStyle name="Заголовок 2 3_46EE.2011(v1.0)" xfId="1791"/>
    <cellStyle name="Заголовок 2 4" xfId="1792"/>
    <cellStyle name="Заголовок 2 4 2" xfId="1793"/>
    <cellStyle name="Заголовок 2 4_46EE.2011(v1.0)" xfId="1794"/>
    <cellStyle name="Заголовок 2 5" xfId="1795"/>
    <cellStyle name="Заголовок 2 5 2" xfId="1796"/>
    <cellStyle name="Заголовок 2 5_46EE.2011(v1.0)" xfId="1797"/>
    <cellStyle name="Заголовок 2 6" xfId="1798"/>
    <cellStyle name="Заголовок 2 6 2" xfId="1799"/>
    <cellStyle name="Заголовок 2 6_46EE.2011(v1.0)" xfId="1800"/>
    <cellStyle name="Заголовок 2 7" xfId="1801"/>
    <cellStyle name="Заголовок 2 7 2" xfId="1802"/>
    <cellStyle name="Заголовок 2 7_46EE.2011(v1.0)" xfId="1803"/>
    <cellStyle name="Заголовок 2 8" xfId="1804"/>
    <cellStyle name="Заголовок 2 8 2" xfId="1805"/>
    <cellStyle name="Заголовок 2 8_46EE.2011(v1.0)" xfId="1806"/>
    <cellStyle name="Заголовок 2 9" xfId="1807"/>
    <cellStyle name="Заголовок 2 9 2" xfId="1808"/>
    <cellStyle name="Заголовок 2 9_46EE.2011(v1.0)" xfId="1809"/>
    <cellStyle name="Заголовок 3 10" xfId="1810"/>
    <cellStyle name="Заголовок 3 2" xfId="1811"/>
    <cellStyle name="Заголовок 3 2 2" xfId="1812"/>
    <cellStyle name="Заголовок 3 2_46EE.2011(v1.0)" xfId="1813"/>
    <cellStyle name="Заголовок 3 3" xfId="1814"/>
    <cellStyle name="Заголовок 3 3 2" xfId="1815"/>
    <cellStyle name="Заголовок 3 3_46EE.2011(v1.0)" xfId="1816"/>
    <cellStyle name="Заголовок 3 4" xfId="1817"/>
    <cellStyle name="Заголовок 3 4 2" xfId="1818"/>
    <cellStyle name="Заголовок 3 4_46EE.2011(v1.0)" xfId="1819"/>
    <cellStyle name="Заголовок 3 5" xfId="1820"/>
    <cellStyle name="Заголовок 3 5 2" xfId="1821"/>
    <cellStyle name="Заголовок 3 5_46EE.2011(v1.0)" xfId="1822"/>
    <cellStyle name="Заголовок 3 6" xfId="1823"/>
    <cellStyle name="Заголовок 3 6 2" xfId="1824"/>
    <cellStyle name="Заголовок 3 6_46EE.2011(v1.0)" xfId="1825"/>
    <cellStyle name="Заголовок 3 7" xfId="1826"/>
    <cellStyle name="Заголовок 3 7 2" xfId="1827"/>
    <cellStyle name="Заголовок 3 7_46EE.2011(v1.0)" xfId="1828"/>
    <cellStyle name="Заголовок 3 8" xfId="1829"/>
    <cellStyle name="Заголовок 3 8 2" xfId="1830"/>
    <cellStyle name="Заголовок 3 8_46EE.2011(v1.0)" xfId="1831"/>
    <cellStyle name="Заголовок 3 9" xfId="1832"/>
    <cellStyle name="Заголовок 3 9 2" xfId="1833"/>
    <cellStyle name="Заголовок 3 9_46EE.2011(v1.0)" xfId="1834"/>
    <cellStyle name="Заголовок 4 10" xfId="1835"/>
    <cellStyle name="Заголовок 4 2" xfId="1836"/>
    <cellStyle name="Заголовок 4 2 2" xfId="1837"/>
    <cellStyle name="Заголовок 4 3" xfId="1838"/>
    <cellStyle name="Заголовок 4 3 2" xfId="1839"/>
    <cellStyle name="Заголовок 4 4" xfId="1840"/>
    <cellStyle name="Заголовок 4 4 2" xfId="1841"/>
    <cellStyle name="Заголовок 4 5" xfId="1842"/>
    <cellStyle name="Заголовок 4 5 2" xfId="1843"/>
    <cellStyle name="Заголовок 4 6" xfId="1844"/>
    <cellStyle name="Заголовок 4 6 2" xfId="1845"/>
    <cellStyle name="Заголовок 4 7" xfId="1846"/>
    <cellStyle name="Заголовок 4 7 2" xfId="1847"/>
    <cellStyle name="Заголовок 4 8" xfId="1848"/>
    <cellStyle name="Заголовок 4 8 2" xfId="1849"/>
    <cellStyle name="Заголовок 4 9" xfId="1850"/>
    <cellStyle name="Заголовок 4 9 2" xfId="1851"/>
    <cellStyle name="ЗАГОЛОВОК1" xfId="1852"/>
    <cellStyle name="ЗАГОЛОВОК2" xfId="1853"/>
    <cellStyle name="ЗаголовокСтолбца" xfId="1854"/>
    <cellStyle name="Защитный" xfId="1855"/>
    <cellStyle name="Значение" xfId="1856"/>
    <cellStyle name="Зоголовок" xfId="1857"/>
    <cellStyle name="Итог 10" xfId="1858"/>
    <cellStyle name="Итог 2" xfId="1859"/>
    <cellStyle name="Итог 2 2" xfId="1860"/>
    <cellStyle name="Итог 2_46EE.2011(v1.0)" xfId="1861"/>
    <cellStyle name="Итог 3" xfId="1862"/>
    <cellStyle name="Итог 3 2" xfId="1863"/>
    <cellStyle name="Итог 3_46EE.2011(v1.0)" xfId="1864"/>
    <cellStyle name="Итог 4" xfId="1865"/>
    <cellStyle name="Итог 4 2" xfId="1866"/>
    <cellStyle name="Итог 4_46EE.2011(v1.0)" xfId="1867"/>
    <cellStyle name="Итог 5" xfId="1868"/>
    <cellStyle name="Итог 5 2" xfId="1869"/>
    <cellStyle name="Итог 5_46EE.2011(v1.0)" xfId="1870"/>
    <cellStyle name="Итог 6" xfId="1871"/>
    <cellStyle name="Итог 6 2" xfId="1872"/>
    <cellStyle name="Итог 6_46EE.2011(v1.0)" xfId="1873"/>
    <cellStyle name="Итог 7" xfId="1874"/>
    <cellStyle name="Итог 7 2" xfId="1875"/>
    <cellStyle name="Итог 7_46EE.2011(v1.0)" xfId="1876"/>
    <cellStyle name="Итог 8" xfId="1877"/>
    <cellStyle name="Итог 8 2" xfId="1878"/>
    <cellStyle name="Итог 8_46EE.2011(v1.0)" xfId="1879"/>
    <cellStyle name="Итог 9" xfId="1880"/>
    <cellStyle name="Итог 9 2" xfId="1881"/>
    <cellStyle name="Итог 9_46EE.2011(v1.0)" xfId="1882"/>
    <cellStyle name="Итого" xfId="1883"/>
    <cellStyle name="ИТОГОВЫЙ" xfId="1884"/>
    <cellStyle name="ИТОГОВЫЙ 2" xfId="1885"/>
    <cellStyle name="ИТОГОВЫЙ 3" xfId="1886"/>
    <cellStyle name="ИТОГОВЫЙ 4" xfId="1887"/>
    <cellStyle name="ИТОГОВЫЙ 5" xfId="1888"/>
    <cellStyle name="ИТОГОВЫЙ 6" xfId="1889"/>
    <cellStyle name="ИТОГОВЫЙ 7" xfId="1890"/>
    <cellStyle name="ИТОГОВЫЙ 8" xfId="1891"/>
    <cellStyle name="ИТОГОВЫЙ 9" xfId="1892"/>
    <cellStyle name="ИТОГОВЫЙ_1" xfId="1893"/>
    <cellStyle name="Контрольная ячейка 10" xfId="1894"/>
    <cellStyle name="Контрольная ячейка 2" xfId="1895"/>
    <cellStyle name="Контрольная ячейка 2 2" xfId="1896"/>
    <cellStyle name="Контрольная ячейка 2_46EE.2011(v1.0)" xfId="1897"/>
    <cellStyle name="Контрольная ячейка 3" xfId="1898"/>
    <cellStyle name="Контрольная ячейка 3 2" xfId="1899"/>
    <cellStyle name="Контрольная ячейка 3_46EE.2011(v1.0)" xfId="1900"/>
    <cellStyle name="Контрольная ячейка 4" xfId="1901"/>
    <cellStyle name="Контрольная ячейка 4 2" xfId="1902"/>
    <cellStyle name="Контрольная ячейка 4_46EE.2011(v1.0)" xfId="1903"/>
    <cellStyle name="Контрольная ячейка 5" xfId="1904"/>
    <cellStyle name="Контрольная ячейка 5 2" xfId="1905"/>
    <cellStyle name="Контрольная ячейка 5_46EE.2011(v1.0)" xfId="1906"/>
    <cellStyle name="Контрольная ячейка 6" xfId="1907"/>
    <cellStyle name="Контрольная ячейка 6 2" xfId="1908"/>
    <cellStyle name="Контрольная ячейка 6_46EE.2011(v1.0)" xfId="1909"/>
    <cellStyle name="Контрольная ячейка 7" xfId="1910"/>
    <cellStyle name="Контрольная ячейка 7 2" xfId="1911"/>
    <cellStyle name="Контрольная ячейка 7_46EE.2011(v1.0)" xfId="1912"/>
    <cellStyle name="Контрольная ячейка 8" xfId="1913"/>
    <cellStyle name="Контрольная ячейка 8 2" xfId="1914"/>
    <cellStyle name="Контрольная ячейка 8_46EE.2011(v1.0)" xfId="1915"/>
    <cellStyle name="Контрольная ячейка 9" xfId="1916"/>
    <cellStyle name="Контрольная ячейка 9 2" xfId="1917"/>
    <cellStyle name="Контрольная ячейка 9_46EE.2011(v1.0)" xfId="1918"/>
    <cellStyle name="Миша (бланки отчетности)" xfId="1919"/>
    <cellStyle name="Мои наименования показателей" xfId="1924"/>
    <cellStyle name="Мои наименования показателей 10" xfId="1925"/>
    <cellStyle name="Мои наименования показателей 11" xfId="1926"/>
    <cellStyle name="Мои наименования показателей 2" xfId="1927"/>
    <cellStyle name="Мои наименования показателей 2 2" xfId="1928"/>
    <cellStyle name="Мои наименования показателей 2 3" xfId="1929"/>
    <cellStyle name="Мои наименования показателей 2 4" xfId="1930"/>
    <cellStyle name="Мои наименования показателей 2 5" xfId="1931"/>
    <cellStyle name="Мои наименования показателей 2 6" xfId="1932"/>
    <cellStyle name="Мои наименования показателей 2 7" xfId="1933"/>
    <cellStyle name="Мои наименования показателей 2 8" xfId="1934"/>
    <cellStyle name="Мои наименования показателей 2 9" xfId="1935"/>
    <cellStyle name="Мои наименования показателей 2_1" xfId="1936"/>
    <cellStyle name="Мои наименования показателей 3" xfId="1937"/>
    <cellStyle name="Мои наименования показателей 3 2" xfId="1938"/>
    <cellStyle name="Мои наименования показателей 3 3" xfId="1939"/>
    <cellStyle name="Мои наименования показателей 3 4" xfId="1940"/>
    <cellStyle name="Мои наименования показателей 3 5" xfId="1941"/>
    <cellStyle name="Мои наименования показателей 3 6" xfId="1942"/>
    <cellStyle name="Мои наименования показателей 3 7" xfId="1943"/>
    <cellStyle name="Мои наименования показателей 3 8" xfId="1944"/>
    <cellStyle name="Мои наименования показателей 3 9" xfId="1945"/>
    <cellStyle name="Мои наименования показателей 3_1" xfId="1946"/>
    <cellStyle name="Мои наименования показателей 4" xfId="1947"/>
    <cellStyle name="Мои наименования показателей 4 2" xfId="1948"/>
    <cellStyle name="Мои наименования показателей 4 3" xfId="1949"/>
    <cellStyle name="Мои наименования показателей 4 4" xfId="1950"/>
    <cellStyle name="Мои наименования показателей 4 5" xfId="1951"/>
    <cellStyle name="Мои наименования показателей 4 6" xfId="1952"/>
    <cellStyle name="Мои наименования показателей 4 7" xfId="1953"/>
    <cellStyle name="Мои наименования показателей 4 8" xfId="1954"/>
    <cellStyle name="Мои наименования показателей 4 9" xfId="1955"/>
    <cellStyle name="Мои наименования показателей 4_1" xfId="1956"/>
    <cellStyle name="Мои наименования показателей 5" xfId="1957"/>
    <cellStyle name="Мои наименования показателей 5 2" xfId="1958"/>
    <cellStyle name="Мои наименования показателей 5 3" xfId="1959"/>
    <cellStyle name="Мои наименования показателей 5 4" xfId="1960"/>
    <cellStyle name="Мои наименования показателей 5 5" xfId="1961"/>
    <cellStyle name="Мои наименования показателей 5 6" xfId="1962"/>
    <cellStyle name="Мои наименования показателей 5 7" xfId="1963"/>
    <cellStyle name="Мои наименования показателей 5 8" xfId="1964"/>
    <cellStyle name="Мои наименования показателей 5 9" xfId="1965"/>
    <cellStyle name="Мои наименования показателей 5_1" xfId="1966"/>
    <cellStyle name="Мои наименования показателей 6" xfId="1967"/>
    <cellStyle name="Мои наименования показателей 6 2" xfId="1968"/>
    <cellStyle name="Мои наименования показателей 6 3" xfId="1969"/>
    <cellStyle name="Мои наименования показателей 6_46EE.2011(v1.0)" xfId="1970"/>
    <cellStyle name="Мои наименования показателей 7" xfId="1971"/>
    <cellStyle name="Мои наименования показателей 7 2" xfId="1972"/>
    <cellStyle name="Мои наименования показателей 7 3" xfId="1973"/>
    <cellStyle name="Мои наименования показателей 7_46EE.2011(v1.0)" xfId="1974"/>
    <cellStyle name="Мои наименования показателей 8" xfId="1975"/>
    <cellStyle name="Мои наименования показателей 8 2" xfId="1976"/>
    <cellStyle name="Мои наименования показателей 8 3" xfId="1977"/>
    <cellStyle name="Мои наименования показателей 8_46EE.2011(v1.0)" xfId="1978"/>
    <cellStyle name="Мои наименования показателей 9" xfId="1979"/>
    <cellStyle name="Мои наименования показателей_46EE.2011" xfId="1980"/>
    <cellStyle name="Мой заголовок" xfId="1920"/>
    <cellStyle name="Мой заголовок листа" xfId="1921"/>
    <cellStyle name="Мой заголовок листа 2" xfId="1922"/>
    <cellStyle name="Мой заголовок_Новая инструкция1_фст" xfId="1923"/>
    <cellStyle name="назв фил" xfId="1981"/>
    <cellStyle name="Название 10" xfId="1982"/>
    <cellStyle name="Название 2" xfId="1983"/>
    <cellStyle name="Название 2 2" xfId="1984"/>
    <cellStyle name="Название 3" xfId="1985"/>
    <cellStyle name="Название 3 2" xfId="1986"/>
    <cellStyle name="Название 4" xfId="1987"/>
    <cellStyle name="Название 4 2" xfId="1988"/>
    <cellStyle name="Название 5" xfId="1989"/>
    <cellStyle name="Название 5 2" xfId="1990"/>
    <cellStyle name="Название 6" xfId="1991"/>
    <cellStyle name="Название 6 2" xfId="1992"/>
    <cellStyle name="Название 7" xfId="1993"/>
    <cellStyle name="Название 7 2" xfId="1994"/>
    <cellStyle name="Название 8" xfId="1995"/>
    <cellStyle name="Название 8 2" xfId="1996"/>
    <cellStyle name="Название 9" xfId="1997"/>
    <cellStyle name="Название 9 2" xfId="1998"/>
    <cellStyle name="Невидимый" xfId="1999"/>
    <cellStyle name="Нейтральный 10" xfId="2000"/>
    <cellStyle name="Нейтральный 2" xfId="2001"/>
    <cellStyle name="Нейтральный 2 2" xfId="2002"/>
    <cellStyle name="Нейтральный 3" xfId="2003"/>
    <cellStyle name="Нейтральный 3 2" xfId="2004"/>
    <cellStyle name="Нейтральный 4" xfId="2005"/>
    <cellStyle name="Нейтральный 4 2" xfId="2006"/>
    <cellStyle name="Нейтральный 5" xfId="2007"/>
    <cellStyle name="Нейтральный 5 2" xfId="2008"/>
    <cellStyle name="Нейтральный 6" xfId="2009"/>
    <cellStyle name="Нейтральный 6 2" xfId="2010"/>
    <cellStyle name="Нейтральный 7" xfId="2011"/>
    <cellStyle name="Нейтральный 7 2" xfId="2012"/>
    <cellStyle name="Нейтральный 8" xfId="2013"/>
    <cellStyle name="Нейтральный 8 2" xfId="2014"/>
    <cellStyle name="Нейтральный 9" xfId="2015"/>
    <cellStyle name="Нейтральный 9 2" xfId="2016"/>
    <cellStyle name="Низ1" xfId="2017"/>
    <cellStyle name="Низ2" xfId="2018"/>
    <cellStyle name="Обычный" xfId="0" builtinId="0"/>
    <cellStyle name="Обычный 10" xfId="2019"/>
    <cellStyle name="Обычный 11" xfId="2020"/>
    <cellStyle name="Обычный 11 2" xfId="2021"/>
    <cellStyle name="Обычный 11 3" xfId="2022"/>
    <cellStyle name="Обычный 11_46EE.2011(v1.2)" xfId="2023"/>
    <cellStyle name="Обычный 12" xfId="2024"/>
    <cellStyle name="Обычный 12 2" xfId="2025"/>
    <cellStyle name="Обычный 13" xfId="2026"/>
    <cellStyle name="Обычный 14" xfId="2027"/>
    <cellStyle name="Обычный 15" xfId="2028"/>
    <cellStyle name="Обычный 16" xfId="2029"/>
    <cellStyle name="Обычный 17" xfId="2030"/>
    <cellStyle name="Обычный 18" xfId="2031"/>
    <cellStyle name="Обычный 19" xfId="2032"/>
    <cellStyle name="Обычный 2" xfId="2033"/>
    <cellStyle name="Обычный 2 10" xfId="2034"/>
    <cellStyle name="Обычный 2 11" xfId="2035"/>
    <cellStyle name="Обычный 2 12" xfId="2036"/>
    <cellStyle name="Обычный 2 2" xfId="2037"/>
    <cellStyle name="Обычный 2 2 2" xfId="2038"/>
    <cellStyle name="Обычный 2 2 2 2" xfId="2039"/>
    <cellStyle name="Обычный 2 2 2 2 2" xfId="2040"/>
    <cellStyle name="Обычный 2 2 2 3" xfId="2041"/>
    <cellStyle name="Обычный 2 2 2 4" xfId="2042"/>
    <cellStyle name="Обычный 2 2 2 5" xfId="2043"/>
    <cellStyle name="Обычный 2 2 3" xfId="2044"/>
    <cellStyle name="Обычный 2 2 3 2" xfId="2045"/>
    <cellStyle name="Обычный 2 2 4" xfId="2046"/>
    <cellStyle name="Обычный 2 2_46EE.2011(v1.0)" xfId="2047"/>
    <cellStyle name="Обычный 2 3" xfId="2048"/>
    <cellStyle name="Обычный 2 3 2" xfId="2049"/>
    <cellStyle name="Обычный 2 3 3" xfId="2050"/>
    <cellStyle name="Обычный 2 3_46EE.2011(v1.0)" xfId="2051"/>
    <cellStyle name="Обычный 2 4" xfId="2052"/>
    <cellStyle name="Обычный 2 4 2" xfId="2053"/>
    <cellStyle name="Обычный 2 4 3" xfId="2054"/>
    <cellStyle name="Обычный 2 4_46EE.2011(v1.0)" xfId="2055"/>
    <cellStyle name="Обычный 2 5" xfId="2056"/>
    <cellStyle name="Обычный 2 5 2" xfId="2057"/>
    <cellStyle name="Обычный 2 5 3" xfId="2058"/>
    <cellStyle name="Обычный 2 5_46EE.2011(v1.0)" xfId="2059"/>
    <cellStyle name="Обычный 2 6" xfId="2060"/>
    <cellStyle name="Обычный 2 6 2" xfId="2061"/>
    <cellStyle name="Обычный 2 6 3" xfId="2062"/>
    <cellStyle name="Обычный 2 6_46EE.2011(v1.0)" xfId="2063"/>
    <cellStyle name="Обычный 2 7" xfId="2064"/>
    <cellStyle name="Обычный 2 8" xfId="2065"/>
    <cellStyle name="Обычный 2 9" xfId="2066"/>
    <cellStyle name="Обычный 2_1" xfId="2067"/>
    <cellStyle name="Обычный 20" xfId="2068"/>
    <cellStyle name="Обычный 21" xfId="2069"/>
    <cellStyle name="Обычный 22" xfId="2070"/>
    <cellStyle name="Обычный 23" xfId="2071"/>
    <cellStyle name="Обычный 24" xfId="2072"/>
    <cellStyle name="Обычный 25" xfId="2073"/>
    <cellStyle name="Обычный 26" xfId="2074"/>
    <cellStyle name="Обычный 27" xfId="2075"/>
    <cellStyle name="Обычный 28" xfId="2076"/>
    <cellStyle name="Обычный 29" xfId="2077"/>
    <cellStyle name="Обычный 3" xfId="2078"/>
    <cellStyle name="Обычный 3 2" xfId="2079"/>
    <cellStyle name="Обычный 3 2 2" xfId="2080"/>
    <cellStyle name="Обычный 3 3" xfId="2081"/>
    <cellStyle name="Обычный 3 4" xfId="2082"/>
    <cellStyle name="Обычный 3_Общехоз." xfId="2083"/>
    <cellStyle name="Обычный 30" xfId="2084"/>
    <cellStyle name="Обычный 31" xfId="2085"/>
    <cellStyle name="Обычный 32" xfId="2086"/>
    <cellStyle name="Обычный 33" xfId="2087"/>
    <cellStyle name="Обычный 34" xfId="2088"/>
    <cellStyle name="Обычный 35" xfId="2089"/>
    <cellStyle name="Обычный 36" xfId="2090"/>
    <cellStyle name="Обычный 37" xfId="2091"/>
    <cellStyle name="Обычный 38" xfId="2092"/>
    <cellStyle name="Обычный 39" xfId="2093"/>
    <cellStyle name="Обычный 4" xfId="2094"/>
    <cellStyle name="Обычный 4 2" xfId="2095"/>
    <cellStyle name="Обычный 4 2 2" xfId="2096"/>
    <cellStyle name="Обычный 4 2 3" xfId="2097"/>
    <cellStyle name="Обычный 4 2 4" xfId="2098"/>
    <cellStyle name="Обычный 4 2_46EP.2012(v0.1)" xfId="2099"/>
    <cellStyle name="Обычный 4 3" xfId="2100"/>
    <cellStyle name="Обычный 4_ARMRAZR" xfId="2101"/>
    <cellStyle name="Обычный 40" xfId="2102"/>
    <cellStyle name="Обычный 41" xfId="2103"/>
    <cellStyle name="Обычный 42" xfId="2104"/>
    <cellStyle name="Обычный 43" xfId="2105"/>
    <cellStyle name="Обычный 43 2" xfId="2106"/>
    <cellStyle name="Обычный 44" xfId="2107"/>
    <cellStyle name="Обычный 45" xfId="2108"/>
    <cellStyle name="Обычный 5" xfId="2109"/>
    <cellStyle name="Обычный 5 2" xfId="2110"/>
    <cellStyle name="Обычный 6" xfId="2111"/>
    <cellStyle name="Обычный 6 2" xfId="2112"/>
    <cellStyle name="Обычный 7" xfId="2113"/>
    <cellStyle name="Обычный 7 2" xfId="2114"/>
    <cellStyle name="Обычный 8" xfId="2115"/>
    <cellStyle name="Обычный 8 2" xfId="2116"/>
    <cellStyle name="Обычный 9" xfId="2117"/>
    <cellStyle name="Обычный 9 2" xfId="2118"/>
    <cellStyle name="Ошибка" xfId="2119"/>
    <cellStyle name="Плохой 10" xfId="2120"/>
    <cellStyle name="Плохой 2" xfId="2121"/>
    <cellStyle name="Плохой 2 2" xfId="2122"/>
    <cellStyle name="Плохой 3" xfId="2123"/>
    <cellStyle name="Плохой 3 2" xfId="2124"/>
    <cellStyle name="Плохой 4" xfId="2125"/>
    <cellStyle name="Плохой 4 2" xfId="2126"/>
    <cellStyle name="Плохой 5" xfId="2127"/>
    <cellStyle name="Плохой 5 2" xfId="2128"/>
    <cellStyle name="Плохой 6" xfId="2129"/>
    <cellStyle name="Плохой 6 2" xfId="2130"/>
    <cellStyle name="Плохой 7" xfId="2131"/>
    <cellStyle name="Плохой 7 2" xfId="2132"/>
    <cellStyle name="Плохой 8" xfId="2133"/>
    <cellStyle name="Плохой 8 2" xfId="2134"/>
    <cellStyle name="Плохой 9" xfId="2135"/>
    <cellStyle name="Плохой 9 2" xfId="2136"/>
    <cellStyle name="По центру с переносом" xfId="2137"/>
    <cellStyle name="По центру с переносом 2" xfId="2138"/>
    <cellStyle name="По центру с переносом 3" xfId="2139"/>
    <cellStyle name="По центру с переносом 4" xfId="2140"/>
    <cellStyle name="По ширине с переносом" xfId="2141"/>
    <cellStyle name="По ширине с переносом 2" xfId="2142"/>
    <cellStyle name="По ширине с переносом 3" xfId="2143"/>
    <cellStyle name="По ширине с переносом 4" xfId="2144"/>
    <cellStyle name="Подгруппа" xfId="2145"/>
    <cellStyle name="Поле ввода" xfId="2146"/>
    <cellStyle name="Пояснение 10" xfId="2147"/>
    <cellStyle name="Пояснение 2" xfId="2148"/>
    <cellStyle name="Пояснение 2 2" xfId="2149"/>
    <cellStyle name="Пояснение 3" xfId="2150"/>
    <cellStyle name="Пояснение 3 2" xfId="2151"/>
    <cellStyle name="Пояснение 4" xfId="2152"/>
    <cellStyle name="Пояснение 4 2" xfId="2153"/>
    <cellStyle name="Пояснение 5" xfId="2154"/>
    <cellStyle name="Пояснение 5 2" xfId="2155"/>
    <cellStyle name="Пояснение 6" xfId="2156"/>
    <cellStyle name="Пояснение 6 2" xfId="2157"/>
    <cellStyle name="Пояснение 7" xfId="2158"/>
    <cellStyle name="Пояснение 7 2" xfId="2159"/>
    <cellStyle name="Пояснение 8" xfId="2160"/>
    <cellStyle name="Пояснение 8 2" xfId="2161"/>
    <cellStyle name="Пояснение 9" xfId="2162"/>
    <cellStyle name="Пояснение 9 2" xfId="2163"/>
    <cellStyle name="Примечание 10" xfId="2164"/>
    <cellStyle name="Примечание 10 2" xfId="2165"/>
    <cellStyle name="Примечание 10 3" xfId="2166"/>
    <cellStyle name="Примечание 10 4" xfId="2167"/>
    <cellStyle name="Примечание 10_46EE.2011(v1.0)" xfId="2168"/>
    <cellStyle name="Примечание 11" xfId="2169"/>
    <cellStyle name="Примечание 11 2" xfId="2170"/>
    <cellStyle name="Примечание 11 3" xfId="2171"/>
    <cellStyle name="Примечание 11 4" xfId="2172"/>
    <cellStyle name="Примечание 11_46EE.2011(v1.0)" xfId="2173"/>
    <cellStyle name="Примечание 12" xfId="2174"/>
    <cellStyle name="Примечание 12 2" xfId="2175"/>
    <cellStyle name="Примечание 12 3" xfId="2176"/>
    <cellStyle name="Примечание 12 4" xfId="2177"/>
    <cellStyle name="Примечание 12_46EE.2011(v1.0)" xfId="2178"/>
    <cellStyle name="Примечание 13" xfId="2179"/>
    <cellStyle name="Примечание 14" xfId="2180"/>
    <cellStyle name="Примечание 15" xfId="2181"/>
    <cellStyle name="Примечание 16" xfId="2182"/>
    <cellStyle name="Примечание 17" xfId="2183"/>
    <cellStyle name="Примечание 18" xfId="2184"/>
    <cellStyle name="Примечание 19" xfId="2185"/>
    <cellStyle name="Примечание 2" xfId="2186"/>
    <cellStyle name="Примечание 2 2" xfId="2187"/>
    <cellStyle name="Примечание 2 3" xfId="2188"/>
    <cellStyle name="Примечание 2 4" xfId="2189"/>
    <cellStyle name="Примечание 2 5" xfId="2190"/>
    <cellStyle name="Примечание 2 6" xfId="2191"/>
    <cellStyle name="Примечание 2 7" xfId="2192"/>
    <cellStyle name="Примечание 2 8" xfId="2193"/>
    <cellStyle name="Примечание 2 9" xfId="2194"/>
    <cellStyle name="Примечание 2_46EE.2011(v1.0)" xfId="2195"/>
    <cellStyle name="Примечание 20" xfId="2196"/>
    <cellStyle name="Примечание 21" xfId="2197"/>
    <cellStyle name="Примечание 22" xfId="2198"/>
    <cellStyle name="Примечание 23" xfId="2199"/>
    <cellStyle name="Примечание 24" xfId="2200"/>
    <cellStyle name="Примечание 25" xfId="2201"/>
    <cellStyle name="Примечание 26" xfId="2202"/>
    <cellStyle name="Примечание 27" xfId="2203"/>
    <cellStyle name="Примечание 28" xfId="2204"/>
    <cellStyle name="Примечание 29" xfId="2205"/>
    <cellStyle name="Примечание 3" xfId="2206"/>
    <cellStyle name="Примечание 3 2" xfId="2207"/>
    <cellStyle name="Примечание 3 3" xfId="2208"/>
    <cellStyle name="Примечание 3 4" xfId="2209"/>
    <cellStyle name="Примечание 3 5" xfId="2210"/>
    <cellStyle name="Примечание 3 6" xfId="2211"/>
    <cellStyle name="Примечание 3 7" xfId="2212"/>
    <cellStyle name="Примечание 3 8" xfId="2213"/>
    <cellStyle name="Примечание 3 9" xfId="2214"/>
    <cellStyle name="Примечание 3_46EE.2011(v1.0)" xfId="2215"/>
    <cellStyle name="Примечание 30" xfId="2216"/>
    <cellStyle name="Примечание 31" xfId="2217"/>
    <cellStyle name="Примечание 32" xfId="2218"/>
    <cellStyle name="Примечание 33" xfId="2219"/>
    <cellStyle name="Примечание 34" xfId="2220"/>
    <cellStyle name="Примечание 35" xfId="2221"/>
    <cellStyle name="Примечание 36" xfId="2222"/>
    <cellStyle name="Примечание 37" xfId="2223"/>
    <cellStyle name="Примечание 4" xfId="2224"/>
    <cellStyle name="Примечание 4 2" xfId="2225"/>
    <cellStyle name="Примечание 4 3" xfId="2226"/>
    <cellStyle name="Примечание 4 4" xfId="2227"/>
    <cellStyle name="Примечание 4 5" xfId="2228"/>
    <cellStyle name="Примечание 4 6" xfId="2229"/>
    <cellStyle name="Примечание 4 7" xfId="2230"/>
    <cellStyle name="Примечание 4 8" xfId="2231"/>
    <cellStyle name="Примечание 4 9" xfId="2232"/>
    <cellStyle name="Примечание 4_46EE.2011(v1.0)" xfId="2233"/>
    <cellStyle name="Примечание 5" xfId="2234"/>
    <cellStyle name="Примечание 5 2" xfId="2235"/>
    <cellStyle name="Примечание 5 3" xfId="2236"/>
    <cellStyle name="Примечание 5 4" xfId="2237"/>
    <cellStyle name="Примечание 5 5" xfId="2238"/>
    <cellStyle name="Примечание 5 6" xfId="2239"/>
    <cellStyle name="Примечание 5 7" xfId="2240"/>
    <cellStyle name="Примечание 5 8" xfId="2241"/>
    <cellStyle name="Примечание 5 9" xfId="2242"/>
    <cellStyle name="Примечание 5_46EE.2011(v1.0)" xfId="2243"/>
    <cellStyle name="Примечание 6" xfId="2244"/>
    <cellStyle name="Примечание 6 2" xfId="2245"/>
    <cellStyle name="Примечание 6_46EE.2011(v1.0)" xfId="2246"/>
    <cellStyle name="Примечание 7" xfId="2247"/>
    <cellStyle name="Примечание 7 2" xfId="2248"/>
    <cellStyle name="Примечание 7_46EE.2011(v1.0)" xfId="2249"/>
    <cellStyle name="Примечание 8" xfId="2250"/>
    <cellStyle name="Примечание 8 2" xfId="2251"/>
    <cellStyle name="Примечание 8_46EE.2011(v1.0)" xfId="2252"/>
    <cellStyle name="Примечание 9" xfId="2253"/>
    <cellStyle name="Примечание 9 2" xfId="2254"/>
    <cellStyle name="Примечание 9_46EE.2011(v1.0)" xfId="2255"/>
    <cellStyle name="Продукт" xfId="2256"/>
    <cellStyle name="Процентный" xfId="2" builtinId="5"/>
    <cellStyle name="Процентный 10" xfId="2257"/>
    <cellStyle name="Процентный 2" xfId="2258"/>
    <cellStyle name="Процентный 2 2" xfId="2259"/>
    <cellStyle name="Процентный 2 2 2" xfId="2260"/>
    <cellStyle name="Процентный 2 2 3" xfId="2261"/>
    <cellStyle name="Процентный 2 2 4" xfId="2262"/>
    <cellStyle name="Процентный 2 3" xfId="2263"/>
    <cellStyle name="Процентный 2 3 2" xfId="2264"/>
    <cellStyle name="Процентный 2 3 3" xfId="2265"/>
    <cellStyle name="Процентный 2 3 4" xfId="2266"/>
    <cellStyle name="Процентный 2 4" xfId="2267"/>
    <cellStyle name="Процентный 2 5" xfId="2268"/>
    <cellStyle name="Процентный 2 6" xfId="2269"/>
    <cellStyle name="Процентный 3" xfId="2270"/>
    <cellStyle name="Процентный 3 2" xfId="2271"/>
    <cellStyle name="Процентный 3 3" xfId="2272"/>
    <cellStyle name="Процентный 3 4" xfId="2273"/>
    <cellStyle name="Процентный 4" xfId="2274"/>
    <cellStyle name="Процентный 4 2" xfId="2275"/>
    <cellStyle name="Процентный 4 3" xfId="2276"/>
    <cellStyle name="Процентный 4 4" xfId="2277"/>
    <cellStyle name="Процентный 5" xfId="2278"/>
    <cellStyle name="Процентный 6" xfId="2279"/>
    <cellStyle name="Процентный 7" xfId="2280"/>
    <cellStyle name="Процентный 7 2" xfId="2281"/>
    <cellStyle name="Процентный 9" xfId="2282"/>
    <cellStyle name="Разница" xfId="2283"/>
    <cellStyle name="Рамки" xfId="2284"/>
    <cellStyle name="Сводная таблица" xfId="2285"/>
    <cellStyle name="Связанная ячейка 10" xfId="2286"/>
    <cellStyle name="Связанная ячейка 2" xfId="2287"/>
    <cellStyle name="Связанная ячейка 2 2" xfId="2288"/>
    <cellStyle name="Связанная ячейка 2_46EE.2011(v1.0)" xfId="2289"/>
    <cellStyle name="Связанная ячейка 3" xfId="2290"/>
    <cellStyle name="Связанная ячейка 3 2" xfId="2291"/>
    <cellStyle name="Связанная ячейка 3_46EE.2011(v1.0)" xfId="2292"/>
    <cellStyle name="Связанная ячейка 4" xfId="2293"/>
    <cellStyle name="Связанная ячейка 4 2" xfId="2294"/>
    <cellStyle name="Связанная ячейка 4_46EE.2011(v1.0)" xfId="2295"/>
    <cellStyle name="Связанная ячейка 5" xfId="2296"/>
    <cellStyle name="Связанная ячейка 5 2" xfId="2297"/>
    <cellStyle name="Связанная ячейка 5_46EE.2011(v1.0)" xfId="2298"/>
    <cellStyle name="Связанная ячейка 6" xfId="2299"/>
    <cellStyle name="Связанная ячейка 6 2" xfId="2300"/>
    <cellStyle name="Связанная ячейка 6_46EE.2011(v1.0)" xfId="2301"/>
    <cellStyle name="Связанная ячейка 7" xfId="2302"/>
    <cellStyle name="Связанная ячейка 7 2" xfId="2303"/>
    <cellStyle name="Связанная ячейка 7_46EE.2011(v1.0)" xfId="2304"/>
    <cellStyle name="Связанная ячейка 8" xfId="2305"/>
    <cellStyle name="Связанная ячейка 8 2" xfId="2306"/>
    <cellStyle name="Связанная ячейка 8_46EE.2011(v1.0)" xfId="2307"/>
    <cellStyle name="Связанная ячейка 9" xfId="2308"/>
    <cellStyle name="Связанная ячейка 9 2" xfId="2309"/>
    <cellStyle name="Связанная ячейка 9_46EE.2011(v1.0)" xfId="2310"/>
    <cellStyle name="Стиль 1" xfId="2311"/>
    <cellStyle name="Стиль 1 2" xfId="2312"/>
    <cellStyle name="Стиль 1 2 2" xfId="2313"/>
    <cellStyle name="Стиль 1 2_46EP.2011(v2.0)" xfId="2314"/>
    <cellStyle name="Стиль 1_Новая инструкция1_фст" xfId="2315"/>
    <cellStyle name="Стиль 2" xfId="2316"/>
    <cellStyle name="Субсчет" xfId="2317"/>
    <cellStyle name="Счет" xfId="2318"/>
    <cellStyle name="ТЕКСТ" xfId="2319"/>
    <cellStyle name="ТЕКСТ 2" xfId="2320"/>
    <cellStyle name="ТЕКСТ 3" xfId="2321"/>
    <cellStyle name="ТЕКСТ 4" xfId="2322"/>
    <cellStyle name="ТЕКСТ 5" xfId="2323"/>
    <cellStyle name="ТЕКСТ 6" xfId="2324"/>
    <cellStyle name="ТЕКСТ 7" xfId="2325"/>
    <cellStyle name="ТЕКСТ 8" xfId="2326"/>
    <cellStyle name="ТЕКСТ 9" xfId="2327"/>
    <cellStyle name="Текст предупреждения 10" xfId="2328"/>
    <cellStyle name="Текст предупреждения 2" xfId="2329"/>
    <cellStyle name="Текст предупреждения 2 2" xfId="2330"/>
    <cellStyle name="Текст предупреждения 3" xfId="2331"/>
    <cellStyle name="Текст предупреждения 3 2" xfId="2332"/>
    <cellStyle name="Текст предупреждения 4" xfId="2333"/>
    <cellStyle name="Текст предупреждения 4 2" xfId="2334"/>
    <cellStyle name="Текст предупреждения 5" xfId="2335"/>
    <cellStyle name="Текст предупреждения 5 2" xfId="2336"/>
    <cellStyle name="Текст предупреждения 6" xfId="2337"/>
    <cellStyle name="Текст предупреждения 6 2" xfId="2338"/>
    <cellStyle name="Текст предупреждения 7" xfId="2339"/>
    <cellStyle name="Текст предупреждения 7 2" xfId="2340"/>
    <cellStyle name="Текст предупреждения 8" xfId="2341"/>
    <cellStyle name="Текст предупреждения 8 2" xfId="2342"/>
    <cellStyle name="Текст предупреждения 9" xfId="2343"/>
    <cellStyle name="Текст предупреждения 9 2" xfId="2344"/>
    <cellStyle name="Текстовый" xfId="2345"/>
    <cellStyle name="Текстовый 10" xfId="2346"/>
    <cellStyle name="Текстовый 11" xfId="2347"/>
    <cellStyle name="Текстовый 12" xfId="2348"/>
    <cellStyle name="Текстовый 13" xfId="2349"/>
    <cellStyle name="Текстовый 14" xfId="2350"/>
    <cellStyle name="Текстовый 15" xfId="2351"/>
    <cellStyle name="Текстовый 16" xfId="2352"/>
    <cellStyle name="Текстовый 2" xfId="2353"/>
    <cellStyle name="Текстовый 3" xfId="2354"/>
    <cellStyle name="Текстовый 4" xfId="2355"/>
    <cellStyle name="Текстовый 5" xfId="2356"/>
    <cellStyle name="Текстовый 6" xfId="2357"/>
    <cellStyle name="Текстовый 7" xfId="2358"/>
    <cellStyle name="Текстовый 8" xfId="2359"/>
    <cellStyle name="Текстовый 9" xfId="2360"/>
    <cellStyle name="Текстовый_1" xfId="2361"/>
    <cellStyle name="Тысячи [0]_ СБ$ " xfId="2362"/>
    <cellStyle name="Тысячи_ СБ$ " xfId="2363"/>
    <cellStyle name="ФИКСИРОВАННЫЙ" xfId="2364"/>
    <cellStyle name="ФИКСИРОВАННЫЙ 2" xfId="2365"/>
    <cellStyle name="ФИКСИРОВАННЫЙ 3" xfId="2366"/>
    <cellStyle name="ФИКСИРОВАННЫЙ 4" xfId="2367"/>
    <cellStyle name="ФИКСИРОВАННЫЙ 5" xfId="2368"/>
    <cellStyle name="ФИКСИРОВАННЫЙ 6" xfId="2369"/>
    <cellStyle name="ФИКСИРОВАННЫЙ 7" xfId="2370"/>
    <cellStyle name="ФИКСИРОВАННЫЙ 8" xfId="2371"/>
    <cellStyle name="ФИКСИРОВАННЫЙ 9" xfId="2372"/>
    <cellStyle name="ФИКСИРОВАННЫЙ_1" xfId="2373"/>
    <cellStyle name="Финансовый" xfId="1" builtinId="3"/>
    <cellStyle name="Финансовый 2" xfId="2374"/>
    <cellStyle name="Финансовый 2 2" xfId="2375"/>
    <cellStyle name="Финансовый 2 2 2" xfId="2376"/>
    <cellStyle name="Финансовый 2 2 3" xfId="2377"/>
    <cellStyle name="Финансовый 2 2 4" xfId="2378"/>
    <cellStyle name="Финансовый 2 2_INDEX.STATION.2012(v1.0)_" xfId="2379"/>
    <cellStyle name="Финансовый 2 3" xfId="2380"/>
    <cellStyle name="Финансовый 2 4" xfId="2381"/>
    <cellStyle name="Финансовый 2 5" xfId="2382"/>
    <cellStyle name="Финансовый 2_46EE.2011(v1.0)" xfId="2383"/>
    <cellStyle name="Финансовый 3" xfId="2384"/>
    <cellStyle name="Финансовый 3 2" xfId="2385"/>
    <cellStyle name="Финансовый 3 2 2" xfId="2386"/>
    <cellStyle name="Финансовый 3 2 3" xfId="2387"/>
    <cellStyle name="Финансовый 3 2_UPDATE.MONITORING.OS.EE.2.02.TO.1.3.64" xfId="2388"/>
    <cellStyle name="Финансовый 3 3" xfId="2389"/>
    <cellStyle name="Финансовый 3 4" xfId="2390"/>
    <cellStyle name="Финансовый 3 5" xfId="2391"/>
    <cellStyle name="Финансовый 3 6" xfId="2392"/>
    <cellStyle name="Финансовый 3_ARMRAZR" xfId="2393"/>
    <cellStyle name="Финансовый 4" xfId="2394"/>
    <cellStyle name="Финансовый 4 2" xfId="2395"/>
    <cellStyle name="Финансовый 4_TEHSHEET" xfId="2396"/>
    <cellStyle name="Финансовый 5" xfId="2397"/>
    <cellStyle name="Финансовый 6" xfId="2398"/>
    <cellStyle name="Финансовый 7" xfId="2399"/>
    <cellStyle name="Финансовый 8" xfId="2400"/>
    <cellStyle name="Финансовый 9" xfId="3"/>
    <cellStyle name="Финансовый0[0]_FU_bal" xfId="2401"/>
    <cellStyle name="Формула" xfId="2402"/>
    <cellStyle name="Формула 2" xfId="2403"/>
    <cellStyle name="Формула 3" xfId="2404"/>
    <cellStyle name="Формула_A РТ 2009 Рязаньэнерго" xfId="2405"/>
    <cellStyle name="ФормулаВБ" xfId="2406"/>
    <cellStyle name="ФормулаВБ 2" xfId="2407"/>
    <cellStyle name="ФормулаНаКонтроль" xfId="2408"/>
    <cellStyle name="ФормулаНаКонтроль 2" xfId="2409"/>
    <cellStyle name="Хороший 10" xfId="2410"/>
    <cellStyle name="Хороший 2" xfId="2411"/>
    <cellStyle name="Хороший 2 2" xfId="2412"/>
    <cellStyle name="Хороший 3" xfId="2413"/>
    <cellStyle name="Хороший 3 2" xfId="2414"/>
    <cellStyle name="Хороший 4" xfId="2415"/>
    <cellStyle name="Хороший 4 2" xfId="2416"/>
    <cellStyle name="Хороший 5" xfId="2417"/>
    <cellStyle name="Хороший 5 2" xfId="2418"/>
    <cellStyle name="Хороший 6" xfId="2419"/>
    <cellStyle name="Хороший 6 2" xfId="2420"/>
    <cellStyle name="Хороший 7" xfId="2421"/>
    <cellStyle name="Хороший 7 2" xfId="2422"/>
    <cellStyle name="Хороший 8" xfId="2423"/>
    <cellStyle name="Хороший 8 2" xfId="2424"/>
    <cellStyle name="Хороший 9" xfId="2425"/>
    <cellStyle name="Хороший 9 2" xfId="2426"/>
    <cellStyle name="Цена_продукта" xfId="2427"/>
    <cellStyle name="Цифры по центру с десятыми" xfId="2428"/>
    <cellStyle name="Цифры по центру с десятыми 2" xfId="2429"/>
    <cellStyle name="Цифры по центру с десятыми 3" xfId="2430"/>
    <cellStyle name="Цифры по центру с десятыми 4" xfId="2431"/>
    <cellStyle name="число" xfId="2432"/>
    <cellStyle name="Џђћ–…ќ’ќ›‰" xfId="2433"/>
    <cellStyle name="Џђћ–…ќ’ќ›‰ 2" xfId="2434"/>
    <cellStyle name="Шапка" xfId="2435"/>
    <cellStyle name="Шапка таблицы" xfId="2436"/>
    <cellStyle name="Шапка_4DNS.UPDATE.EXAMPLE" xfId="2437"/>
    <cellStyle name="ШАУ" xfId="2438"/>
    <cellStyle name="標準_PL-CF sheet" xfId="2439"/>
    <cellStyle name="䁺_x0001_" xfId="2440"/>
  </cellStyles>
  <dxfs count="0"/>
  <tableStyles count="0" defaultTableStyle="TableStyleMedium2" defaultPivotStyle="PivotStyleLight16"/>
  <colors>
    <mruColors>
      <color rgb="FF0000CC"/>
      <color rgb="FF00FF00"/>
      <color rgb="FFC1FFC1"/>
      <color rgb="FFCD9BFF"/>
      <color rgb="FFCCFFFF"/>
      <color rgb="FFAB57FF"/>
      <color rgb="FF85DFFF"/>
      <color rgb="FFCCFFCC"/>
      <color rgb="FF66FFFF"/>
      <color rgb="FF9BFF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13\V2008-2011%2081208%20var&#1050;50&#1082;&#1083;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46;&#1077;&#1085;&#1103;\&#1058;&#1072;&#1088;&#1080;&#1092;&#1099;\&#1058;&#1072;&#1088;&#1080;&#1092;%20&#1085;&#1072;%202011\&#1069;&#1082;&#1089;&#1087;&#1077;&#1088;&#1090;&#1085;&#1099;&#1077;%20&#1086;&#1094;&#1077;&#1085;&#1082;&#1080;\&#1053;&#1072;&#1088;&#1086;-&#1060;&#1086;&#1084;&#1080;&#1085;&#1089;&#1082;&#1080;&#1081;\&#1053;&#1058;&#1069;&#1050;%20&#1050;&#1072;&#1083;&#1100;&#1082;&#1091;&#1083;&#1103;&#1094;&#1080;&#1103;%20&#1090;&#1072;&#1088;&#1080;&#1092;&#1072;%202011%20&#1085;&#1072;%20&#1090;&#1077;&#1087;&#1083;&#1086;&#1074;&#1091;&#1102;%20&#1101;&#1085;&#1077;&#1088;&#1075;&#1080;&#110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2\Standart\Standart\Tax\Tax_Table\&#1055;&#1083;&#1072;&#1085;&#1080;&#1088;&#1086;&#1074;&#1072;&#1085;&#1080;&#107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52;&#1086;&#1080;%20&#1076;&#1086;&#1082;&#1091;&#1084;&#1077;&#1085;&#1090;&#1099;\&#1052;&#1054;&#1041;\06-03-06\Var2.7%20(version%201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lmain\common\Documents%20and%20Settings\sentureva\&#1052;&#1086;&#1080;%20&#1076;&#1086;&#1082;&#1091;&#1084;&#1077;&#1085;&#1090;&#1099;\&#1052;&#1086;&#1080;%20&#1076;&#1086;&#1082;&#1091;&#1084;&#1077;&#1085;&#1090;&#1099;\&#1058;&#1072;&#1088;&#1080;&#1092;&#1099;%202009%20&#1075;&#1086;&#1076;\&#1052;&#1059;&#1055;%20&#1058;&#1077;&#1087;&#1083;&#1086;&#1089;&#1077;&#1090;&#1100;%20&#1075;.%20&#1050;&#1086;&#1088;&#1086;&#1083;&#1077;&#1074;%202009\&#1058;&#1077;&#1093;%20&#1086;&#1073;&#1089;&#1083;&#1091;&#1078;\&#1090;&#1072;&#1088;&#1080;&#1092;&#1099;\376-1\&#1043;&#1059;&#1055;%20&#1043;&#1052;&#1062;%20&#1043;&#1086;&#1089;&#1082;&#1086;&#1084;&#1089;&#1090;&#1072;&#1090;&#1072;\Standart\&#1058;&#1072;&#1073;&#1083;&#1080;&#1094;&#1099;\USERS\PP\Stroin\CFGU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&#1061;&#1072;&#1085;&#1086;&#1074;&#1072;\&#1043;&#1088;(27.07.00)5&#1061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SC_W\&#1055;&#1088;&#1086;&#1075;&#1085;&#1086;&#1079;\&#1055;&#1088;&#1086;&#1075;05_00(27.06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user\DO\&#1040;&#1056;&#1061;&#1048;&#1042;\&#1055;&#1077;&#1088;&#1084;&#1101;&#1085;&#1077;&#1088;&#1075;&#1086;&#1088;&#1077;&#1084;&#1086;&#1085;&#1090;\Users\RY\&#1043;&#1060;&#1059;&#1055;%20&#1043;&#1052;&#1062;%20&#1043;&#1086;&#1089;&#1082;&#1086;&#1084;&#1089;&#1090;&#1072;&#1090;&#1072;%20&#1056;&#1086;&#1089;&#1089;&#1080;&#1080;\&#1043;&#1086;&#1089;&#1082;&#1086;&#1084;&#1089;&#1090;&#1072;&#1090;\Standart\&#1058;&#1072;&#1073;&#1083;&#1080;&#1094;&#1099;\USERS\PP\Stroin\CFGU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SC_W\&#1055;&#1088;&#1086;&#1075;&#1085;&#1086;&#1079;\&#1055;&#1088;&#1086;&#1075;05_00(27.06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61;&#1072;&#1085;&#1086;&#1074;&#1072;\&#1043;&#1088;(27.07.00)5&#1061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Standart\ClassA\USERS\AQ%20(&#1050;&#1072;&#1079;&#1099;&#1084;&#1086;&#1074;)\&#1060;&#1043;&#1059;&#1055;%20&#1050;&#1086;&#1085;&#1077;&#1079;&#1072;&#1074;&#1086;&#1076;\USERS\PP\Stroin\CFGU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SC_W\&#1055;&#1088;&#1086;&#1075;&#1085;&#1086;&#1079;\&#1055;&#1088;&#1086;&#1075;05_00(27.06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user\DO\&#1040;&#1056;&#1061;&#1048;&#1042;\&#1055;&#1077;&#1088;&#1084;&#1101;&#1085;&#1077;&#1088;&#1075;&#1086;&#1088;&#1077;&#1084;&#1086;&#1085;&#1090;\&#1052;&#1086;&#1080;%20&#1076;&#1086;&#1082;&#1091;&#1084;&#1077;&#1085;&#1090;&#1099;\&#1050;&#1085;&#1080;&#1075;&#1072;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283D3FB\CFGU02.xl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7.02.01\V&#1045;&#1052;_2001.5.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SC_W\&#1055;&#1088;&#1086;&#1075;&#1085;&#1086;&#1079;\&#1055;&#1088;&#1086;&#1075;05_00(27.06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&#1087;&#1082;\Desktop\&#1042;&#1054;&#1056;&#1054;&#1041;&#1068;&#1045;&#1042;&#1040;%20&#1050;&#1054;&#1052;&#1048;&#1058;&#1045;&#1058;\&#1055;&#1056;&#1054;&#1043;&#1056;&#1040;&#1052;&#1052;&#1048;&#1056;&#1054;&#1042;&#1040;&#1053;&#1048;&#1045;\&#1048;&#1057;&#1055;&#1056;_&#1057;&#1074;&#1086;&#1076;&#1085;&#1099;&#1077;%20&#1090;&#1072;&#1073;&#1083;&#1080;&#1094;&#1099;_&#1057;&#1058;&#1056;&#1059;&#1050;&#1058;&#1059;&#1056;&#1040;%20&#1058;&#105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AQ%20(&#1050;&#1072;&#1079;&#1099;&#1084;&#1086;&#1074;)\&#1054;&#1054;&#1054;%20&#1042;&#1053;&#1043;&#1050;\2001-1\USERS\AQ%20(&#1050;&#1072;&#1079;&#1099;&#1084;&#1086;&#1074;)\Sverka\&#1057;&#1074;&#1077;&#1088;&#1082;&#1072;2000&#1055;&#1086;&#1083;&#1080;&#1089;&#1090;&#1080;&#1083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USERS\AQ%20(&#1050;&#1072;&#1079;&#1099;&#1084;&#1086;&#1074;)\&#1054;&#1054;&#1054;%20&#1042;&#1053;&#1043;&#1050;\2001-1\USERS\AQ%20(&#1050;&#1072;&#1079;&#1099;&#1084;&#1086;&#1074;)\Sverka\&#1057;&#1074;&#1077;&#1088;&#1082;&#1072;2000&#1055;&#1086;&#1083;&#1080;&#1089;&#1090;&#1080;&#1083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&#1061;&#1072;&#1085;&#1086;&#1074;&#1072;\&#1043;&#1088;(27.07.00)5&#1061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8;&#1040;&#1056;&#1048;&#1060;&#1067;\&#1058;&#1040;&#1056;&#1048;&#1060;&#1067;%202021%20&#1058;&#1045;&#1055;&#1051;&#1054;_&#1043;&#1040;&#1047;\!!!!!%20&#1058;&#1040;&#1056;&#1048;&#1060;&#1067;%20%20&#1085;&#1072;%20&#1058;&#1045;&#1055;&#1051;&#1054;&#1042;&#1059;&#1070;%20&#1069;&#1053;&#1045;&#1056;&#1043;&#1048;&#1070;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DC99F4\&#1057;&#1074;&#1077;&#1088;&#1082;&#1072;2000&#1055;&#1086;&#1083;&#1080;&#1089;&#1090;&#1080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Startup" Target="ICEBOO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7.02.01\SC_W\&#1055;&#1088;&#1086;&#1075;&#1085;&#1086;&#1079;\&#1055;&#1088;&#1086;&#1075;05_00(27.06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lmain\common\BBS.ABS\o&amp;g\Clients\UES\2002\2002%20annual\Pack%204q%202002\pack_4q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7.02.01\&#1061;&#1072;&#1085;&#1086;&#1074;&#1072;\&#1043;&#1088;(27.07.00)5&#106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&#1061;&#1072;&#1085;&#1086;&#1074;&#1072;\&#1043;&#1088;(27.07.00)5&#1061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user\DO\&#1040;&#1056;&#1061;&#1048;&#1042;\&#1055;&#1077;&#1088;&#1084;&#1101;&#1085;&#1077;&#1088;&#1075;&#1086;&#1088;&#1077;&#1084;&#1086;&#1085;&#1090;\Users\BS\&#1055;&#1086;&#1088;&#1090;%20&#1041;&#1077;&#1088;&#1077;&#1079;&#1085;&#1103;&#1082;&#1080;\OLD\RY\GOST\&#1052;&#1086;&#1080;%20&#1076;&#1086;&#1082;&#1091;&#1084;&#1077;&#1085;&#1090;&#1099;\&#1050;&#1085;&#1080;&#1075;&#1072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food 50"/>
      <sheetName val="ИПЦ-2011-50"/>
      <sheetName val="df04-07"/>
      <sheetName val="50 (2)"/>
      <sheetName val="Мир _цены"/>
      <sheetName val="df08-25"/>
      <sheetName val="уголь-мазут"/>
      <sheetName val="электро-11"/>
      <sheetName val="пч-25"/>
      <sheetName val="2025-ИПЦ-ЖКХ-жд"/>
      <sheetName val="1999-veca"/>
      <sheetName val="ИЦПМЭ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Инструкция"/>
      <sheetName val="Титульный"/>
      <sheetName val="Оценка"/>
      <sheetName val="Проверка"/>
      <sheetName val="REESTR"/>
      <sheetName val="et_union"/>
      <sheetName val="TEHSHEET"/>
      <sheetName val="Заголовок"/>
      <sheetName val="Заголовок2"/>
      <sheetName val="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Московская область</v>
          </cell>
        </row>
        <row r="3">
          <cell r="A3" t="str">
            <v>Волоколамский муниципальный район</v>
          </cell>
        </row>
        <row r="4">
          <cell r="A4" t="str">
            <v>Воскресенский муниципальный район</v>
          </cell>
        </row>
        <row r="5">
          <cell r="A5" t="str">
            <v>Город Балашиха</v>
          </cell>
        </row>
        <row r="6">
          <cell r="A6" t="str">
            <v>Город Бронницы</v>
          </cell>
        </row>
        <row r="7">
          <cell r="A7" t="str">
            <v>Город Дзержинский</v>
          </cell>
        </row>
        <row r="8">
          <cell r="A8" t="str">
            <v>Город Долгопрудный</v>
          </cell>
        </row>
        <row r="9">
          <cell r="A9" t="str">
            <v>Город Домодедово</v>
          </cell>
        </row>
        <row r="10">
          <cell r="A10" t="str">
            <v>Город Дубна</v>
          </cell>
        </row>
        <row r="11">
          <cell r="A11" t="str">
            <v>Город Железнодорожный</v>
          </cell>
        </row>
        <row r="12">
          <cell r="A12" t="str">
            <v>Город Жуковский</v>
          </cell>
        </row>
        <row r="13">
          <cell r="A13" t="str">
            <v>Город Звенигород</v>
          </cell>
        </row>
        <row r="14">
          <cell r="A14" t="str">
            <v>Город Ивантеевка</v>
          </cell>
        </row>
        <row r="15">
          <cell r="A15" t="str">
            <v>Город Климовск</v>
          </cell>
        </row>
        <row r="16">
          <cell r="A16" t="str">
            <v>Город Коломна</v>
          </cell>
        </row>
        <row r="17">
          <cell r="A17" t="str">
            <v>Город Королев</v>
          </cell>
        </row>
        <row r="18">
          <cell r="A18" t="str">
            <v>Город Котельники</v>
          </cell>
        </row>
        <row r="19">
          <cell r="A19" t="str">
            <v>Город Красноармейск</v>
          </cell>
        </row>
        <row r="20">
          <cell r="A20" t="str">
            <v>Город Краснознаменск (ЗАТО)</v>
          </cell>
        </row>
        <row r="21">
          <cell r="A21" t="str">
            <v>Город Лобня</v>
          </cell>
        </row>
        <row r="22">
          <cell r="A22" t="str">
            <v>Город Лосино-Петровский</v>
          </cell>
        </row>
        <row r="23">
          <cell r="A23" t="str">
            <v>Город Лыткарино</v>
          </cell>
        </row>
        <row r="24">
          <cell r="A24" t="str">
            <v>Город Орехово-Зуево</v>
          </cell>
        </row>
        <row r="25">
          <cell r="A25" t="str">
            <v>Город Подольск</v>
          </cell>
        </row>
        <row r="26">
          <cell r="A26" t="str">
            <v>Город Протвино</v>
          </cell>
        </row>
        <row r="27">
          <cell r="A27" t="str">
            <v>Город Пущино</v>
          </cell>
        </row>
        <row r="28">
          <cell r="A28" t="str">
            <v>Город Реутов</v>
          </cell>
        </row>
        <row r="29">
          <cell r="A29" t="str">
            <v>Город Рошаль</v>
          </cell>
        </row>
        <row r="30">
          <cell r="A30" t="str">
            <v>Город Серпухов</v>
          </cell>
        </row>
        <row r="31">
          <cell r="A31" t="str">
            <v>Город Троицк</v>
          </cell>
        </row>
        <row r="32">
          <cell r="A32" t="str">
            <v>Город Фрязино</v>
          </cell>
        </row>
        <row r="33">
          <cell r="A33" t="str">
            <v>Город Химки</v>
          </cell>
        </row>
        <row r="34">
          <cell r="A34" t="str">
            <v>Город Черноголовка</v>
          </cell>
        </row>
        <row r="35">
          <cell r="A35" t="str">
            <v>Город Щербинка</v>
          </cell>
        </row>
        <row r="36">
          <cell r="A36" t="str">
            <v>Город Электрогорск</v>
          </cell>
        </row>
        <row r="37">
          <cell r="A37" t="str">
            <v>Город Электросталь</v>
          </cell>
        </row>
        <row r="38">
          <cell r="A38" t="str">
            <v>Город Юбилейный</v>
          </cell>
        </row>
        <row r="39">
          <cell r="A39" t="str">
            <v>Дмитровский муниципальный район</v>
          </cell>
        </row>
        <row r="40">
          <cell r="A40" t="str">
            <v>Егорьевский муниципальный район</v>
          </cell>
        </row>
        <row r="41">
          <cell r="A41" t="str">
            <v>Зарайский муниципальный район</v>
          </cell>
        </row>
        <row r="42">
          <cell r="A42" t="str">
            <v>Истринский муниципальный район</v>
          </cell>
        </row>
        <row r="43">
          <cell r="A43" t="str">
            <v>Каширский муниципальный район</v>
          </cell>
        </row>
        <row r="44">
          <cell r="A44" t="str">
            <v>Клинский муниципальный район</v>
          </cell>
        </row>
        <row r="45">
          <cell r="A45" t="str">
            <v>Коломенский муниципальный район</v>
          </cell>
        </row>
        <row r="46">
          <cell r="A46" t="str">
            <v>Красногорский муниципальный район</v>
          </cell>
        </row>
        <row r="47">
          <cell r="A47" t="str">
            <v>Ленинский муниципальный район</v>
          </cell>
        </row>
        <row r="48">
          <cell r="A48" t="str">
            <v>Лотошинский муниципальный район</v>
          </cell>
        </row>
        <row r="49">
          <cell r="A49" t="str">
            <v>Луховицкий муниципальный район</v>
          </cell>
        </row>
        <row r="50">
          <cell r="A50" t="str">
            <v>Люберецкий муниципальный район</v>
          </cell>
        </row>
        <row r="51">
          <cell r="A51" t="str">
            <v>Можайский муниципальный район</v>
          </cell>
        </row>
        <row r="52">
          <cell r="A52" t="str">
            <v>Мытищинский муниципальный район</v>
          </cell>
        </row>
        <row r="53">
          <cell r="A53" t="str">
            <v>Наро-Фоминский муниципальный район</v>
          </cell>
        </row>
        <row r="54">
          <cell r="A54" t="str">
            <v>Ногинский муниципальный район</v>
          </cell>
        </row>
        <row r="55">
          <cell r="A55" t="str">
            <v>Одинцовский муниципальный район</v>
          </cell>
        </row>
        <row r="56">
          <cell r="A56" t="str">
            <v>Озерский муниципальный район</v>
          </cell>
        </row>
        <row r="57">
          <cell r="A57" t="str">
            <v>Орехово-Зуевский муниципальный район</v>
          </cell>
        </row>
        <row r="58">
          <cell r="A58" t="str">
            <v>Павлово-Посадский муниципальный район</v>
          </cell>
        </row>
        <row r="59">
          <cell r="A59" t="str">
            <v>Подольский муниципальный район</v>
          </cell>
        </row>
        <row r="60">
          <cell r="A60" t="str">
            <v>Поселок Восход (ЗАТО)</v>
          </cell>
        </row>
        <row r="61">
          <cell r="A61" t="str">
            <v>Поселок Молодежный (ЗАТО)</v>
          </cell>
        </row>
        <row r="62">
          <cell r="A62" t="str">
            <v>Пушкинский муниципальный район</v>
          </cell>
        </row>
        <row r="63">
          <cell r="A63" t="str">
            <v>Раменский муниципальный район</v>
          </cell>
        </row>
        <row r="64">
          <cell r="A64" t="str">
            <v>Рузский муниципальный район</v>
          </cell>
        </row>
        <row r="65">
          <cell r="A65" t="str">
            <v>Сергиево-Посадский муниципальный район</v>
          </cell>
        </row>
        <row r="66">
          <cell r="A66" t="str">
            <v>Серебряно-Прудский муниципальный район</v>
          </cell>
        </row>
        <row r="67">
          <cell r="A67" t="str">
            <v>Серпуховский муниципальный район</v>
          </cell>
        </row>
        <row r="68">
          <cell r="A68" t="str">
            <v>Солнечногорский муниципальный район</v>
          </cell>
        </row>
        <row r="69">
          <cell r="A69" t="str">
            <v>Ступинский муниципальный район</v>
          </cell>
        </row>
        <row r="70">
          <cell r="A70" t="str">
            <v>Талдомский муниципальный район</v>
          </cell>
        </row>
        <row r="71">
          <cell r="A71" t="str">
            <v>Чеховский муниципальный район</v>
          </cell>
        </row>
        <row r="72">
          <cell r="A72" t="str">
            <v>Шатурский муниципальный район</v>
          </cell>
        </row>
        <row r="73">
          <cell r="A73" t="str">
            <v>Шаховской муниципальный район</v>
          </cell>
        </row>
        <row r="74">
          <cell r="A74" t="str">
            <v>Щелковский муниципальный район</v>
          </cell>
        </row>
      </sheetData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росник"/>
      <sheetName val="Программа_Проверки"/>
      <sheetName val="Распределение"/>
      <sheetName val="ОтчетНЗ"/>
      <sheetName val="Переменные"/>
      <sheetName val="Содержание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/>
      <sheetData sheetId="25"/>
      <sheetData sheetId="26"/>
      <sheetData sheetId="27"/>
      <sheetData sheetId="28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2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CFGU02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TEHSHEET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Форма1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  <sheetName val="2002(v2)"/>
      <sheetName val="ПР_627"/>
      <sheetName val="топография"/>
      <sheetName val="1кв."/>
      <sheetName val="2кв."/>
      <sheetName val="3кв."/>
      <sheetName val="4кв."/>
      <sheetName val="ТИТУЛ"/>
      <sheetName val="6.14"/>
      <sheetName val="ОБЩЕСТВА"/>
      <sheetName val="1.  Исходная инф. и свод"/>
      <sheetName val="план индексы"/>
      <sheetName val="Исходные данные"/>
      <sheetName val="доходы ТЭК СПБ (всего 17095,7)"/>
      <sheetName val="доходы ТЭК СПБ (всего 16463,2)"/>
      <sheetName val="доходы транзит"/>
      <sheetName val="Анализ пл.усл."/>
      <sheetName val="платные услуги"/>
      <sheetName val="Доходы за подключение"/>
      <sheetName val="т_эн и тр"/>
      <sheetName val="Эл-эн ВСЕГО"/>
      <sheetName val="Топливо ВСЕГО заявка сл 16463,2"/>
      <sheetName val="Топливо ВСЕГО 16463,2"/>
      <sheetName val="Топливо ВСЕГО заявка сл 17095,7"/>
      <sheetName val="Вода ВСЕГО 16463,2"/>
      <sheetName val="Вода ВСЕГО 17095,7"/>
      <sheetName val="Покупка"/>
      <sheetName val="Смета 2013"/>
      <sheetName val="Смета 2013 транзит"/>
      <sheetName val="расх на подключение"/>
      <sheetName val="доходы ТЭК СПБ (город 16431)"/>
      <sheetName val="доходы ТЭК СПБ (город 17064,4)"/>
      <sheetName val="доходы ТЭК СПБ (Заневка 48)"/>
      <sheetName val="доходы Кащенко"/>
      <sheetName val="расчет разницы амортиз"/>
      <sheetName val="1999-veca"/>
      <sheetName val="Заголовок"/>
      <sheetName val="Приложение 3"/>
      <sheetName val="Справочники"/>
      <sheetName val="Данные"/>
      <sheetName val="2002(v1)"/>
      <sheetName val="Параметры"/>
      <sheetName val="Лист1"/>
      <sheetName val="Текущие цены"/>
      <sheetName val="рабочий"/>
      <sheetName val="окраска"/>
      <sheetName val="тар"/>
      <sheetName val="т1.15(смета8а)"/>
      <sheetName val="Da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RTA"/>
      <sheetName val="TEHSHEET"/>
    </sheetNames>
    <sheetDataSet>
      <sheetData sheetId="0" refreshError="1">
        <row r="1">
          <cell r="A1" t="str">
            <v>PODKRT</v>
          </cell>
          <cell r="B1" t="str">
            <v>MOLKRT</v>
          </cell>
          <cell r="C1" t="str">
            <v>INVKRT</v>
          </cell>
          <cell r="D1" t="str">
            <v>NA1KRT</v>
          </cell>
          <cell r="E1" t="str">
            <v>NA2KRT</v>
          </cell>
          <cell r="F1" t="str">
            <v>NA3KRT</v>
          </cell>
          <cell r="G1" t="str">
            <v>OPRKRT</v>
          </cell>
          <cell r="H1" t="str">
            <v>PSTKRT</v>
          </cell>
          <cell r="I1" t="str">
            <v>IZPKRT</v>
          </cell>
          <cell r="J1" t="str">
            <v>STOKRT</v>
          </cell>
          <cell r="K1" t="str">
            <v>KOEFKRT</v>
          </cell>
          <cell r="L1" t="str">
            <v>ZATKRT</v>
          </cell>
          <cell r="M1" t="str">
            <v>OTHKRT</v>
          </cell>
          <cell r="N1" t="str">
            <v>KODKRT</v>
          </cell>
          <cell r="O1" t="str">
            <v>GRIKRT</v>
          </cell>
          <cell r="P1" t="str">
            <v>NOVKRT</v>
          </cell>
          <cell r="Q1" t="str">
            <v>NOKKRT</v>
          </cell>
          <cell r="R1" t="str">
            <v>OTRKRT</v>
          </cell>
          <cell r="S1" t="str">
            <v>VIDKRT</v>
          </cell>
          <cell r="T1" t="str">
            <v>DTVKRT</v>
          </cell>
          <cell r="U1" t="str">
            <v>DVMKRT</v>
          </cell>
          <cell r="V1" t="str">
            <v>DVGKRT</v>
          </cell>
          <cell r="W1" t="str">
            <v>DPMKRT</v>
          </cell>
          <cell r="X1" t="str">
            <v>DPGKRT</v>
          </cell>
          <cell r="Y1" t="str">
            <v>DIMKRT</v>
          </cell>
          <cell r="Z1" t="str">
            <v>DIGKRT</v>
          </cell>
          <cell r="AA1" t="str">
            <v>PRUKRT</v>
          </cell>
          <cell r="AB1" t="str">
            <v>OPUKRT</v>
          </cell>
          <cell r="AC1" t="str">
            <v>MUBKRT</v>
          </cell>
          <cell r="AD1" t="str">
            <v>PRZKRT</v>
          </cell>
          <cell r="AE1" t="str">
            <v>PDMKRT</v>
          </cell>
          <cell r="AF1" t="str">
            <v>UCHKRT</v>
          </cell>
          <cell r="AG1" t="str">
            <v>ST0197</v>
          </cell>
          <cell r="AH1" t="str">
            <v>KOEFG</v>
          </cell>
          <cell r="AI1" t="str">
            <v>SUM5KRT</v>
          </cell>
          <cell r="AJ1" t="str">
            <v>IZN5KRT</v>
          </cell>
        </row>
        <row r="2">
          <cell r="A2" t="str">
            <v>16</v>
          </cell>
          <cell r="B2" t="str">
            <v>06</v>
          </cell>
          <cell r="C2" t="str">
            <v>11</v>
          </cell>
          <cell r="D2" t="str">
            <v>Емкость под ГСМ</v>
          </cell>
          <cell r="E2" t="str">
            <v>металлич. 25 м куб</v>
          </cell>
          <cell r="G2" t="str">
            <v>01</v>
          </cell>
          <cell r="H2">
            <v>9532.26</v>
          </cell>
          <cell r="I2">
            <v>4003.59</v>
          </cell>
          <cell r="J2">
            <v>0</v>
          </cell>
          <cell r="K2">
            <v>1.27</v>
          </cell>
          <cell r="L2" t="str">
            <v>88/1</v>
          </cell>
          <cell r="M2" t="str">
            <v>20236</v>
          </cell>
          <cell r="N2" t="str">
            <v>14 2918512</v>
          </cell>
          <cell r="O2" t="str">
            <v>03</v>
          </cell>
          <cell r="P2">
            <v>2.8</v>
          </cell>
          <cell r="Q2">
            <v>0</v>
          </cell>
          <cell r="R2" t="str">
            <v>1</v>
          </cell>
          <cell r="S2" t="str">
            <v>20</v>
          </cell>
          <cell r="T2">
            <v>79</v>
          </cell>
          <cell r="U2">
            <v>12</v>
          </cell>
          <cell r="V2">
            <v>79</v>
          </cell>
          <cell r="W2">
            <v>12</v>
          </cell>
          <cell r="X2">
            <v>79</v>
          </cell>
          <cell r="AF2" t="str">
            <v>16</v>
          </cell>
          <cell r="AI2">
            <v>7505716</v>
          </cell>
          <cell r="AJ2">
            <v>3782917.14</v>
          </cell>
        </row>
        <row r="3">
          <cell r="A3" t="str">
            <v>16</v>
          </cell>
          <cell r="B3" t="str">
            <v>06</v>
          </cell>
          <cell r="C3" t="str">
            <v>17</v>
          </cell>
          <cell r="D3" t="str">
            <v>ЛЭП воздушная</v>
          </cell>
          <cell r="E3" t="str">
            <v>350 м</v>
          </cell>
          <cell r="G3" t="str">
            <v>01</v>
          </cell>
          <cell r="H3">
            <v>54370</v>
          </cell>
          <cell r="I3">
            <v>23650.95</v>
          </cell>
          <cell r="J3">
            <v>0</v>
          </cell>
          <cell r="K3">
            <v>1.22</v>
          </cell>
          <cell r="L3" t="str">
            <v>88/1</v>
          </cell>
          <cell r="M3" t="str">
            <v>30006</v>
          </cell>
          <cell r="N3" t="str">
            <v>14 3131101</v>
          </cell>
          <cell r="O3" t="str">
            <v>05</v>
          </cell>
          <cell r="P3">
            <v>3</v>
          </cell>
          <cell r="Q3">
            <v>0</v>
          </cell>
          <cell r="R3" t="str">
            <v>1</v>
          </cell>
          <cell r="S3" t="str">
            <v>30</v>
          </cell>
          <cell r="T3">
            <v>80</v>
          </cell>
          <cell r="U3">
            <v>6</v>
          </cell>
          <cell r="V3">
            <v>80</v>
          </cell>
          <cell r="W3">
            <v>6</v>
          </cell>
          <cell r="X3">
            <v>80</v>
          </cell>
          <cell r="AF3" t="str">
            <v>16</v>
          </cell>
          <cell r="AI3">
            <v>44550272</v>
          </cell>
          <cell r="AJ3">
            <v>23388892.800000001</v>
          </cell>
        </row>
        <row r="4">
          <cell r="A4" t="str">
            <v>02</v>
          </cell>
          <cell r="B4" t="str">
            <v>05</v>
          </cell>
          <cell r="C4" t="str">
            <v>42</v>
          </cell>
          <cell r="D4" t="str">
            <v>Трактор Т-170</v>
          </cell>
          <cell r="G4" t="str">
            <v>01</v>
          </cell>
          <cell r="H4">
            <v>141183</v>
          </cell>
          <cell r="I4">
            <v>71826.850000000006</v>
          </cell>
          <cell r="J4">
            <v>0</v>
          </cell>
          <cell r="K4">
            <v>1.26</v>
          </cell>
          <cell r="L4" t="str">
            <v>20</v>
          </cell>
          <cell r="M4" t="str">
            <v>40611</v>
          </cell>
          <cell r="N4" t="str">
            <v>14 2918103</v>
          </cell>
          <cell r="O4" t="str">
            <v>067</v>
          </cell>
          <cell r="P4">
            <v>11.1</v>
          </cell>
          <cell r="Q4">
            <v>0</v>
          </cell>
          <cell r="R4" t="str">
            <v>1</v>
          </cell>
          <cell r="S4" t="str">
            <v>40</v>
          </cell>
          <cell r="T4">
            <v>0</v>
          </cell>
          <cell r="U4">
            <v>5</v>
          </cell>
          <cell r="V4">
            <v>90</v>
          </cell>
          <cell r="W4">
            <v>5</v>
          </cell>
          <cell r="X4">
            <v>90</v>
          </cell>
          <cell r="AB4" t="str">
            <v>14</v>
          </cell>
          <cell r="AC4">
            <v>10</v>
          </cell>
          <cell r="AF4" t="str">
            <v>00</v>
          </cell>
          <cell r="AI4">
            <v>111934156</v>
          </cell>
          <cell r="AJ4">
            <v>94220575.599999994</v>
          </cell>
        </row>
        <row r="5">
          <cell r="A5" t="str">
            <v>16</v>
          </cell>
          <cell r="B5" t="str">
            <v>06</v>
          </cell>
          <cell r="C5" t="str">
            <v>44</v>
          </cell>
          <cell r="D5" t="str">
            <v>Домик дачный деревян</v>
          </cell>
          <cell r="E5" t="str">
            <v>ный 5 х 4</v>
          </cell>
          <cell r="F5" t="str">
            <v>3-х местный</v>
          </cell>
          <cell r="G5" t="str">
            <v>01</v>
          </cell>
          <cell r="H5">
            <v>16176.06</v>
          </cell>
          <cell r="I5">
            <v>16176.06</v>
          </cell>
          <cell r="J5">
            <v>0</v>
          </cell>
          <cell r="K5">
            <v>1.1299999999999999</v>
          </cell>
          <cell r="L5" t="str">
            <v>88/1</v>
          </cell>
          <cell r="M5" t="str">
            <v>10007</v>
          </cell>
          <cell r="N5" t="str">
            <v>13 2022231</v>
          </cell>
          <cell r="O5" t="str">
            <v>01</v>
          </cell>
          <cell r="P5">
            <v>9.8000000000000007</v>
          </cell>
          <cell r="Q5">
            <v>0</v>
          </cell>
          <cell r="R5" t="str">
            <v>1</v>
          </cell>
          <cell r="S5" t="str">
            <v>10</v>
          </cell>
          <cell r="T5">
            <v>79</v>
          </cell>
          <cell r="U5">
            <v>7</v>
          </cell>
          <cell r="V5">
            <v>79</v>
          </cell>
          <cell r="W5">
            <v>7</v>
          </cell>
          <cell r="X5">
            <v>79</v>
          </cell>
          <cell r="AA5" t="str">
            <v>1</v>
          </cell>
          <cell r="AB5" t="str">
            <v>15</v>
          </cell>
          <cell r="AC5">
            <v>7</v>
          </cell>
          <cell r="AF5" t="str">
            <v>16</v>
          </cell>
          <cell r="AI5">
            <v>14308764</v>
          </cell>
          <cell r="AJ5">
            <v>14308764</v>
          </cell>
        </row>
        <row r="6">
          <cell r="A6" t="str">
            <v>16</v>
          </cell>
          <cell r="B6" t="str">
            <v>06</v>
          </cell>
          <cell r="C6" t="str">
            <v>45</v>
          </cell>
          <cell r="D6" t="str">
            <v>Домик з-х местный</v>
          </cell>
          <cell r="E6" t="str">
            <v>деревянный 5 х 4</v>
          </cell>
          <cell r="G6" t="str">
            <v>01</v>
          </cell>
          <cell r="H6">
            <v>23540</v>
          </cell>
          <cell r="I6">
            <v>23540</v>
          </cell>
          <cell r="J6">
            <v>0</v>
          </cell>
          <cell r="K6">
            <v>1.1299999999999999</v>
          </cell>
          <cell r="L6" t="str">
            <v>88/1</v>
          </cell>
          <cell r="M6" t="str">
            <v>10007</v>
          </cell>
          <cell r="N6" t="str">
            <v>13 2022231</v>
          </cell>
          <cell r="O6" t="str">
            <v>01</v>
          </cell>
          <cell r="P6">
            <v>9.8000000000000007</v>
          </cell>
          <cell r="Q6">
            <v>0</v>
          </cell>
          <cell r="R6" t="str">
            <v>1</v>
          </cell>
          <cell r="S6" t="str">
            <v>10</v>
          </cell>
          <cell r="T6">
            <v>81</v>
          </cell>
          <cell r="U6">
            <v>6</v>
          </cell>
          <cell r="V6">
            <v>81</v>
          </cell>
          <cell r="W6">
            <v>6</v>
          </cell>
          <cell r="X6">
            <v>81</v>
          </cell>
          <cell r="AA6" t="str">
            <v>1</v>
          </cell>
          <cell r="AB6" t="str">
            <v>15</v>
          </cell>
          <cell r="AC6">
            <v>7</v>
          </cell>
          <cell r="AF6" t="str">
            <v>16</v>
          </cell>
          <cell r="AI6">
            <v>20812138</v>
          </cell>
          <cell r="AJ6">
            <v>20812138</v>
          </cell>
        </row>
        <row r="7">
          <cell r="A7" t="str">
            <v>16</v>
          </cell>
          <cell r="B7" t="str">
            <v>06</v>
          </cell>
          <cell r="C7" t="str">
            <v>46</v>
          </cell>
          <cell r="D7" t="str">
            <v>Домик з-х местный</v>
          </cell>
          <cell r="E7" t="str">
            <v>деревянный 5 х 4</v>
          </cell>
          <cell r="G7" t="str">
            <v>01</v>
          </cell>
          <cell r="H7">
            <v>23540</v>
          </cell>
          <cell r="I7">
            <v>23540</v>
          </cell>
          <cell r="J7">
            <v>0</v>
          </cell>
          <cell r="K7">
            <v>1.1299999999999999</v>
          </cell>
          <cell r="L7" t="str">
            <v>88/1</v>
          </cell>
          <cell r="M7" t="str">
            <v>10007</v>
          </cell>
          <cell r="N7" t="str">
            <v>13 2022231</v>
          </cell>
          <cell r="O7" t="str">
            <v>01</v>
          </cell>
          <cell r="P7">
            <v>9.8000000000000007</v>
          </cell>
          <cell r="Q7">
            <v>0</v>
          </cell>
          <cell r="R7" t="str">
            <v>1</v>
          </cell>
          <cell r="S7" t="str">
            <v>10</v>
          </cell>
          <cell r="T7">
            <v>81</v>
          </cell>
          <cell r="U7">
            <v>6</v>
          </cell>
          <cell r="V7">
            <v>81</v>
          </cell>
          <cell r="W7">
            <v>6</v>
          </cell>
          <cell r="X7">
            <v>81</v>
          </cell>
          <cell r="AA7" t="str">
            <v>1</v>
          </cell>
          <cell r="AB7" t="str">
            <v>15</v>
          </cell>
          <cell r="AC7">
            <v>7</v>
          </cell>
          <cell r="AF7" t="str">
            <v>16</v>
          </cell>
          <cell r="AI7">
            <v>20812138</v>
          </cell>
          <cell r="AJ7">
            <v>20812138</v>
          </cell>
        </row>
        <row r="8">
          <cell r="A8" t="str">
            <v>16</v>
          </cell>
          <cell r="B8" t="str">
            <v>06</v>
          </cell>
          <cell r="C8" t="str">
            <v>47/1</v>
          </cell>
          <cell r="D8" t="str">
            <v>Домик з-х местный</v>
          </cell>
          <cell r="E8" t="str">
            <v>деревянный 5 х 4</v>
          </cell>
          <cell r="G8" t="str">
            <v>01</v>
          </cell>
          <cell r="H8">
            <v>23540</v>
          </cell>
          <cell r="I8">
            <v>23540</v>
          </cell>
          <cell r="J8">
            <v>0</v>
          </cell>
          <cell r="K8">
            <v>1.1299999999999999</v>
          </cell>
          <cell r="L8" t="str">
            <v>88/1</v>
          </cell>
          <cell r="M8" t="str">
            <v>10007</v>
          </cell>
          <cell r="N8" t="str">
            <v>13 2022231</v>
          </cell>
          <cell r="O8" t="str">
            <v>01</v>
          </cell>
          <cell r="P8">
            <v>9.8000000000000007</v>
          </cell>
          <cell r="Q8">
            <v>0</v>
          </cell>
          <cell r="R8" t="str">
            <v>1</v>
          </cell>
          <cell r="S8" t="str">
            <v>10</v>
          </cell>
          <cell r="T8">
            <v>81</v>
          </cell>
          <cell r="U8">
            <v>6</v>
          </cell>
          <cell r="V8">
            <v>81</v>
          </cell>
          <cell r="W8">
            <v>6</v>
          </cell>
          <cell r="X8">
            <v>81</v>
          </cell>
          <cell r="AA8" t="str">
            <v>1</v>
          </cell>
          <cell r="AB8" t="str">
            <v>15</v>
          </cell>
          <cell r="AC8">
            <v>7</v>
          </cell>
          <cell r="AF8" t="str">
            <v>16</v>
          </cell>
          <cell r="AI8">
            <v>20812138</v>
          </cell>
          <cell r="AJ8">
            <v>20812138</v>
          </cell>
        </row>
        <row r="9">
          <cell r="A9" t="str">
            <v>16</v>
          </cell>
          <cell r="B9" t="str">
            <v>06</v>
          </cell>
          <cell r="C9" t="str">
            <v>48</v>
          </cell>
          <cell r="D9" t="str">
            <v>Домик з-х местный</v>
          </cell>
          <cell r="E9" t="str">
            <v>деревянный 5 х 4</v>
          </cell>
          <cell r="G9" t="str">
            <v>01</v>
          </cell>
          <cell r="H9">
            <v>23540</v>
          </cell>
          <cell r="I9">
            <v>23540</v>
          </cell>
          <cell r="J9">
            <v>0</v>
          </cell>
          <cell r="K9">
            <v>1.1299999999999999</v>
          </cell>
          <cell r="L9" t="str">
            <v>88/1</v>
          </cell>
          <cell r="M9" t="str">
            <v>10007</v>
          </cell>
          <cell r="N9" t="str">
            <v>13 2022231</v>
          </cell>
          <cell r="O9" t="str">
            <v>01</v>
          </cell>
          <cell r="P9">
            <v>9.8000000000000007</v>
          </cell>
          <cell r="Q9">
            <v>0</v>
          </cell>
          <cell r="R9" t="str">
            <v>1</v>
          </cell>
          <cell r="S9" t="str">
            <v>10</v>
          </cell>
          <cell r="T9">
            <v>81</v>
          </cell>
          <cell r="U9">
            <v>6</v>
          </cell>
          <cell r="V9">
            <v>81</v>
          </cell>
          <cell r="W9">
            <v>6</v>
          </cell>
          <cell r="X9">
            <v>81</v>
          </cell>
          <cell r="AA9" t="str">
            <v>1</v>
          </cell>
          <cell r="AB9" t="str">
            <v>15</v>
          </cell>
          <cell r="AC9">
            <v>7</v>
          </cell>
          <cell r="AF9" t="str">
            <v>16</v>
          </cell>
          <cell r="AI9">
            <v>20812138</v>
          </cell>
          <cell r="AJ9">
            <v>20812138</v>
          </cell>
        </row>
        <row r="10">
          <cell r="A10" t="str">
            <v>16</v>
          </cell>
          <cell r="B10" t="str">
            <v>06</v>
          </cell>
          <cell r="C10" t="str">
            <v>49/1</v>
          </cell>
          <cell r="D10" t="str">
            <v>Домик з-х местный</v>
          </cell>
          <cell r="E10" t="str">
            <v>деревянный 5 х 4</v>
          </cell>
          <cell r="G10" t="str">
            <v>01</v>
          </cell>
          <cell r="H10">
            <v>23540</v>
          </cell>
          <cell r="I10">
            <v>23540</v>
          </cell>
          <cell r="J10">
            <v>0</v>
          </cell>
          <cell r="K10">
            <v>1.1299999999999999</v>
          </cell>
          <cell r="L10" t="str">
            <v>88/1</v>
          </cell>
          <cell r="M10" t="str">
            <v>10007</v>
          </cell>
          <cell r="N10" t="str">
            <v>13 2022231</v>
          </cell>
          <cell r="O10" t="str">
            <v>01</v>
          </cell>
          <cell r="P10">
            <v>9.8000000000000007</v>
          </cell>
          <cell r="Q10">
            <v>0</v>
          </cell>
          <cell r="R10" t="str">
            <v>1</v>
          </cell>
          <cell r="S10" t="str">
            <v>10</v>
          </cell>
          <cell r="T10">
            <v>81</v>
          </cell>
          <cell r="U10">
            <v>6</v>
          </cell>
          <cell r="V10">
            <v>81</v>
          </cell>
          <cell r="W10">
            <v>6</v>
          </cell>
          <cell r="X10">
            <v>81</v>
          </cell>
          <cell r="AA10" t="str">
            <v>1</v>
          </cell>
          <cell r="AB10" t="str">
            <v>15</v>
          </cell>
          <cell r="AC10">
            <v>7</v>
          </cell>
          <cell r="AF10" t="str">
            <v>16</v>
          </cell>
          <cell r="AI10">
            <v>20812138</v>
          </cell>
          <cell r="AJ10">
            <v>20812138</v>
          </cell>
        </row>
        <row r="11">
          <cell r="A11" t="str">
            <v>16</v>
          </cell>
          <cell r="B11" t="str">
            <v>06</v>
          </cell>
          <cell r="C11" t="str">
            <v>50</v>
          </cell>
          <cell r="D11" t="str">
            <v>Домик з-х местный</v>
          </cell>
          <cell r="E11" t="str">
            <v>деревянный 5 х 4</v>
          </cell>
          <cell r="G11" t="str">
            <v>01</v>
          </cell>
          <cell r="H11">
            <v>23540</v>
          </cell>
          <cell r="I11">
            <v>23540</v>
          </cell>
          <cell r="J11">
            <v>0</v>
          </cell>
          <cell r="K11">
            <v>1.1299999999999999</v>
          </cell>
          <cell r="L11" t="str">
            <v>88/1</v>
          </cell>
          <cell r="M11" t="str">
            <v>10007</v>
          </cell>
          <cell r="N11" t="str">
            <v>13 2022231</v>
          </cell>
          <cell r="O11" t="str">
            <v>01</v>
          </cell>
          <cell r="P11">
            <v>9.8000000000000007</v>
          </cell>
          <cell r="Q11">
            <v>0</v>
          </cell>
          <cell r="R11" t="str">
            <v>1</v>
          </cell>
          <cell r="S11" t="str">
            <v>10</v>
          </cell>
          <cell r="T11">
            <v>81</v>
          </cell>
          <cell r="U11">
            <v>6</v>
          </cell>
          <cell r="V11">
            <v>81</v>
          </cell>
          <cell r="W11">
            <v>6</v>
          </cell>
          <cell r="X11">
            <v>81</v>
          </cell>
          <cell r="AA11" t="str">
            <v>1</v>
          </cell>
          <cell r="AB11" t="str">
            <v>15</v>
          </cell>
          <cell r="AC11">
            <v>7</v>
          </cell>
          <cell r="AF11" t="str">
            <v>16</v>
          </cell>
          <cell r="AI11">
            <v>20812138</v>
          </cell>
          <cell r="AJ11">
            <v>20812138</v>
          </cell>
        </row>
        <row r="12">
          <cell r="A12" t="str">
            <v>16</v>
          </cell>
          <cell r="B12" t="str">
            <v>06</v>
          </cell>
          <cell r="C12" t="str">
            <v>51</v>
          </cell>
          <cell r="D12" t="str">
            <v>Домик з-х местный</v>
          </cell>
          <cell r="E12" t="str">
            <v>деревянный 5 х 4</v>
          </cell>
          <cell r="G12" t="str">
            <v>01</v>
          </cell>
          <cell r="H12">
            <v>23540</v>
          </cell>
          <cell r="I12">
            <v>23540</v>
          </cell>
          <cell r="J12">
            <v>0</v>
          </cell>
          <cell r="K12">
            <v>1.1299999999999999</v>
          </cell>
          <cell r="L12" t="str">
            <v>88/1</v>
          </cell>
          <cell r="M12" t="str">
            <v>10007</v>
          </cell>
          <cell r="N12" t="str">
            <v>13 2022231</v>
          </cell>
          <cell r="O12" t="str">
            <v>01</v>
          </cell>
          <cell r="P12">
            <v>9.8000000000000007</v>
          </cell>
          <cell r="Q12">
            <v>0</v>
          </cell>
          <cell r="R12" t="str">
            <v>1</v>
          </cell>
          <cell r="S12" t="str">
            <v>10</v>
          </cell>
          <cell r="T12">
            <v>81</v>
          </cell>
          <cell r="U12">
            <v>6</v>
          </cell>
          <cell r="V12">
            <v>81</v>
          </cell>
          <cell r="W12">
            <v>6</v>
          </cell>
          <cell r="X12">
            <v>81</v>
          </cell>
          <cell r="AA12" t="str">
            <v>1</v>
          </cell>
          <cell r="AB12" t="str">
            <v>15</v>
          </cell>
          <cell r="AC12">
            <v>7</v>
          </cell>
          <cell r="AF12" t="str">
            <v>16</v>
          </cell>
          <cell r="AI12">
            <v>20812138</v>
          </cell>
          <cell r="AJ12">
            <v>20812138</v>
          </cell>
        </row>
        <row r="13">
          <cell r="A13" t="str">
            <v>16</v>
          </cell>
          <cell r="B13" t="str">
            <v>06</v>
          </cell>
          <cell r="C13" t="str">
            <v>52/1</v>
          </cell>
          <cell r="D13" t="str">
            <v>Домик з-х местный</v>
          </cell>
          <cell r="E13" t="str">
            <v>деревянный 5 х 4</v>
          </cell>
          <cell r="G13" t="str">
            <v>01</v>
          </cell>
          <cell r="H13">
            <v>23540</v>
          </cell>
          <cell r="I13">
            <v>23540</v>
          </cell>
          <cell r="J13">
            <v>0</v>
          </cell>
          <cell r="K13">
            <v>1.1299999999999999</v>
          </cell>
          <cell r="L13" t="str">
            <v>88/1</v>
          </cell>
          <cell r="M13" t="str">
            <v>10007</v>
          </cell>
          <cell r="N13" t="str">
            <v>13 2022231</v>
          </cell>
          <cell r="O13" t="str">
            <v>01</v>
          </cell>
          <cell r="P13">
            <v>9.8000000000000007</v>
          </cell>
          <cell r="Q13">
            <v>0</v>
          </cell>
          <cell r="R13" t="str">
            <v>1</v>
          </cell>
          <cell r="S13" t="str">
            <v>10</v>
          </cell>
          <cell r="T13">
            <v>81</v>
          </cell>
          <cell r="U13">
            <v>6</v>
          </cell>
          <cell r="V13">
            <v>81</v>
          </cell>
          <cell r="W13">
            <v>6</v>
          </cell>
          <cell r="X13">
            <v>81</v>
          </cell>
          <cell r="AF13" t="str">
            <v>16</v>
          </cell>
          <cell r="AI13">
            <v>20812138</v>
          </cell>
          <cell r="AJ13">
            <v>20812138</v>
          </cell>
        </row>
        <row r="14">
          <cell r="A14" t="str">
            <v>16</v>
          </cell>
          <cell r="B14" t="str">
            <v>06</v>
          </cell>
          <cell r="C14" t="str">
            <v>53</v>
          </cell>
          <cell r="D14" t="str">
            <v>Домик з-х местный</v>
          </cell>
          <cell r="E14" t="str">
            <v>деревянный 5 х 4</v>
          </cell>
          <cell r="G14" t="str">
            <v>01</v>
          </cell>
          <cell r="H14">
            <v>23540</v>
          </cell>
          <cell r="I14">
            <v>23540</v>
          </cell>
          <cell r="J14">
            <v>0</v>
          </cell>
          <cell r="K14">
            <v>1.1299999999999999</v>
          </cell>
          <cell r="L14" t="str">
            <v>88/1</v>
          </cell>
          <cell r="M14" t="str">
            <v>10007</v>
          </cell>
          <cell r="N14" t="str">
            <v>13 2022231</v>
          </cell>
          <cell r="O14" t="str">
            <v>01</v>
          </cell>
          <cell r="P14">
            <v>9.8000000000000007</v>
          </cell>
          <cell r="Q14">
            <v>0</v>
          </cell>
          <cell r="R14" t="str">
            <v>1</v>
          </cell>
          <cell r="S14" t="str">
            <v>10</v>
          </cell>
          <cell r="T14">
            <v>81</v>
          </cell>
          <cell r="U14">
            <v>6</v>
          </cell>
          <cell r="V14">
            <v>81</v>
          </cell>
          <cell r="W14">
            <v>6</v>
          </cell>
          <cell r="X14">
            <v>81</v>
          </cell>
          <cell r="AA14" t="str">
            <v>1</v>
          </cell>
          <cell r="AB14" t="str">
            <v>15</v>
          </cell>
          <cell r="AC14">
            <v>7</v>
          </cell>
          <cell r="AF14" t="str">
            <v>16</v>
          </cell>
          <cell r="AI14">
            <v>20812138</v>
          </cell>
          <cell r="AJ14">
            <v>20812138</v>
          </cell>
        </row>
        <row r="15">
          <cell r="A15" t="str">
            <v>16</v>
          </cell>
          <cell r="B15" t="str">
            <v>06</v>
          </cell>
          <cell r="C15" t="str">
            <v>54/1</v>
          </cell>
          <cell r="D15" t="str">
            <v>Домик з-х местный</v>
          </cell>
          <cell r="E15" t="str">
            <v>деревянный 5 х 4</v>
          </cell>
          <cell r="G15" t="str">
            <v>01</v>
          </cell>
          <cell r="H15">
            <v>23540</v>
          </cell>
          <cell r="I15">
            <v>23540</v>
          </cell>
          <cell r="J15">
            <v>0</v>
          </cell>
          <cell r="K15">
            <v>1.1299999999999999</v>
          </cell>
          <cell r="L15" t="str">
            <v>88/1</v>
          </cell>
          <cell r="M15" t="str">
            <v>10007</v>
          </cell>
          <cell r="N15" t="str">
            <v>13 2022231</v>
          </cell>
          <cell r="O15" t="str">
            <v>01</v>
          </cell>
          <cell r="P15">
            <v>9.8000000000000007</v>
          </cell>
          <cell r="Q15">
            <v>0</v>
          </cell>
          <cell r="R15" t="str">
            <v>1</v>
          </cell>
          <cell r="S15" t="str">
            <v>10</v>
          </cell>
          <cell r="T15">
            <v>81</v>
          </cell>
          <cell r="U15">
            <v>6</v>
          </cell>
          <cell r="V15">
            <v>81</v>
          </cell>
          <cell r="W15">
            <v>6</v>
          </cell>
          <cell r="X15">
            <v>81</v>
          </cell>
          <cell r="AA15" t="str">
            <v>1</v>
          </cell>
          <cell r="AB15" t="str">
            <v>15</v>
          </cell>
          <cell r="AC15">
            <v>7</v>
          </cell>
          <cell r="AF15" t="str">
            <v>16</v>
          </cell>
          <cell r="AI15">
            <v>20812138</v>
          </cell>
          <cell r="AJ15">
            <v>20812138</v>
          </cell>
        </row>
        <row r="16">
          <cell r="A16" t="str">
            <v>16</v>
          </cell>
          <cell r="B16" t="str">
            <v>06</v>
          </cell>
          <cell r="C16" t="str">
            <v>55/1</v>
          </cell>
          <cell r="D16" t="str">
            <v>Домик з-х местный</v>
          </cell>
          <cell r="E16" t="str">
            <v>деревянный 5 х 4</v>
          </cell>
          <cell r="G16" t="str">
            <v>01</v>
          </cell>
          <cell r="H16">
            <v>23540</v>
          </cell>
          <cell r="I16">
            <v>23540</v>
          </cell>
          <cell r="J16">
            <v>0</v>
          </cell>
          <cell r="K16">
            <v>1.1299999999999999</v>
          </cell>
          <cell r="L16" t="str">
            <v>88/1</v>
          </cell>
          <cell r="M16" t="str">
            <v>10007</v>
          </cell>
          <cell r="N16" t="str">
            <v>13 2022231</v>
          </cell>
          <cell r="O16" t="str">
            <v>01</v>
          </cell>
          <cell r="P16">
            <v>9.8000000000000007</v>
          </cell>
          <cell r="Q16">
            <v>0</v>
          </cell>
          <cell r="R16" t="str">
            <v>1</v>
          </cell>
          <cell r="S16" t="str">
            <v>10</v>
          </cell>
          <cell r="T16">
            <v>81</v>
          </cell>
          <cell r="U16">
            <v>6</v>
          </cell>
          <cell r="V16">
            <v>81</v>
          </cell>
          <cell r="W16">
            <v>6</v>
          </cell>
          <cell r="X16">
            <v>81</v>
          </cell>
          <cell r="AA16" t="str">
            <v>1</v>
          </cell>
          <cell r="AB16" t="str">
            <v>15</v>
          </cell>
          <cell r="AC16">
            <v>7</v>
          </cell>
          <cell r="AF16" t="str">
            <v>16</v>
          </cell>
          <cell r="AI16">
            <v>20812138</v>
          </cell>
          <cell r="AJ16">
            <v>20812138</v>
          </cell>
        </row>
        <row r="17">
          <cell r="A17" t="str">
            <v>02</v>
          </cell>
          <cell r="B17" t="str">
            <v>23</v>
          </cell>
          <cell r="C17" t="str">
            <v>56</v>
          </cell>
          <cell r="D17" t="str">
            <v>Радиоустановка ИШИМ-</v>
          </cell>
          <cell r="E17" t="str">
            <v>003</v>
          </cell>
          <cell r="G17" t="str">
            <v>01</v>
          </cell>
          <cell r="H17">
            <v>1514</v>
          </cell>
          <cell r="I17">
            <v>1483.72</v>
          </cell>
          <cell r="J17">
            <v>0</v>
          </cell>
          <cell r="K17">
            <v>0.39</v>
          </cell>
          <cell r="L17" t="str">
            <v>23</v>
          </cell>
          <cell r="M17" t="str">
            <v>45620</v>
          </cell>
          <cell r="N17" t="str">
            <v>14 3222110</v>
          </cell>
          <cell r="O17" t="str">
            <v>067</v>
          </cell>
          <cell r="P17">
            <v>12.5</v>
          </cell>
          <cell r="Q17">
            <v>0</v>
          </cell>
          <cell r="R17" t="str">
            <v>1</v>
          </cell>
          <cell r="S17" t="str">
            <v>45</v>
          </cell>
          <cell r="T17">
            <v>0</v>
          </cell>
          <cell r="U17">
            <v>12</v>
          </cell>
          <cell r="V17">
            <v>84</v>
          </cell>
          <cell r="W17">
            <v>12</v>
          </cell>
          <cell r="X17">
            <v>84</v>
          </cell>
          <cell r="AF17" t="str">
            <v>00</v>
          </cell>
          <cell r="AI17">
            <v>3891888</v>
          </cell>
          <cell r="AJ17">
            <v>3891888</v>
          </cell>
        </row>
        <row r="18">
          <cell r="A18" t="str">
            <v>16</v>
          </cell>
          <cell r="B18" t="str">
            <v>06</v>
          </cell>
          <cell r="C18" t="str">
            <v>56/1</v>
          </cell>
          <cell r="D18" t="str">
            <v>Домик з-х местный</v>
          </cell>
          <cell r="E18" t="str">
            <v>деревянный 5 х 4</v>
          </cell>
          <cell r="G18" t="str">
            <v>01</v>
          </cell>
          <cell r="H18">
            <v>23540</v>
          </cell>
          <cell r="I18">
            <v>23540</v>
          </cell>
          <cell r="J18">
            <v>0</v>
          </cell>
          <cell r="K18">
            <v>1.1299999999999999</v>
          </cell>
          <cell r="L18" t="str">
            <v>88/1</v>
          </cell>
          <cell r="M18" t="str">
            <v>10007</v>
          </cell>
          <cell r="N18" t="str">
            <v>13 2022231</v>
          </cell>
          <cell r="O18" t="str">
            <v>01</v>
          </cell>
          <cell r="P18">
            <v>9.8000000000000007</v>
          </cell>
          <cell r="Q18">
            <v>0</v>
          </cell>
          <cell r="R18" t="str">
            <v>1</v>
          </cell>
          <cell r="S18" t="str">
            <v>10</v>
          </cell>
          <cell r="T18">
            <v>81</v>
          </cell>
          <cell r="U18">
            <v>6</v>
          </cell>
          <cell r="V18">
            <v>81</v>
          </cell>
          <cell r="W18">
            <v>6</v>
          </cell>
          <cell r="X18">
            <v>81</v>
          </cell>
          <cell r="AA18" t="str">
            <v>1</v>
          </cell>
          <cell r="AB18" t="str">
            <v>15</v>
          </cell>
          <cell r="AC18">
            <v>7</v>
          </cell>
          <cell r="AF18" t="str">
            <v>16</v>
          </cell>
          <cell r="AI18">
            <v>20812138</v>
          </cell>
          <cell r="AJ18">
            <v>20812138</v>
          </cell>
        </row>
        <row r="19">
          <cell r="A19" t="str">
            <v>16</v>
          </cell>
          <cell r="B19" t="str">
            <v>06</v>
          </cell>
          <cell r="C19" t="str">
            <v>57</v>
          </cell>
          <cell r="D19" t="str">
            <v>Домик з-х местный</v>
          </cell>
          <cell r="E19" t="str">
            <v>деревянный 5 х 4</v>
          </cell>
          <cell r="G19" t="str">
            <v>01</v>
          </cell>
          <cell r="H19">
            <v>23540</v>
          </cell>
          <cell r="I19">
            <v>23540</v>
          </cell>
          <cell r="J19">
            <v>0</v>
          </cell>
          <cell r="K19">
            <v>1.1299999999999999</v>
          </cell>
          <cell r="L19" t="str">
            <v>88/1</v>
          </cell>
          <cell r="M19" t="str">
            <v>10007</v>
          </cell>
          <cell r="N19" t="str">
            <v>13 2022231</v>
          </cell>
          <cell r="O19" t="str">
            <v>01</v>
          </cell>
          <cell r="P19">
            <v>9.8000000000000007</v>
          </cell>
          <cell r="Q19">
            <v>0</v>
          </cell>
          <cell r="R19" t="str">
            <v>1</v>
          </cell>
          <cell r="S19" t="str">
            <v>10</v>
          </cell>
          <cell r="T19">
            <v>81</v>
          </cell>
          <cell r="U19">
            <v>6</v>
          </cell>
          <cell r="V19">
            <v>81</v>
          </cell>
          <cell r="W19">
            <v>6</v>
          </cell>
          <cell r="X19">
            <v>81</v>
          </cell>
          <cell r="AA19" t="str">
            <v>1</v>
          </cell>
          <cell r="AB19" t="str">
            <v>15</v>
          </cell>
          <cell r="AC19">
            <v>7</v>
          </cell>
          <cell r="AF19" t="str">
            <v>16</v>
          </cell>
          <cell r="AI19">
            <v>20812138</v>
          </cell>
          <cell r="AJ19">
            <v>20812138</v>
          </cell>
        </row>
        <row r="20">
          <cell r="A20" t="str">
            <v>16</v>
          </cell>
          <cell r="B20" t="str">
            <v>06</v>
          </cell>
          <cell r="C20" t="str">
            <v>58</v>
          </cell>
          <cell r="D20" t="str">
            <v>Домик з-х местный</v>
          </cell>
          <cell r="E20" t="str">
            <v>деревянный 5 х 4</v>
          </cell>
          <cell r="G20" t="str">
            <v>01</v>
          </cell>
          <cell r="H20">
            <v>23540</v>
          </cell>
          <cell r="I20">
            <v>23540</v>
          </cell>
          <cell r="J20">
            <v>0</v>
          </cell>
          <cell r="K20">
            <v>1.1299999999999999</v>
          </cell>
          <cell r="L20" t="str">
            <v>88/1</v>
          </cell>
          <cell r="M20" t="str">
            <v>10007</v>
          </cell>
          <cell r="N20" t="str">
            <v>13 2022231</v>
          </cell>
          <cell r="O20" t="str">
            <v>01</v>
          </cell>
          <cell r="P20">
            <v>9.8000000000000007</v>
          </cell>
          <cell r="Q20">
            <v>0</v>
          </cell>
          <cell r="R20" t="str">
            <v>1</v>
          </cell>
          <cell r="S20" t="str">
            <v>10</v>
          </cell>
          <cell r="T20">
            <v>81</v>
          </cell>
          <cell r="U20">
            <v>6</v>
          </cell>
          <cell r="V20">
            <v>81</v>
          </cell>
          <cell r="W20">
            <v>6</v>
          </cell>
          <cell r="X20">
            <v>81</v>
          </cell>
          <cell r="AA20" t="str">
            <v>1</v>
          </cell>
          <cell r="AB20" t="str">
            <v>15</v>
          </cell>
          <cell r="AC20">
            <v>7</v>
          </cell>
          <cell r="AF20" t="str">
            <v>16</v>
          </cell>
          <cell r="AI20">
            <v>20812138</v>
          </cell>
          <cell r="AJ20">
            <v>20812138</v>
          </cell>
        </row>
        <row r="21">
          <cell r="A21" t="str">
            <v>16</v>
          </cell>
          <cell r="B21" t="str">
            <v>06</v>
          </cell>
          <cell r="C21" t="str">
            <v>59</v>
          </cell>
          <cell r="D21" t="str">
            <v>Домик з-х местный</v>
          </cell>
          <cell r="E21" t="str">
            <v>деревянный 5 х 4</v>
          </cell>
          <cell r="G21" t="str">
            <v>01</v>
          </cell>
          <cell r="H21">
            <v>23540</v>
          </cell>
          <cell r="I21">
            <v>23540</v>
          </cell>
          <cell r="J21">
            <v>0</v>
          </cell>
          <cell r="K21">
            <v>1.1299999999999999</v>
          </cell>
          <cell r="L21" t="str">
            <v>88/1</v>
          </cell>
          <cell r="M21" t="str">
            <v>10007</v>
          </cell>
          <cell r="N21" t="str">
            <v>13 2022231</v>
          </cell>
          <cell r="O21" t="str">
            <v>01</v>
          </cell>
          <cell r="P21">
            <v>9.8000000000000007</v>
          </cell>
          <cell r="Q21">
            <v>0</v>
          </cell>
          <cell r="R21" t="str">
            <v>1</v>
          </cell>
          <cell r="S21" t="str">
            <v>10</v>
          </cell>
          <cell r="T21">
            <v>81</v>
          </cell>
          <cell r="U21">
            <v>6</v>
          </cell>
          <cell r="V21">
            <v>81</v>
          </cell>
          <cell r="W21">
            <v>6</v>
          </cell>
          <cell r="X21">
            <v>81</v>
          </cell>
          <cell r="AA21" t="str">
            <v>1</v>
          </cell>
          <cell r="AB21" t="str">
            <v>15</v>
          </cell>
          <cell r="AC21">
            <v>7</v>
          </cell>
          <cell r="AF21" t="str">
            <v>16</v>
          </cell>
          <cell r="AI21">
            <v>20812138</v>
          </cell>
          <cell r="AJ21">
            <v>20812138</v>
          </cell>
        </row>
        <row r="22">
          <cell r="A22" t="str">
            <v>02</v>
          </cell>
          <cell r="B22" t="str">
            <v>23</v>
          </cell>
          <cell r="C22" t="str">
            <v>59/1</v>
          </cell>
          <cell r="D22" t="str">
            <v>Станок ЦК6 -Р 105</v>
          </cell>
          <cell r="E22" t="str">
            <v>для проверки стартер</v>
          </cell>
          <cell r="F22" t="str">
            <v>ов</v>
          </cell>
          <cell r="G22" t="str">
            <v>01</v>
          </cell>
          <cell r="H22">
            <v>4852.04</v>
          </cell>
          <cell r="I22">
            <v>2745.45</v>
          </cell>
          <cell r="J22">
            <v>0</v>
          </cell>
          <cell r="K22">
            <v>1.1200000000000001</v>
          </cell>
          <cell r="L22" t="str">
            <v>23</v>
          </cell>
          <cell r="M22" t="str">
            <v>41000</v>
          </cell>
          <cell r="N22" t="str">
            <v>14 2922172</v>
          </cell>
          <cell r="O22" t="str">
            <v>067</v>
          </cell>
          <cell r="P22">
            <v>3.5</v>
          </cell>
          <cell r="Q22">
            <v>0</v>
          </cell>
          <cell r="R22" t="str">
            <v>1</v>
          </cell>
          <cell r="S22" t="str">
            <v>41</v>
          </cell>
          <cell r="T22">
            <v>78</v>
          </cell>
          <cell r="U22">
            <v>10</v>
          </cell>
          <cell r="V22">
            <v>78</v>
          </cell>
          <cell r="W22">
            <v>10</v>
          </cell>
          <cell r="X22">
            <v>78</v>
          </cell>
          <cell r="AF22" t="str">
            <v>00</v>
          </cell>
          <cell r="AI22">
            <v>4332182</v>
          </cell>
          <cell r="AJ22">
            <v>2906171.91</v>
          </cell>
        </row>
        <row r="23">
          <cell r="A23" t="str">
            <v>16</v>
          </cell>
          <cell r="B23" t="str">
            <v>06</v>
          </cell>
          <cell r="C23" t="str">
            <v>60</v>
          </cell>
          <cell r="D23" t="str">
            <v>Домик з-х местный</v>
          </cell>
          <cell r="E23" t="str">
            <v>деревянный 5 х 4</v>
          </cell>
          <cell r="G23" t="str">
            <v>01</v>
          </cell>
          <cell r="H23">
            <v>23540</v>
          </cell>
          <cell r="I23">
            <v>23540</v>
          </cell>
          <cell r="J23">
            <v>0</v>
          </cell>
          <cell r="K23">
            <v>1.1299999999999999</v>
          </cell>
          <cell r="L23" t="str">
            <v>88/4</v>
          </cell>
          <cell r="M23" t="str">
            <v>10007</v>
          </cell>
          <cell r="N23" t="str">
            <v>13 2022231</v>
          </cell>
          <cell r="O23" t="str">
            <v>01</v>
          </cell>
          <cell r="P23">
            <v>9.8000000000000007</v>
          </cell>
          <cell r="Q23">
            <v>0</v>
          </cell>
          <cell r="R23" t="str">
            <v>1</v>
          </cell>
          <cell r="S23" t="str">
            <v>10</v>
          </cell>
          <cell r="T23">
            <v>8</v>
          </cell>
          <cell r="U23">
            <v>6</v>
          </cell>
          <cell r="V23">
            <v>81</v>
          </cell>
          <cell r="W23">
            <v>6</v>
          </cell>
          <cell r="X23">
            <v>81</v>
          </cell>
          <cell r="AA23" t="str">
            <v>1</v>
          </cell>
          <cell r="AB23" t="str">
            <v>15</v>
          </cell>
          <cell r="AC23">
            <v>7</v>
          </cell>
          <cell r="AF23" t="str">
            <v>16</v>
          </cell>
          <cell r="AI23">
            <v>20812138</v>
          </cell>
          <cell r="AJ23">
            <v>20812138</v>
          </cell>
        </row>
        <row r="24">
          <cell r="A24" t="str">
            <v>02</v>
          </cell>
          <cell r="B24" t="str">
            <v>23</v>
          </cell>
          <cell r="C24" t="str">
            <v>60/1</v>
          </cell>
          <cell r="D24" t="str">
            <v>Станок ЦК 6Р 108</v>
          </cell>
          <cell r="E24" t="str">
            <v>для моторной расточк</v>
          </cell>
          <cell r="F24" t="str">
            <v>и клапанов</v>
          </cell>
          <cell r="G24" t="str">
            <v>01</v>
          </cell>
          <cell r="H24">
            <v>4687.88</v>
          </cell>
          <cell r="I24">
            <v>2652.56</v>
          </cell>
          <cell r="J24">
            <v>0</v>
          </cell>
          <cell r="K24">
            <v>1.1200000000000001</v>
          </cell>
          <cell r="L24" t="str">
            <v>23</v>
          </cell>
          <cell r="M24" t="str">
            <v>41000</v>
          </cell>
          <cell r="N24" t="str">
            <v>14 2922169</v>
          </cell>
          <cell r="O24" t="str">
            <v>067</v>
          </cell>
          <cell r="P24">
            <v>3.5</v>
          </cell>
          <cell r="Q24">
            <v>0</v>
          </cell>
          <cell r="R24" t="str">
            <v>1</v>
          </cell>
          <cell r="S24" t="str">
            <v>41</v>
          </cell>
          <cell r="T24">
            <v>78</v>
          </cell>
          <cell r="U24">
            <v>10</v>
          </cell>
          <cell r="V24">
            <v>78</v>
          </cell>
          <cell r="W24">
            <v>10</v>
          </cell>
          <cell r="X24">
            <v>78</v>
          </cell>
          <cell r="AF24" t="str">
            <v>00</v>
          </cell>
          <cell r="AI24">
            <v>4185605</v>
          </cell>
          <cell r="AJ24">
            <v>2807842.39</v>
          </cell>
        </row>
        <row r="25">
          <cell r="A25" t="str">
            <v>02</v>
          </cell>
          <cell r="B25" t="str">
            <v>23</v>
          </cell>
          <cell r="C25" t="str">
            <v>61</v>
          </cell>
          <cell r="D25" t="str">
            <v>Устройство для мойки</v>
          </cell>
          <cell r="E25" t="str">
            <v xml:space="preserve"> детелей 77-400 N7</v>
          </cell>
          <cell r="F25" t="str">
            <v>Польша</v>
          </cell>
          <cell r="G25" t="str">
            <v>01</v>
          </cell>
          <cell r="H25">
            <v>3860</v>
          </cell>
          <cell r="I25">
            <v>3281</v>
          </cell>
          <cell r="J25">
            <v>0</v>
          </cell>
          <cell r="K25">
            <v>0.2</v>
          </cell>
          <cell r="L25" t="str">
            <v>23</v>
          </cell>
          <cell r="M25" t="str">
            <v>46115</v>
          </cell>
          <cell r="N25" t="str">
            <v>14 3440102</v>
          </cell>
          <cell r="O25" t="str">
            <v>067</v>
          </cell>
          <cell r="P25">
            <v>14.3</v>
          </cell>
          <cell r="Q25">
            <v>0</v>
          </cell>
          <cell r="R25" t="str">
            <v>1</v>
          </cell>
          <cell r="S25" t="str">
            <v>46</v>
          </cell>
          <cell r="T25">
            <v>0</v>
          </cell>
          <cell r="U25">
            <v>3</v>
          </cell>
          <cell r="V25">
            <v>89</v>
          </cell>
          <cell r="W25">
            <v>3</v>
          </cell>
          <cell r="X25">
            <v>89</v>
          </cell>
          <cell r="AF25" t="str">
            <v>00</v>
          </cell>
          <cell r="AI25">
            <v>19028805</v>
          </cell>
          <cell r="AJ25">
            <v>19028805</v>
          </cell>
        </row>
        <row r="26">
          <cell r="A26" t="str">
            <v>02</v>
          </cell>
          <cell r="B26" t="str">
            <v>23</v>
          </cell>
          <cell r="C26" t="str">
            <v>62</v>
          </cell>
          <cell r="D26" t="str">
            <v>Прибор ППС-1 РС-1</v>
          </cell>
          <cell r="G26" t="str">
            <v>01</v>
          </cell>
          <cell r="H26">
            <v>5763</v>
          </cell>
          <cell r="I26">
            <v>2996.76</v>
          </cell>
          <cell r="J26">
            <v>0</v>
          </cell>
          <cell r="K26">
            <v>0.47</v>
          </cell>
          <cell r="L26" t="str">
            <v>23</v>
          </cell>
          <cell r="M26" t="str">
            <v>47024</v>
          </cell>
          <cell r="N26" t="str">
            <v>14 3311226</v>
          </cell>
          <cell r="O26" t="str">
            <v>063</v>
          </cell>
          <cell r="P26">
            <v>10.4</v>
          </cell>
          <cell r="Q26">
            <v>0</v>
          </cell>
          <cell r="R26" t="str">
            <v>1</v>
          </cell>
          <cell r="S26" t="str">
            <v>47</v>
          </cell>
          <cell r="T26">
            <v>0</v>
          </cell>
          <cell r="U26">
            <v>12</v>
          </cell>
          <cell r="V26">
            <v>89</v>
          </cell>
          <cell r="W26">
            <v>12</v>
          </cell>
          <cell r="X26">
            <v>89</v>
          </cell>
          <cell r="AF26" t="str">
            <v>00</v>
          </cell>
          <cell r="AI26">
            <v>12134042</v>
          </cell>
          <cell r="AJ26">
            <v>10095523.15</v>
          </cell>
        </row>
        <row r="27">
          <cell r="A27" t="str">
            <v>16</v>
          </cell>
          <cell r="B27" t="str">
            <v>06</v>
          </cell>
          <cell r="C27" t="str">
            <v>63</v>
          </cell>
          <cell r="D27" t="str">
            <v>Вагон-домик металлич</v>
          </cell>
          <cell r="E27" t="str">
            <v>12 х 3м</v>
          </cell>
          <cell r="G27" t="str">
            <v>01</v>
          </cell>
          <cell r="H27">
            <v>20349.72</v>
          </cell>
          <cell r="I27">
            <v>20349.72</v>
          </cell>
          <cell r="J27">
            <v>0</v>
          </cell>
          <cell r="K27">
            <v>1.1299999999999999</v>
          </cell>
          <cell r="L27" t="str">
            <v>88/1</v>
          </cell>
          <cell r="M27" t="str">
            <v>10010</v>
          </cell>
          <cell r="N27" t="str">
            <v>13 3420175</v>
          </cell>
          <cell r="O27" t="str">
            <v>01</v>
          </cell>
          <cell r="P27">
            <v>12.5</v>
          </cell>
          <cell r="Q27">
            <v>0</v>
          </cell>
          <cell r="R27" t="str">
            <v>1</v>
          </cell>
          <cell r="S27" t="str">
            <v>10</v>
          </cell>
          <cell r="T27">
            <v>79</v>
          </cell>
          <cell r="U27">
            <v>8</v>
          </cell>
          <cell r="V27">
            <v>79</v>
          </cell>
          <cell r="W27">
            <v>8</v>
          </cell>
          <cell r="X27">
            <v>79</v>
          </cell>
          <cell r="AF27" t="str">
            <v>16</v>
          </cell>
          <cell r="AI27">
            <v>18000640</v>
          </cell>
          <cell r="AJ27">
            <v>18000640</v>
          </cell>
        </row>
        <row r="28">
          <cell r="A28" t="str">
            <v>16</v>
          </cell>
          <cell r="B28" t="str">
            <v>06</v>
          </cell>
          <cell r="C28" t="str">
            <v>64</v>
          </cell>
          <cell r="D28" t="str">
            <v>Вагон-домик металлич</v>
          </cell>
          <cell r="E28" t="str">
            <v>12 х 3</v>
          </cell>
          <cell r="G28" t="str">
            <v>01</v>
          </cell>
          <cell r="H28">
            <v>20349.72</v>
          </cell>
          <cell r="I28">
            <v>20349.72</v>
          </cell>
          <cell r="J28">
            <v>0</v>
          </cell>
          <cell r="K28">
            <v>1.1299999999999999</v>
          </cell>
          <cell r="L28" t="str">
            <v>88/1</v>
          </cell>
          <cell r="M28" t="str">
            <v>10010</v>
          </cell>
          <cell r="N28" t="str">
            <v>13 3420175</v>
          </cell>
          <cell r="O28" t="str">
            <v>01</v>
          </cell>
          <cell r="P28">
            <v>12.5</v>
          </cell>
          <cell r="Q28">
            <v>0</v>
          </cell>
          <cell r="R28" t="str">
            <v>1</v>
          </cell>
          <cell r="S28" t="str">
            <v>10</v>
          </cell>
          <cell r="T28">
            <v>79</v>
          </cell>
          <cell r="U28">
            <v>8</v>
          </cell>
          <cell r="V28">
            <v>79</v>
          </cell>
          <cell r="W28">
            <v>8</v>
          </cell>
          <cell r="X28">
            <v>79</v>
          </cell>
          <cell r="AF28" t="str">
            <v>16</v>
          </cell>
          <cell r="AI28">
            <v>18000640</v>
          </cell>
          <cell r="AJ28">
            <v>18000640</v>
          </cell>
        </row>
        <row r="29">
          <cell r="A29" t="str">
            <v>16</v>
          </cell>
          <cell r="B29" t="str">
            <v>06</v>
          </cell>
          <cell r="C29" t="str">
            <v>65</v>
          </cell>
          <cell r="D29" t="str">
            <v>Домик дачный 3-х мес</v>
          </cell>
          <cell r="E29" t="str">
            <v>тный деревянный 5х4</v>
          </cell>
          <cell r="G29" t="str">
            <v>01</v>
          </cell>
          <cell r="H29">
            <v>16176.06</v>
          </cell>
          <cell r="I29">
            <v>16176.06</v>
          </cell>
          <cell r="J29">
            <v>0</v>
          </cell>
          <cell r="K29">
            <v>1.1299999999999999</v>
          </cell>
          <cell r="L29" t="str">
            <v>88/1</v>
          </cell>
          <cell r="M29" t="str">
            <v>10007</v>
          </cell>
          <cell r="N29" t="str">
            <v>13 2022231</v>
          </cell>
          <cell r="O29" t="str">
            <v>01</v>
          </cell>
          <cell r="P29">
            <v>9.8000000000000007</v>
          </cell>
          <cell r="Q29">
            <v>0</v>
          </cell>
          <cell r="R29" t="str">
            <v>1</v>
          </cell>
          <cell r="S29" t="str">
            <v>10</v>
          </cell>
          <cell r="T29">
            <v>79</v>
          </cell>
          <cell r="U29">
            <v>7</v>
          </cell>
          <cell r="V29">
            <v>79</v>
          </cell>
          <cell r="W29">
            <v>7</v>
          </cell>
          <cell r="X29">
            <v>79</v>
          </cell>
          <cell r="AF29" t="str">
            <v>16</v>
          </cell>
          <cell r="AI29">
            <v>14308764</v>
          </cell>
          <cell r="AJ29">
            <v>14308764</v>
          </cell>
        </row>
        <row r="30">
          <cell r="A30" t="str">
            <v>16</v>
          </cell>
          <cell r="B30" t="str">
            <v>06</v>
          </cell>
          <cell r="C30" t="str">
            <v>66</v>
          </cell>
          <cell r="D30" t="str">
            <v>Домик дачный 3-хмест</v>
          </cell>
          <cell r="E30" t="str">
            <v>ный деревянный 5х4</v>
          </cell>
          <cell r="G30" t="str">
            <v>01</v>
          </cell>
          <cell r="H30">
            <v>16176.06</v>
          </cell>
          <cell r="I30">
            <v>16176.06</v>
          </cell>
          <cell r="J30">
            <v>0</v>
          </cell>
          <cell r="K30">
            <v>1.1299999999999999</v>
          </cell>
          <cell r="L30" t="str">
            <v>88/1</v>
          </cell>
          <cell r="M30" t="str">
            <v>10007</v>
          </cell>
          <cell r="N30" t="str">
            <v>13 2022231</v>
          </cell>
          <cell r="O30" t="str">
            <v>01</v>
          </cell>
          <cell r="P30">
            <v>9.8000000000000007</v>
          </cell>
          <cell r="Q30">
            <v>0</v>
          </cell>
          <cell r="R30" t="str">
            <v>1</v>
          </cell>
          <cell r="S30" t="str">
            <v>10</v>
          </cell>
          <cell r="T30">
            <v>79</v>
          </cell>
          <cell r="U30">
            <v>7</v>
          </cell>
          <cell r="V30">
            <v>79</v>
          </cell>
          <cell r="W30">
            <v>7</v>
          </cell>
          <cell r="X30">
            <v>79</v>
          </cell>
          <cell r="AF30" t="str">
            <v>16</v>
          </cell>
          <cell r="AI30">
            <v>14308764</v>
          </cell>
          <cell r="AJ30">
            <v>14308764</v>
          </cell>
        </row>
        <row r="31">
          <cell r="A31" t="str">
            <v>16</v>
          </cell>
          <cell r="B31" t="str">
            <v>06</v>
          </cell>
          <cell r="C31" t="str">
            <v>67</v>
          </cell>
          <cell r="D31" t="str">
            <v>Домик дачный 3-х мес</v>
          </cell>
          <cell r="E31" t="str">
            <v>тный деревянный 5х4</v>
          </cell>
          <cell r="G31" t="str">
            <v>01</v>
          </cell>
          <cell r="H31">
            <v>16176.06</v>
          </cell>
          <cell r="I31">
            <v>16176.06</v>
          </cell>
          <cell r="J31">
            <v>0</v>
          </cell>
          <cell r="K31">
            <v>1.1299999999999999</v>
          </cell>
          <cell r="L31" t="str">
            <v>88/1</v>
          </cell>
          <cell r="M31" t="str">
            <v>10007</v>
          </cell>
          <cell r="N31" t="str">
            <v>13 2022231</v>
          </cell>
          <cell r="O31" t="str">
            <v>01</v>
          </cell>
          <cell r="P31">
            <v>9.8000000000000007</v>
          </cell>
          <cell r="Q31">
            <v>0</v>
          </cell>
          <cell r="R31" t="str">
            <v>1</v>
          </cell>
          <cell r="S31" t="str">
            <v>10</v>
          </cell>
          <cell r="T31">
            <v>79</v>
          </cell>
          <cell r="U31">
            <v>7</v>
          </cell>
          <cell r="V31">
            <v>79</v>
          </cell>
          <cell r="W31">
            <v>7</v>
          </cell>
          <cell r="X31">
            <v>79</v>
          </cell>
          <cell r="AF31" t="str">
            <v>16</v>
          </cell>
          <cell r="AI31">
            <v>14308764</v>
          </cell>
          <cell r="AJ31">
            <v>14308764</v>
          </cell>
        </row>
        <row r="32">
          <cell r="A32" t="str">
            <v>02</v>
          </cell>
          <cell r="B32" t="str">
            <v>71</v>
          </cell>
          <cell r="C32" t="str">
            <v>68</v>
          </cell>
          <cell r="D32" t="str">
            <v>Склад хранилище</v>
          </cell>
          <cell r="G32" t="str">
            <v>01</v>
          </cell>
          <cell r="H32">
            <v>98280</v>
          </cell>
          <cell r="I32">
            <v>49549.5</v>
          </cell>
          <cell r="J32">
            <v>0</v>
          </cell>
          <cell r="K32">
            <v>1.1200000000000001</v>
          </cell>
          <cell r="L32" t="str">
            <v>23</v>
          </cell>
          <cell r="M32" t="str">
            <v>10004</v>
          </cell>
          <cell r="N32" t="str">
            <v>11 4527204</v>
          </cell>
          <cell r="O32" t="str">
            <v>01</v>
          </cell>
          <cell r="P32">
            <v>2.5</v>
          </cell>
          <cell r="Q32">
            <v>0</v>
          </cell>
          <cell r="R32" t="str">
            <v>1</v>
          </cell>
          <cell r="S32" t="str">
            <v>10</v>
          </cell>
          <cell r="T32">
            <v>74</v>
          </cell>
          <cell r="U32">
            <v>10</v>
          </cell>
          <cell r="V32">
            <v>74</v>
          </cell>
          <cell r="W32">
            <v>10</v>
          </cell>
          <cell r="X32">
            <v>74</v>
          </cell>
          <cell r="AF32" t="str">
            <v>00</v>
          </cell>
          <cell r="AI32">
            <v>87490549</v>
          </cell>
          <cell r="AJ32">
            <v>50671610.390000001</v>
          </cell>
        </row>
        <row r="33">
          <cell r="A33" t="str">
            <v>16</v>
          </cell>
          <cell r="B33" t="str">
            <v>06</v>
          </cell>
          <cell r="C33" t="str">
            <v>69</v>
          </cell>
          <cell r="D33" t="str">
            <v>Домик дачный 3-х мес</v>
          </cell>
          <cell r="E33" t="str">
            <v>тный деревянный 5х4</v>
          </cell>
          <cell r="G33" t="str">
            <v>01</v>
          </cell>
          <cell r="H33">
            <v>16176.06</v>
          </cell>
          <cell r="I33">
            <v>16176.06</v>
          </cell>
          <cell r="J33">
            <v>0</v>
          </cell>
          <cell r="K33">
            <v>1.1299999999999999</v>
          </cell>
          <cell r="L33" t="str">
            <v>88/1</v>
          </cell>
          <cell r="M33" t="str">
            <v>10007</v>
          </cell>
          <cell r="N33" t="str">
            <v>13 2022231</v>
          </cell>
          <cell r="O33" t="str">
            <v>01</v>
          </cell>
          <cell r="P33">
            <v>9.8000000000000007</v>
          </cell>
          <cell r="Q33">
            <v>0</v>
          </cell>
          <cell r="R33" t="str">
            <v>1</v>
          </cell>
          <cell r="S33" t="str">
            <v>10</v>
          </cell>
          <cell r="T33">
            <v>79</v>
          </cell>
          <cell r="U33">
            <v>7</v>
          </cell>
          <cell r="V33">
            <v>79</v>
          </cell>
          <cell r="W33">
            <v>7</v>
          </cell>
          <cell r="X33">
            <v>79</v>
          </cell>
          <cell r="AF33" t="str">
            <v>16</v>
          </cell>
          <cell r="AI33">
            <v>14308764</v>
          </cell>
          <cell r="AJ33">
            <v>14308764</v>
          </cell>
        </row>
        <row r="34">
          <cell r="A34" t="str">
            <v>16</v>
          </cell>
          <cell r="B34" t="str">
            <v>06</v>
          </cell>
          <cell r="C34" t="str">
            <v>70</v>
          </cell>
          <cell r="D34" t="str">
            <v>Домик дачный 3-х мес</v>
          </cell>
          <cell r="E34" t="str">
            <v>тный деревянный 5х4</v>
          </cell>
          <cell r="G34" t="str">
            <v>01</v>
          </cell>
          <cell r="H34">
            <v>16176.06</v>
          </cell>
          <cell r="I34">
            <v>16176.06</v>
          </cell>
          <cell r="J34">
            <v>0</v>
          </cell>
          <cell r="K34">
            <v>1.1299999999999999</v>
          </cell>
          <cell r="L34" t="str">
            <v>88/1</v>
          </cell>
          <cell r="M34" t="str">
            <v>10007</v>
          </cell>
          <cell r="N34" t="str">
            <v>13 2022231</v>
          </cell>
          <cell r="O34" t="str">
            <v>01</v>
          </cell>
          <cell r="P34">
            <v>9.8000000000000007</v>
          </cell>
          <cell r="Q34">
            <v>0</v>
          </cell>
          <cell r="R34" t="str">
            <v>1</v>
          </cell>
          <cell r="S34" t="str">
            <v>10</v>
          </cell>
          <cell r="T34">
            <v>79</v>
          </cell>
          <cell r="U34">
            <v>7</v>
          </cell>
          <cell r="V34">
            <v>79</v>
          </cell>
          <cell r="W34">
            <v>7</v>
          </cell>
          <cell r="X34">
            <v>79</v>
          </cell>
          <cell r="AF34" t="str">
            <v>16</v>
          </cell>
          <cell r="AI34">
            <v>14308764</v>
          </cell>
          <cell r="AJ34">
            <v>14308764</v>
          </cell>
        </row>
        <row r="35">
          <cell r="A35" t="str">
            <v>16</v>
          </cell>
          <cell r="B35" t="str">
            <v>06</v>
          </cell>
          <cell r="C35" t="str">
            <v>71</v>
          </cell>
          <cell r="D35" t="str">
            <v>Домик дачный 3-х мес</v>
          </cell>
          <cell r="E35" t="str">
            <v>тный деревянный 5х4</v>
          </cell>
          <cell r="G35" t="str">
            <v>01</v>
          </cell>
          <cell r="H35">
            <v>16176.06</v>
          </cell>
          <cell r="I35">
            <v>16176.06</v>
          </cell>
          <cell r="J35">
            <v>0</v>
          </cell>
          <cell r="K35">
            <v>1.1299999999999999</v>
          </cell>
          <cell r="L35" t="str">
            <v>88/1</v>
          </cell>
          <cell r="M35" t="str">
            <v>10007</v>
          </cell>
          <cell r="N35" t="str">
            <v>13 2022231</v>
          </cell>
          <cell r="O35" t="str">
            <v>01</v>
          </cell>
          <cell r="P35">
            <v>9.8000000000000007</v>
          </cell>
          <cell r="Q35">
            <v>0</v>
          </cell>
          <cell r="R35" t="str">
            <v>1</v>
          </cell>
          <cell r="S35" t="str">
            <v>10</v>
          </cell>
          <cell r="T35">
            <v>79</v>
          </cell>
          <cell r="U35">
            <v>7</v>
          </cell>
          <cell r="V35">
            <v>79</v>
          </cell>
          <cell r="W35">
            <v>7</v>
          </cell>
          <cell r="X35">
            <v>79</v>
          </cell>
          <cell r="AF35" t="str">
            <v>16</v>
          </cell>
          <cell r="AI35">
            <v>14308764</v>
          </cell>
          <cell r="AJ35">
            <v>14308764</v>
          </cell>
        </row>
        <row r="36">
          <cell r="A36" t="str">
            <v>16</v>
          </cell>
          <cell r="B36" t="str">
            <v>06</v>
          </cell>
          <cell r="C36" t="str">
            <v>72</v>
          </cell>
          <cell r="D36" t="str">
            <v>Домик дачный 3-х мес</v>
          </cell>
          <cell r="E36" t="str">
            <v>тный деревянный 5х4</v>
          </cell>
          <cell r="G36" t="str">
            <v>01</v>
          </cell>
          <cell r="H36">
            <v>16176.06</v>
          </cell>
          <cell r="I36">
            <v>16176.06</v>
          </cell>
          <cell r="J36">
            <v>0</v>
          </cell>
          <cell r="K36">
            <v>1.1299999999999999</v>
          </cell>
          <cell r="L36" t="str">
            <v>88/1</v>
          </cell>
          <cell r="M36" t="str">
            <v>10007</v>
          </cell>
          <cell r="N36" t="str">
            <v>13 2022231</v>
          </cell>
          <cell r="O36" t="str">
            <v>01</v>
          </cell>
          <cell r="P36">
            <v>9.8000000000000007</v>
          </cell>
          <cell r="Q36">
            <v>0</v>
          </cell>
          <cell r="R36" t="str">
            <v>1</v>
          </cell>
          <cell r="S36" t="str">
            <v>10</v>
          </cell>
          <cell r="T36">
            <v>79</v>
          </cell>
          <cell r="U36">
            <v>7</v>
          </cell>
          <cell r="V36">
            <v>79</v>
          </cell>
          <cell r="W36">
            <v>7</v>
          </cell>
          <cell r="X36">
            <v>79</v>
          </cell>
          <cell r="AF36" t="str">
            <v>16</v>
          </cell>
          <cell r="AI36">
            <v>14308764</v>
          </cell>
          <cell r="AJ36">
            <v>14308764</v>
          </cell>
        </row>
        <row r="37">
          <cell r="A37" t="str">
            <v>16</v>
          </cell>
          <cell r="B37" t="str">
            <v>06</v>
          </cell>
          <cell r="C37" t="str">
            <v>73</v>
          </cell>
          <cell r="D37" t="str">
            <v>Дом каркасный деревя</v>
          </cell>
          <cell r="E37" t="str">
            <v>нный 12 х 6 /фиброли</v>
          </cell>
          <cell r="F37" t="str">
            <v>товый/</v>
          </cell>
          <cell r="G37" t="str">
            <v>01</v>
          </cell>
          <cell r="H37">
            <v>53500</v>
          </cell>
          <cell r="I37">
            <v>18725</v>
          </cell>
          <cell r="J37">
            <v>0</v>
          </cell>
          <cell r="K37">
            <v>1.02</v>
          </cell>
          <cell r="L37" t="str">
            <v>88/1</v>
          </cell>
          <cell r="M37" t="str">
            <v>10004</v>
          </cell>
          <cell r="N37" t="str">
            <v>13 2022231</v>
          </cell>
          <cell r="O37" t="str">
            <v>01</v>
          </cell>
          <cell r="P37">
            <v>2.5</v>
          </cell>
          <cell r="Q37">
            <v>0</v>
          </cell>
          <cell r="R37" t="str">
            <v>1</v>
          </cell>
          <cell r="S37" t="str">
            <v>10</v>
          </cell>
          <cell r="T37">
            <v>80</v>
          </cell>
          <cell r="U37">
            <v>12</v>
          </cell>
          <cell r="V37">
            <v>80</v>
          </cell>
          <cell r="W37">
            <v>12</v>
          </cell>
          <cell r="X37">
            <v>80</v>
          </cell>
          <cell r="AF37" t="str">
            <v>16</v>
          </cell>
          <cell r="AI37">
            <v>52262838</v>
          </cell>
          <cell r="AJ37">
            <v>22211705.68</v>
          </cell>
        </row>
        <row r="38">
          <cell r="A38" t="str">
            <v>02</v>
          </cell>
          <cell r="B38" t="str">
            <v>71</v>
          </cell>
          <cell r="C38" t="str">
            <v>74</v>
          </cell>
          <cell r="D38" t="str">
            <v>Металлический склад</v>
          </cell>
          <cell r="G38" t="str">
            <v>01</v>
          </cell>
          <cell r="H38">
            <v>114480</v>
          </cell>
          <cell r="I38">
            <v>54378</v>
          </cell>
          <cell r="J38">
            <v>0</v>
          </cell>
          <cell r="K38">
            <v>0.66</v>
          </cell>
          <cell r="L38" t="str">
            <v>23</v>
          </cell>
          <cell r="M38" t="str">
            <v>10004</v>
          </cell>
          <cell r="N38" t="str">
            <v>11 4527204</v>
          </cell>
          <cell r="O38" t="str">
            <v>01</v>
          </cell>
          <cell r="P38">
            <v>2.5</v>
          </cell>
          <cell r="Q38">
            <v>0</v>
          </cell>
          <cell r="R38" t="str">
            <v>1</v>
          </cell>
          <cell r="S38" t="str">
            <v>10</v>
          </cell>
          <cell r="T38">
            <v>75</v>
          </cell>
          <cell r="U38">
            <v>12</v>
          </cell>
          <cell r="V38">
            <v>75</v>
          </cell>
          <cell r="W38">
            <v>12</v>
          </cell>
          <cell r="X38">
            <v>75</v>
          </cell>
          <cell r="AF38" t="str">
            <v>00</v>
          </cell>
          <cell r="AI38">
            <v>173691573</v>
          </cell>
          <cell r="AJ38">
            <v>95530365.150000006</v>
          </cell>
        </row>
        <row r="39">
          <cell r="A39" t="str">
            <v>02</v>
          </cell>
          <cell r="B39" t="str">
            <v>71</v>
          </cell>
          <cell r="C39" t="str">
            <v>75</v>
          </cell>
          <cell r="D39" t="str">
            <v>Бытовое помещение на</v>
          </cell>
          <cell r="E39" t="str">
            <v xml:space="preserve"> ИТБ</v>
          </cell>
          <cell r="G39" t="str">
            <v>01</v>
          </cell>
          <cell r="H39">
            <v>387790</v>
          </cell>
          <cell r="I39">
            <v>88416.12</v>
          </cell>
          <cell r="J39">
            <v>0</v>
          </cell>
          <cell r="K39">
            <v>0.45</v>
          </cell>
          <cell r="L39" t="str">
            <v>23</v>
          </cell>
          <cell r="M39" t="str">
            <v>10002</v>
          </cell>
          <cell r="N39" t="str">
            <v>11 4529020</v>
          </cell>
          <cell r="O39" t="str">
            <v>01</v>
          </cell>
          <cell r="P39">
            <v>1.2</v>
          </cell>
          <cell r="Q39">
            <v>0</v>
          </cell>
          <cell r="R39" t="str">
            <v>1</v>
          </cell>
          <cell r="S39" t="str">
            <v>10</v>
          </cell>
          <cell r="T39">
            <v>0</v>
          </cell>
          <cell r="U39">
            <v>12</v>
          </cell>
          <cell r="V39">
            <v>75</v>
          </cell>
          <cell r="W39">
            <v>12</v>
          </cell>
          <cell r="X39">
            <v>75</v>
          </cell>
          <cell r="AF39" t="str">
            <v>00</v>
          </cell>
          <cell r="AI39">
            <v>864434816</v>
          </cell>
          <cell r="AJ39">
            <v>228210792.41</v>
          </cell>
        </row>
        <row r="40">
          <cell r="A40" t="str">
            <v>16</v>
          </cell>
          <cell r="B40" t="str">
            <v>06</v>
          </cell>
          <cell r="C40" t="str">
            <v>76</v>
          </cell>
          <cell r="D40" t="str">
            <v>Павильон "Смоленск"</v>
          </cell>
          <cell r="E40" t="str">
            <v>12 х 7м</v>
          </cell>
          <cell r="G40" t="str">
            <v>01</v>
          </cell>
          <cell r="H40">
            <v>30270</v>
          </cell>
          <cell r="I40">
            <v>23640.87</v>
          </cell>
          <cell r="J40">
            <v>0</v>
          </cell>
          <cell r="K40">
            <v>1.02</v>
          </cell>
          <cell r="L40" t="str">
            <v>88/1</v>
          </cell>
          <cell r="M40" t="str">
            <v>10005</v>
          </cell>
          <cell r="N40" t="str">
            <v>13 2022315</v>
          </cell>
          <cell r="O40" t="str">
            <v>02</v>
          </cell>
          <cell r="P40">
            <v>6.6</v>
          </cell>
          <cell r="Q40">
            <v>0</v>
          </cell>
          <cell r="R40" t="str">
            <v>1</v>
          </cell>
          <cell r="S40" t="str">
            <v>10</v>
          </cell>
          <cell r="T40">
            <v>83</v>
          </cell>
          <cell r="U40">
            <v>2</v>
          </cell>
          <cell r="V40">
            <v>83</v>
          </cell>
          <cell r="W40">
            <v>2</v>
          </cell>
          <cell r="X40">
            <v>83</v>
          </cell>
          <cell r="AF40" t="str">
            <v>16</v>
          </cell>
          <cell r="AI40">
            <v>29549520</v>
          </cell>
          <cell r="AJ40">
            <v>28928980.079999998</v>
          </cell>
        </row>
        <row r="41">
          <cell r="A41" t="str">
            <v>16</v>
          </cell>
          <cell r="B41" t="str">
            <v>06</v>
          </cell>
          <cell r="C41" t="str">
            <v>77</v>
          </cell>
          <cell r="D41" t="str">
            <v>Домик-комплекс "Чехо</v>
          </cell>
          <cell r="E41" t="str">
            <v>словакия"дерево-мета</v>
          </cell>
          <cell r="F41" t="str">
            <v>ллич. 24 х 12м</v>
          </cell>
          <cell r="G41" t="str">
            <v>01</v>
          </cell>
          <cell r="H41">
            <v>312500</v>
          </cell>
          <cell r="I41">
            <v>197916.67</v>
          </cell>
          <cell r="J41">
            <v>0</v>
          </cell>
          <cell r="K41">
            <v>1.1100000000000001</v>
          </cell>
          <cell r="L41" t="str">
            <v>88/1</v>
          </cell>
          <cell r="M41" t="str">
            <v>10008</v>
          </cell>
          <cell r="N41" t="str">
            <v>13 2022231</v>
          </cell>
          <cell r="O41" t="str">
            <v>01</v>
          </cell>
          <cell r="P41">
            <v>5</v>
          </cell>
          <cell r="Q41">
            <v>0</v>
          </cell>
          <cell r="R41" t="str">
            <v>1</v>
          </cell>
          <cell r="S41" t="str">
            <v>10</v>
          </cell>
          <cell r="T41">
            <v>82</v>
          </cell>
          <cell r="U41">
            <v>4</v>
          </cell>
          <cell r="V41">
            <v>82</v>
          </cell>
          <cell r="W41">
            <v>4</v>
          </cell>
          <cell r="X41">
            <v>82</v>
          </cell>
          <cell r="AF41" t="str">
            <v>16</v>
          </cell>
          <cell r="AG41">
            <v>280500000</v>
          </cell>
          <cell r="AI41">
            <v>280500000</v>
          </cell>
          <cell r="AJ41">
            <v>219725000</v>
          </cell>
        </row>
        <row r="42">
          <cell r="A42" t="str">
            <v>16</v>
          </cell>
          <cell r="B42" t="str">
            <v>06</v>
          </cell>
          <cell r="C42" t="str">
            <v>79</v>
          </cell>
          <cell r="D42" t="str">
            <v>Сарай хозяйств. с по</v>
          </cell>
          <cell r="E42" t="str">
            <v>гребом металлический</v>
          </cell>
          <cell r="F42" t="str">
            <v>10 х 5м</v>
          </cell>
          <cell r="G42" t="str">
            <v>01</v>
          </cell>
          <cell r="H42">
            <v>18320</v>
          </cell>
          <cell r="I42">
            <v>8976.77</v>
          </cell>
          <cell r="J42">
            <v>0</v>
          </cell>
          <cell r="K42">
            <v>0.75</v>
          </cell>
          <cell r="L42" t="str">
            <v>88/1</v>
          </cell>
          <cell r="M42" t="str">
            <v>10013</v>
          </cell>
          <cell r="N42" t="str">
            <v>11 4527143</v>
          </cell>
          <cell r="O42" t="str">
            <v>01</v>
          </cell>
          <cell r="P42">
            <v>3.5</v>
          </cell>
          <cell r="Q42">
            <v>0</v>
          </cell>
          <cell r="R42" t="str">
            <v>1</v>
          </cell>
          <cell r="S42" t="str">
            <v>10</v>
          </cell>
          <cell r="T42">
            <v>80</v>
          </cell>
          <cell r="U42">
            <v>12</v>
          </cell>
          <cell r="V42">
            <v>80</v>
          </cell>
          <cell r="W42">
            <v>12</v>
          </cell>
          <cell r="X42">
            <v>80</v>
          </cell>
          <cell r="AF42" t="str">
            <v>16</v>
          </cell>
          <cell r="AI42">
            <v>24538179</v>
          </cell>
          <cell r="AJ42">
            <v>14600179.800000001</v>
          </cell>
        </row>
        <row r="43">
          <cell r="A43" t="str">
            <v>16</v>
          </cell>
          <cell r="B43" t="str">
            <v>06</v>
          </cell>
          <cell r="C43" t="str">
            <v>81</v>
          </cell>
          <cell r="D43" t="str">
            <v>Столовая 18 х 15м</v>
          </cell>
          <cell r="E43" t="str">
            <v>кирпичная</v>
          </cell>
          <cell r="G43" t="str">
            <v>01</v>
          </cell>
          <cell r="H43">
            <v>243620</v>
          </cell>
          <cell r="I43">
            <v>74608.600000000006</v>
          </cell>
          <cell r="J43">
            <v>0</v>
          </cell>
          <cell r="K43">
            <v>1.29</v>
          </cell>
          <cell r="L43" t="str">
            <v>88/1</v>
          </cell>
          <cell r="M43" t="str">
            <v>10004</v>
          </cell>
          <cell r="N43" t="str">
            <v>11 4527133</v>
          </cell>
          <cell r="O43" t="str">
            <v>01</v>
          </cell>
          <cell r="P43">
            <v>2.5</v>
          </cell>
          <cell r="Q43">
            <v>0</v>
          </cell>
          <cell r="R43" t="str">
            <v>1</v>
          </cell>
          <cell r="S43" t="str">
            <v>10</v>
          </cell>
          <cell r="T43">
            <v>82</v>
          </cell>
          <cell r="U43">
            <v>9</v>
          </cell>
          <cell r="V43">
            <v>82</v>
          </cell>
          <cell r="W43">
            <v>9</v>
          </cell>
          <cell r="X43">
            <v>82</v>
          </cell>
          <cell r="AF43" t="str">
            <v>16</v>
          </cell>
          <cell r="AI43">
            <v>188914880</v>
          </cell>
          <cell r="AJ43">
            <v>72023775</v>
          </cell>
        </row>
        <row r="44">
          <cell r="A44" t="str">
            <v>16</v>
          </cell>
          <cell r="B44" t="str">
            <v>06</v>
          </cell>
          <cell r="C44" t="str">
            <v>82</v>
          </cell>
          <cell r="D44" t="str">
            <v>Кинобудка 5 х 4м</v>
          </cell>
          <cell r="E44" t="str">
            <v>кирпичная</v>
          </cell>
          <cell r="G44" t="str">
            <v>01</v>
          </cell>
          <cell r="H44">
            <v>28350</v>
          </cell>
          <cell r="I44">
            <v>9922.5</v>
          </cell>
          <cell r="J44">
            <v>0</v>
          </cell>
          <cell r="K44">
            <v>0.5</v>
          </cell>
          <cell r="L44" t="str">
            <v>88/1</v>
          </cell>
          <cell r="M44" t="str">
            <v>10004</v>
          </cell>
          <cell r="N44" t="str">
            <v>13 2022315</v>
          </cell>
          <cell r="O44" t="str">
            <v>01</v>
          </cell>
          <cell r="P44">
            <v>2.5</v>
          </cell>
          <cell r="Q44">
            <v>0</v>
          </cell>
          <cell r="R44" t="str">
            <v>1</v>
          </cell>
          <cell r="S44" t="str">
            <v>10</v>
          </cell>
          <cell r="T44">
            <v>80</v>
          </cell>
          <cell r="U44">
            <v>12</v>
          </cell>
          <cell r="V44">
            <v>80</v>
          </cell>
          <cell r="W44">
            <v>12</v>
          </cell>
          <cell r="X44">
            <v>80</v>
          </cell>
          <cell r="AF44" t="str">
            <v>16</v>
          </cell>
          <cell r="AI44">
            <v>57116031</v>
          </cell>
          <cell r="AJ44">
            <v>24274312.949999999</v>
          </cell>
        </row>
        <row r="45">
          <cell r="A45" t="str">
            <v>02</v>
          </cell>
          <cell r="B45" t="str">
            <v>90</v>
          </cell>
          <cell r="C45" t="str">
            <v>83</v>
          </cell>
          <cell r="D45" t="str">
            <v>Циркульная пила ЦП-</v>
          </cell>
          <cell r="E45" t="str">
            <v>9128</v>
          </cell>
          <cell r="G45" t="str">
            <v>01</v>
          </cell>
          <cell r="H45">
            <v>1475</v>
          </cell>
          <cell r="I45">
            <v>1475</v>
          </cell>
          <cell r="J45">
            <v>0</v>
          </cell>
          <cell r="K45">
            <v>0.79</v>
          </cell>
          <cell r="L45" t="str">
            <v>23</v>
          </cell>
          <cell r="M45" t="str">
            <v>41000</v>
          </cell>
          <cell r="N45" t="str">
            <v>14 2941134</v>
          </cell>
          <cell r="O45" t="str">
            <v>067</v>
          </cell>
          <cell r="P45">
            <v>3.5</v>
          </cell>
          <cell r="Q45">
            <v>0</v>
          </cell>
          <cell r="R45" t="str">
            <v>1</v>
          </cell>
          <cell r="S45" t="str">
            <v>41</v>
          </cell>
          <cell r="T45">
            <v>73</v>
          </cell>
          <cell r="U45">
            <v>11</v>
          </cell>
          <cell r="V45">
            <v>73</v>
          </cell>
          <cell r="W45">
            <v>11</v>
          </cell>
          <cell r="X45">
            <v>73</v>
          </cell>
          <cell r="AF45" t="str">
            <v>00</v>
          </cell>
          <cell r="AI45">
            <v>1866421</v>
          </cell>
          <cell r="AJ45">
            <v>1866421</v>
          </cell>
        </row>
        <row r="46">
          <cell r="A46" t="str">
            <v>16</v>
          </cell>
          <cell r="B46" t="str">
            <v>06</v>
          </cell>
          <cell r="C46" t="str">
            <v>83/1</v>
          </cell>
          <cell r="D46" t="str">
            <v>Домик ГПП-деревянный</v>
          </cell>
          <cell r="E46" t="str">
            <v>8 х 5</v>
          </cell>
          <cell r="G46" t="str">
            <v>01</v>
          </cell>
          <cell r="H46">
            <v>53500</v>
          </cell>
          <cell r="I46">
            <v>53500</v>
          </cell>
          <cell r="J46">
            <v>0</v>
          </cell>
          <cell r="K46">
            <v>1.1299999999999999</v>
          </cell>
          <cell r="L46" t="str">
            <v>88/1</v>
          </cell>
          <cell r="M46" t="str">
            <v>10010</v>
          </cell>
          <cell r="N46" t="str">
            <v>13 2022231</v>
          </cell>
          <cell r="O46" t="str">
            <v>01</v>
          </cell>
          <cell r="P46">
            <v>12.5</v>
          </cell>
          <cell r="Q46">
            <v>0</v>
          </cell>
          <cell r="R46" t="str">
            <v>1</v>
          </cell>
          <cell r="S46" t="str">
            <v>10</v>
          </cell>
          <cell r="T46">
            <v>79</v>
          </cell>
          <cell r="U46">
            <v>12</v>
          </cell>
          <cell r="V46">
            <v>79</v>
          </cell>
          <cell r="W46">
            <v>12</v>
          </cell>
          <cell r="X46">
            <v>79</v>
          </cell>
          <cell r="AF46" t="str">
            <v>16</v>
          </cell>
          <cell r="AI46">
            <v>47342877</v>
          </cell>
          <cell r="AJ46">
            <v>47342877</v>
          </cell>
        </row>
        <row r="47">
          <cell r="A47" t="str">
            <v>02</v>
          </cell>
          <cell r="B47" t="str">
            <v>90</v>
          </cell>
          <cell r="C47" t="str">
            <v>84</v>
          </cell>
          <cell r="D47" t="str">
            <v>Станов токарно-винто</v>
          </cell>
          <cell r="E47" t="str">
            <v>-резный 16903 П</v>
          </cell>
          <cell r="G47" t="str">
            <v>01</v>
          </cell>
          <cell r="H47">
            <v>4520</v>
          </cell>
          <cell r="I47">
            <v>2069.7800000000002</v>
          </cell>
          <cell r="J47">
            <v>0</v>
          </cell>
          <cell r="K47">
            <v>1.1200000000000001</v>
          </cell>
          <cell r="L47" t="str">
            <v>23</v>
          </cell>
          <cell r="M47" t="str">
            <v>41000</v>
          </cell>
          <cell r="N47" t="str">
            <v>14 2922105</v>
          </cell>
          <cell r="O47" t="str">
            <v>067</v>
          </cell>
          <cell r="P47">
            <v>3.5</v>
          </cell>
          <cell r="Q47">
            <v>0</v>
          </cell>
          <cell r="R47" t="str">
            <v>1</v>
          </cell>
          <cell r="S47" t="str">
            <v>41</v>
          </cell>
          <cell r="T47">
            <v>0</v>
          </cell>
          <cell r="U47">
            <v>11</v>
          </cell>
          <cell r="V47">
            <v>81</v>
          </cell>
          <cell r="W47">
            <v>11</v>
          </cell>
          <cell r="X47">
            <v>81</v>
          </cell>
          <cell r="AF47" t="str">
            <v>00</v>
          </cell>
          <cell r="AI47">
            <v>4030884</v>
          </cell>
          <cell r="AJ47">
            <v>2269052.5699999998</v>
          </cell>
        </row>
        <row r="48">
          <cell r="A48" t="str">
            <v>16</v>
          </cell>
          <cell r="B48" t="str">
            <v>06</v>
          </cell>
          <cell r="C48" t="str">
            <v>84/1</v>
          </cell>
          <cell r="D48" t="str">
            <v>Вагон-домик деревян.</v>
          </cell>
          <cell r="E48" t="str">
            <v>5 х 4</v>
          </cell>
          <cell r="G48" t="str">
            <v>01</v>
          </cell>
          <cell r="H48">
            <v>20349.72</v>
          </cell>
          <cell r="I48">
            <v>20349.72</v>
          </cell>
          <cell r="J48">
            <v>0</v>
          </cell>
          <cell r="K48">
            <v>1.1299999999999999</v>
          </cell>
          <cell r="L48" t="str">
            <v>88/1</v>
          </cell>
          <cell r="M48" t="str">
            <v>10010</v>
          </cell>
          <cell r="N48" t="str">
            <v>13 3420175</v>
          </cell>
          <cell r="O48" t="str">
            <v>01</v>
          </cell>
          <cell r="P48">
            <v>12.5</v>
          </cell>
          <cell r="Q48">
            <v>0</v>
          </cell>
          <cell r="R48" t="str">
            <v>1</v>
          </cell>
          <cell r="S48" t="str">
            <v>10</v>
          </cell>
          <cell r="T48">
            <v>79</v>
          </cell>
          <cell r="U48">
            <v>8</v>
          </cell>
          <cell r="V48">
            <v>79</v>
          </cell>
          <cell r="W48">
            <v>8</v>
          </cell>
          <cell r="X48">
            <v>79</v>
          </cell>
          <cell r="AF48" t="str">
            <v>16</v>
          </cell>
          <cell r="AI48">
            <v>18000640</v>
          </cell>
          <cell r="AJ48">
            <v>18000640</v>
          </cell>
        </row>
        <row r="49">
          <cell r="A49" t="str">
            <v>02</v>
          </cell>
          <cell r="B49" t="str">
            <v>90</v>
          </cell>
          <cell r="C49" t="str">
            <v>85</v>
          </cell>
          <cell r="D49" t="str">
            <v>Фрезерный станок ФС-</v>
          </cell>
          <cell r="E49" t="str">
            <v>SA</v>
          </cell>
          <cell r="G49" t="str">
            <v>01</v>
          </cell>
          <cell r="H49">
            <v>3486</v>
          </cell>
          <cell r="I49">
            <v>3486.6</v>
          </cell>
          <cell r="J49">
            <v>0</v>
          </cell>
          <cell r="K49">
            <v>0.93</v>
          </cell>
          <cell r="L49" t="str">
            <v>23</v>
          </cell>
          <cell r="M49" t="str">
            <v>41000</v>
          </cell>
          <cell r="N49" t="str">
            <v>14 2922150</v>
          </cell>
          <cell r="O49" t="str">
            <v>067</v>
          </cell>
          <cell r="P49">
            <v>3.5</v>
          </cell>
          <cell r="Q49">
            <v>0</v>
          </cell>
          <cell r="R49" t="str">
            <v>1</v>
          </cell>
          <cell r="S49" t="str">
            <v>41</v>
          </cell>
          <cell r="T49">
            <v>73</v>
          </cell>
          <cell r="U49">
            <v>11</v>
          </cell>
          <cell r="V49">
            <v>73</v>
          </cell>
          <cell r="W49">
            <v>11</v>
          </cell>
          <cell r="X49">
            <v>73</v>
          </cell>
          <cell r="AF49" t="str">
            <v>00</v>
          </cell>
          <cell r="AI49">
            <v>3754996</v>
          </cell>
          <cell r="AJ49">
            <v>3754996</v>
          </cell>
        </row>
        <row r="50">
          <cell r="A50" t="str">
            <v>16</v>
          </cell>
          <cell r="B50" t="str">
            <v>06</v>
          </cell>
          <cell r="C50" t="str">
            <v>85/1</v>
          </cell>
          <cell r="D50" t="str">
            <v>Домик для турбазы</v>
          </cell>
          <cell r="E50" t="str">
            <v>деревянный 5 х 4</v>
          </cell>
          <cell r="F50" t="str">
            <v>4-х местный</v>
          </cell>
          <cell r="G50" t="str">
            <v>01</v>
          </cell>
          <cell r="H50">
            <v>23540</v>
          </cell>
          <cell r="I50">
            <v>19993.310000000001</v>
          </cell>
          <cell r="J50">
            <v>0</v>
          </cell>
          <cell r="K50">
            <v>0.92</v>
          </cell>
          <cell r="L50" t="str">
            <v>88/1</v>
          </cell>
          <cell r="M50" t="str">
            <v>10007</v>
          </cell>
          <cell r="N50" t="str">
            <v>13 2022231</v>
          </cell>
          <cell r="O50" t="str">
            <v>01</v>
          </cell>
          <cell r="P50">
            <v>9.8000000000000007</v>
          </cell>
          <cell r="Q50">
            <v>0</v>
          </cell>
          <cell r="R50" t="str">
            <v>1</v>
          </cell>
          <cell r="S50" t="str">
            <v>10</v>
          </cell>
          <cell r="T50">
            <v>86</v>
          </cell>
          <cell r="U50">
            <v>4</v>
          </cell>
          <cell r="V50">
            <v>86</v>
          </cell>
          <cell r="W50">
            <v>4</v>
          </cell>
          <cell r="X50">
            <v>86</v>
          </cell>
          <cell r="AA50" t="str">
            <v>1</v>
          </cell>
          <cell r="AB50" t="str">
            <v>15</v>
          </cell>
          <cell r="AC50">
            <v>7</v>
          </cell>
          <cell r="AF50" t="str">
            <v>16</v>
          </cell>
          <cell r="AI50">
            <v>25571195</v>
          </cell>
          <cell r="AJ50">
            <v>25571195</v>
          </cell>
        </row>
        <row r="51">
          <cell r="A51" t="str">
            <v>02</v>
          </cell>
          <cell r="B51" t="str">
            <v>90</v>
          </cell>
          <cell r="C51" t="str">
            <v>86</v>
          </cell>
          <cell r="D51" t="str">
            <v>Станок рейсмусный</v>
          </cell>
          <cell r="E51" t="str">
            <v>CР-9БС</v>
          </cell>
          <cell r="G51" t="str">
            <v>01</v>
          </cell>
          <cell r="H51">
            <v>7285.09</v>
          </cell>
          <cell r="I51">
            <v>7285.09</v>
          </cell>
          <cell r="J51">
            <v>0</v>
          </cell>
          <cell r="K51">
            <v>1.1200000000000001</v>
          </cell>
          <cell r="L51" t="str">
            <v>23</v>
          </cell>
          <cell r="M51" t="str">
            <v>44501</v>
          </cell>
          <cell r="N51" t="str">
            <v>14 2922625</v>
          </cell>
          <cell r="O51" t="str">
            <v>067</v>
          </cell>
          <cell r="P51">
            <v>12.5</v>
          </cell>
          <cell r="Q51">
            <v>0</v>
          </cell>
          <cell r="R51" t="str">
            <v>1</v>
          </cell>
          <cell r="S51" t="str">
            <v>44</v>
          </cell>
          <cell r="T51">
            <v>75</v>
          </cell>
          <cell r="U51">
            <v>12</v>
          </cell>
          <cell r="V51">
            <v>75</v>
          </cell>
          <cell r="W51">
            <v>12</v>
          </cell>
          <cell r="X51">
            <v>75</v>
          </cell>
          <cell r="AF51" t="str">
            <v>00</v>
          </cell>
          <cell r="AI51">
            <v>6504546</v>
          </cell>
          <cell r="AJ51">
            <v>6504546</v>
          </cell>
        </row>
        <row r="52">
          <cell r="A52" t="str">
            <v>16</v>
          </cell>
          <cell r="B52" t="str">
            <v>06</v>
          </cell>
          <cell r="C52" t="str">
            <v>86/1</v>
          </cell>
          <cell r="D52" t="str">
            <v>Домик для турбазы</v>
          </cell>
          <cell r="E52" t="str">
            <v>деревянный 5 х 4</v>
          </cell>
          <cell r="F52" t="str">
            <v>4-х местный</v>
          </cell>
          <cell r="G52" t="str">
            <v>01</v>
          </cell>
          <cell r="H52">
            <v>23540</v>
          </cell>
          <cell r="I52">
            <v>19993.310000000001</v>
          </cell>
          <cell r="J52">
            <v>0</v>
          </cell>
          <cell r="K52">
            <v>0.92</v>
          </cell>
          <cell r="L52" t="str">
            <v>88/1</v>
          </cell>
          <cell r="M52" t="str">
            <v>10007</v>
          </cell>
          <cell r="N52" t="str">
            <v>13 2022231</v>
          </cell>
          <cell r="O52" t="str">
            <v>01</v>
          </cell>
          <cell r="P52">
            <v>9.8000000000000007</v>
          </cell>
          <cell r="Q52">
            <v>0</v>
          </cell>
          <cell r="R52" t="str">
            <v>1</v>
          </cell>
          <cell r="S52" t="str">
            <v>10</v>
          </cell>
          <cell r="T52">
            <v>86</v>
          </cell>
          <cell r="U52">
            <v>4</v>
          </cell>
          <cell r="V52">
            <v>86</v>
          </cell>
          <cell r="W52">
            <v>4</v>
          </cell>
          <cell r="X52">
            <v>86</v>
          </cell>
          <cell r="AF52" t="str">
            <v>16</v>
          </cell>
          <cell r="AI52">
            <v>25571195</v>
          </cell>
          <cell r="AJ52">
            <v>25571195</v>
          </cell>
        </row>
        <row r="53">
          <cell r="A53" t="str">
            <v>02</v>
          </cell>
          <cell r="B53" t="str">
            <v>90</v>
          </cell>
          <cell r="C53" t="str">
            <v>87</v>
          </cell>
          <cell r="D53" t="str">
            <v>Станок фуговальный</v>
          </cell>
          <cell r="E53" t="str">
            <v>СФ-1828</v>
          </cell>
          <cell r="G53" t="str">
            <v>01</v>
          </cell>
          <cell r="H53">
            <v>1680.42</v>
          </cell>
          <cell r="I53">
            <v>1680.42</v>
          </cell>
          <cell r="J53">
            <v>0</v>
          </cell>
          <cell r="K53">
            <v>1.05</v>
          </cell>
          <cell r="L53" t="str">
            <v>23</v>
          </cell>
          <cell r="M53" t="str">
            <v>44501</v>
          </cell>
          <cell r="N53" t="str">
            <v>14 2922629</v>
          </cell>
          <cell r="O53" t="str">
            <v>067</v>
          </cell>
          <cell r="P53">
            <v>2.5</v>
          </cell>
          <cell r="Q53">
            <v>0</v>
          </cell>
          <cell r="R53" t="str">
            <v>1</v>
          </cell>
          <cell r="S53" t="str">
            <v>44</v>
          </cell>
          <cell r="T53">
            <v>75</v>
          </cell>
          <cell r="U53">
            <v>6</v>
          </cell>
          <cell r="V53">
            <v>75</v>
          </cell>
          <cell r="W53">
            <v>6</v>
          </cell>
          <cell r="X53">
            <v>75</v>
          </cell>
          <cell r="AF53" t="str">
            <v>00</v>
          </cell>
          <cell r="AI53">
            <v>1600402</v>
          </cell>
          <cell r="AJ53">
            <v>1600402</v>
          </cell>
        </row>
        <row r="54">
          <cell r="A54" t="str">
            <v>16</v>
          </cell>
          <cell r="B54" t="str">
            <v>06</v>
          </cell>
          <cell r="C54" t="str">
            <v>87/1</v>
          </cell>
          <cell r="D54" t="str">
            <v>Домик для турбазы</v>
          </cell>
          <cell r="E54" t="str">
            <v>деревянный 5 х 4</v>
          </cell>
          <cell r="F54" t="str">
            <v>4-х местный</v>
          </cell>
          <cell r="G54" t="str">
            <v>01</v>
          </cell>
          <cell r="H54">
            <v>23540</v>
          </cell>
          <cell r="I54">
            <v>19993.310000000001</v>
          </cell>
          <cell r="J54">
            <v>0</v>
          </cell>
          <cell r="K54">
            <v>0.92</v>
          </cell>
          <cell r="L54" t="str">
            <v>88/1</v>
          </cell>
          <cell r="M54" t="str">
            <v>10007</v>
          </cell>
          <cell r="N54" t="str">
            <v>13 2022231</v>
          </cell>
          <cell r="O54" t="str">
            <v>01</v>
          </cell>
          <cell r="P54">
            <v>9.8000000000000007</v>
          </cell>
          <cell r="Q54">
            <v>0</v>
          </cell>
          <cell r="R54" t="str">
            <v>1</v>
          </cell>
          <cell r="S54" t="str">
            <v>10</v>
          </cell>
          <cell r="T54">
            <v>86</v>
          </cell>
          <cell r="U54">
            <v>4</v>
          </cell>
          <cell r="V54">
            <v>86</v>
          </cell>
          <cell r="W54">
            <v>4</v>
          </cell>
          <cell r="X54">
            <v>86</v>
          </cell>
          <cell r="AF54" t="str">
            <v>16</v>
          </cell>
          <cell r="AI54">
            <v>25571195</v>
          </cell>
          <cell r="AJ54">
            <v>25571195</v>
          </cell>
        </row>
        <row r="55">
          <cell r="A55" t="str">
            <v>16</v>
          </cell>
          <cell r="B55" t="str">
            <v>06</v>
          </cell>
          <cell r="C55" t="str">
            <v>88/1</v>
          </cell>
          <cell r="D55" t="str">
            <v>Домик для турбазы</v>
          </cell>
          <cell r="E55" t="str">
            <v>деревянный 5 х 4</v>
          </cell>
          <cell r="F55" t="str">
            <v>4-х местный</v>
          </cell>
          <cell r="G55" t="str">
            <v>01</v>
          </cell>
          <cell r="H55">
            <v>23540</v>
          </cell>
          <cell r="I55">
            <v>19993.310000000001</v>
          </cell>
          <cell r="J55">
            <v>0</v>
          </cell>
          <cell r="K55">
            <v>0.92</v>
          </cell>
          <cell r="L55" t="str">
            <v>88/1</v>
          </cell>
          <cell r="M55" t="str">
            <v>10007</v>
          </cell>
          <cell r="N55" t="str">
            <v>13 2022231</v>
          </cell>
          <cell r="O55" t="str">
            <v>01</v>
          </cell>
          <cell r="P55">
            <v>9.8000000000000007</v>
          </cell>
          <cell r="Q55">
            <v>0</v>
          </cell>
          <cell r="R55" t="str">
            <v>1</v>
          </cell>
          <cell r="S55" t="str">
            <v>10</v>
          </cell>
          <cell r="T55">
            <v>86</v>
          </cell>
          <cell r="U55">
            <v>4</v>
          </cell>
          <cell r="V55">
            <v>86</v>
          </cell>
          <cell r="W55">
            <v>4</v>
          </cell>
          <cell r="X55">
            <v>86</v>
          </cell>
          <cell r="AF55" t="str">
            <v>16</v>
          </cell>
          <cell r="AI55">
            <v>25571195</v>
          </cell>
          <cell r="AJ55">
            <v>25571195</v>
          </cell>
        </row>
        <row r="56">
          <cell r="A56" t="str">
            <v>16</v>
          </cell>
          <cell r="B56" t="str">
            <v>06</v>
          </cell>
          <cell r="C56" t="str">
            <v>89</v>
          </cell>
          <cell r="D56" t="str">
            <v>Домик для турбазы</v>
          </cell>
          <cell r="E56" t="str">
            <v>деревянный 5 х 4</v>
          </cell>
          <cell r="F56" t="str">
            <v>4-х местный</v>
          </cell>
          <cell r="G56" t="str">
            <v>01</v>
          </cell>
          <cell r="H56">
            <v>23540</v>
          </cell>
          <cell r="I56">
            <v>19993.330000000002</v>
          </cell>
          <cell r="J56">
            <v>0</v>
          </cell>
          <cell r="K56">
            <v>0.92</v>
          </cell>
          <cell r="L56" t="str">
            <v>88/1</v>
          </cell>
          <cell r="M56" t="str">
            <v>10007</v>
          </cell>
          <cell r="N56" t="str">
            <v>13 2022231</v>
          </cell>
          <cell r="O56" t="str">
            <v>01</v>
          </cell>
          <cell r="P56">
            <v>9.8000000000000007</v>
          </cell>
          <cell r="Q56">
            <v>0</v>
          </cell>
          <cell r="R56" t="str">
            <v>1</v>
          </cell>
          <cell r="S56" t="str">
            <v>10</v>
          </cell>
          <cell r="T56">
            <v>86</v>
          </cell>
          <cell r="U56">
            <v>4</v>
          </cell>
          <cell r="V56">
            <v>86</v>
          </cell>
          <cell r="W56">
            <v>4</v>
          </cell>
          <cell r="X56">
            <v>86</v>
          </cell>
          <cell r="AF56" t="str">
            <v>16</v>
          </cell>
          <cell r="AI56">
            <v>25571195</v>
          </cell>
          <cell r="AJ56">
            <v>25571195</v>
          </cell>
        </row>
        <row r="57">
          <cell r="A57" t="str">
            <v>16</v>
          </cell>
          <cell r="B57" t="str">
            <v>06</v>
          </cell>
          <cell r="C57" t="str">
            <v>92</v>
          </cell>
          <cell r="D57" t="str">
            <v>Вагон-домик деревян.</v>
          </cell>
          <cell r="E57" t="str">
            <v>5 х 4  4-х местный</v>
          </cell>
          <cell r="G57" t="str">
            <v>01</v>
          </cell>
          <cell r="H57">
            <v>25600</v>
          </cell>
          <cell r="I57">
            <v>18400</v>
          </cell>
          <cell r="J57">
            <v>0</v>
          </cell>
          <cell r="K57">
            <v>1.1299999999999999</v>
          </cell>
          <cell r="L57" t="str">
            <v>88/1</v>
          </cell>
          <cell r="M57" t="str">
            <v>10010</v>
          </cell>
          <cell r="N57" t="str">
            <v>13 3420175</v>
          </cell>
          <cell r="O57" t="str">
            <v>01</v>
          </cell>
          <cell r="P57">
            <v>12.5</v>
          </cell>
          <cell r="Q57">
            <v>0</v>
          </cell>
          <cell r="R57" t="str">
            <v>1</v>
          </cell>
          <cell r="S57" t="str">
            <v>10</v>
          </cell>
          <cell r="T57">
            <v>89</v>
          </cell>
          <cell r="U57">
            <v>3</v>
          </cell>
          <cell r="V57">
            <v>89</v>
          </cell>
          <cell r="W57">
            <v>3</v>
          </cell>
          <cell r="X57">
            <v>89</v>
          </cell>
          <cell r="AF57" t="str">
            <v>16</v>
          </cell>
          <cell r="AG57">
            <v>22750000</v>
          </cell>
          <cell r="AI57">
            <v>22750000</v>
          </cell>
          <cell r="AJ57">
            <v>22750000</v>
          </cell>
        </row>
        <row r="58">
          <cell r="A58" t="str">
            <v>16</v>
          </cell>
          <cell r="B58" t="str">
            <v>06</v>
          </cell>
          <cell r="C58" t="str">
            <v>93/1</v>
          </cell>
          <cell r="D58" t="str">
            <v>Домик ГДП деревян.</v>
          </cell>
          <cell r="E58" t="str">
            <v>8 х 5</v>
          </cell>
          <cell r="G58" t="str">
            <v>01</v>
          </cell>
          <cell r="H58">
            <v>48300</v>
          </cell>
          <cell r="I58">
            <v>48300</v>
          </cell>
          <cell r="J58">
            <v>0</v>
          </cell>
          <cell r="K58">
            <v>1.17</v>
          </cell>
          <cell r="L58" t="str">
            <v>88/1</v>
          </cell>
          <cell r="M58" t="str">
            <v>10010</v>
          </cell>
          <cell r="N58" t="str">
            <v>13 2022231</v>
          </cell>
          <cell r="O58" t="str">
            <v>01</v>
          </cell>
          <cell r="P58">
            <v>12.5</v>
          </cell>
          <cell r="Q58">
            <v>0</v>
          </cell>
          <cell r="R58" t="str">
            <v>1</v>
          </cell>
          <cell r="S58" t="str">
            <v>10</v>
          </cell>
          <cell r="T58">
            <v>83</v>
          </cell>
          <cell r="U58">
            <v>9</v>
          </cell>
          <cell r="V58">
            <v>83</v>
          </cell>
          <cell r="W58">
            <v>9</v>
          </cell>
          <cell r="X58">
            <v>83</v>
          </cell>
          <cell r="AF58" t="str">
            <v>16</v>
          </cell>
          <cell r="AI58">
            <v>41328000</v>
          </cell>
          <cell r="AJ58">
            <v>41328000</v>
          </cell>
        </row>
        <row r="59">
          <cell r="A59" t="str">
            <v>16</v>
          </cell>
          <cell r="B59" t="str">
            <v>06</v>
          </cell>
          <cell r="C59" t="str">
            <v>94</v>
          </cell>
          <cell r="D59" t="str">
            <v>Домик ГДП  деревян.</v>
          </cell>
          <cell r="E59" t="str">
            <v>8 х 5</v>
          </cell>
          <cell r="G59" t="str">
            <v>01</v>
          </cell>
          <cell r="H59">
            <v>48300</v>
          </cell>
          <cell r="I59">
            <v>48300</v>
          </cell>
          <cell r="J59">
            <v>0</v>
          </cell>
          <cell r="K59">
            <v>1.17</v>
          </cell>
          <cell r="L59" t="str">
            <v>88/1</v>
          </cell>
          <cell r="M59" t="str">
            <v>10010</v>
          </cell>
          <cell r="N59" t="str">
            <v>13 2022231</v>
          </cell>
          <cell r="O59" t="str">
            <v>01</v>
          </cell>
          <cell r="P59">
            <v>12.5</v>
          </cell>
          <cell r="Q59">
            <v>0</v>
          </cell>
          <cell r="R59" t="str">
            <v>1</v>
          </cell>
          <cell r="S59" t="str">
            <v>10</v>
          </cell>
          <cell r="T59">
            <v>83</v>
          </cell>
          <cell r="U59">
            <v>9</v>
          </cell>
          <cell r="V59">
            <v>83</v>
          </cell>
          <cell r="W59">
            <v>9</v>
          </cell>
          <cell r="X59">
            <v>83</v>
          </cell>
          <cell r="AF59" t="str">
            <v>16</v>
          </cell>
          <cell r="AI59">
            <v>41328000</v>
          </cell>
          <cell r="AJ59">
            <v>41328000</v>
          </cell>
        </row>
        <row r="60">
          <cell r="A60" t="str">
            <v>02</v>
          </cell>
          <cell r="B60" t="str">
            <v>02</v>
          </cell>
          <cell r="C60" t="str">
            <v>101</v>
          </cell>
          <cell r="D60" t="str">
            <v>Вагон жилой</v>
          </cell>
          <cell r="E60" t="str">
            <v>дерево-мет. 3 х 6</v>
          </cell>
          <cell r="G60" t="str">
            <v>01</v>
          </cell>
          <cell r="H60">
            <v>28800</v>
          </cell>
          <cell r="I60">
            <v>19800</v>
          </cell>
          <cell r="J60">
            <v>0</v>
          </cell>
          <cell r="K60">
            <v>0.39</v>
          </cell>
          <cell r="L60" t="str">
            <v>20</v>
          </cell>
          <cell r="M60" t="str">
            <v>10010</v>
          </cell>
          <cell r="N60" t="str">
            <v>13 2022261</v>
          </cell>
          <cell r="O60" t="str">
            <v>01</v>
          </cell>
          <cell r="P60">
            <v>12.5</v>
          </cell>
          <cell r="Q60">
            <v>0</v>
          </cell>
          <cell r="R60" t="str">
            <v>1</v>
          </cell>
          <cell r="S60" t="str">
            <v>10</v>
          </cell>
          <cell r="T60">
            <v>89</v>
          </cell>
          <cell r="U60">
            <v>6</v>
          </cell>
          <cell r="V60">
            <v>89</v>
          </cell>
          <cell r="W60">
            <v>6</v>
          </cell>
          <cell r="X60">
            <v>89</v>
          </cell>
          <cell r="AB60" t="str">
            <v>14</v>
          </cell>
          <cell r="AC60">
            <v>2</v>
          </cell>
          <cell r="AF60" t="str">
            <v>00</v>
          </cell>
          <cell r="AI60">
            <v>73472000</v>
          </cell>
          <cell r="AJ60">
            <v>73472000</v>
          </cell>
        </row>
        <row r="61">
          <cell r="A61" t="str">
            <v>02</v>
          </cell>
          <cell r="B61" t="str">
            <v>99</v>
          </cell>
          <cell r="C61" t="str">
            <v>109</v>
          </cell>
          <cell r="D61" t="str">
            <v>Емкость под ГСМ 10м</v>
          </cell>
          <cell r="E61" t="str">
            <v>куб    металлическая</v>
          </cell>
          <cell r="G61" t="str">
            <v>01</v>
          </cell>
          <cell r="H61">
            <v>8500</v>
          </cell>
          <cell r="I61">
            <v>5298.33</v>
          </cell>
          <cell r="J61">
            <v>0</v>
          </cell>
          <cell r="K61">
            <v>0.43</v>
          </cell>
          <cell r="L61" t="str">
            <v>20</v>
          </cell>
          <cell r="M61" t="str">
            <v>42906</v>
          </cell>
          <cell r="N61" t="str">
            <v>14 2918512</v>
          </cell>
          <cell r="O61" t="str">
            <v>067</v>
          </cell>
          <cell r="P61">
            <v>11</v>
          </cell>
          <cell r="Q61">
            <v>0</v>
          </cell>
          <cell r="R61" t="str">
            <v>1</v>
          </cell>
          <cell r="S61" t="str">
            <v>42</v>
          </cell>
          <cell r="T61">
            <v>0</v>
          </cell>
          <cell r="U61">
            <v>4</v>
          </cell>
          <cell r="V61">
            <v>89</v>
          </cell>
          <cell r="W61">
            <v>4</v>
          </cell>
          <cell r="X61">
            <v>89</v>
          </cell>
          <cell r="AF61" t="str">
            <v>00</v>
          </cell>
          <cell r="AI61">
            <v>19886031</v>
          </cell>
          <cell r="AJ61">
            <v>18958016.43</v>
          </cell>
        </row>
        <row r="62">
          <cell r="A62" t="str">
            <v>02</v>
          </cell>
          <cell r="B62" t="str">
            <v>99</v>
          </cell>
          <cell r="C62" t="str">
            <v>110</v>
          </cell>
          <cell r="D62" t="str">
            <v>Емкость под ГСМ</v>
          </cell>
          <cell r="E62" t="str">
            <v>металлическая 10м ку</v>
          </cell>
          <cell r="F62" t="str">
            <v>б</v>
          </cell>
          <cell r="G62" t="str">
            <v>01</v>
          </cell>
          <cell r="H62">
            <v>8500</v>
          </cell>
          <cell r="I62">
            <v>5298.33</v>
          </cell>
          <cell r="J62">
            <v>0</v>
          </cell>
          <cell r="K62">
            <v>0.65</v>
          </cell>
          <cell r="L62" t="str">
            <v>20</v>
          </cell>
          <cell r="M62" t="str">
            <v>42906</v>
          </cell>
          <cell r="N62" t="str">
            <v>14 2918512</v>
          </cell>
          <cell r="O62" t="str">
            <v>067</v>
          </cell>
          <cell r="P62">
            <v>11</v>
          </cell>
          <cell r="Q62">
            <v>0</v>
          </cell>
          <cell r="R62" t="str">
            <v>1</v>
          </cell>
          <cell r="S62" t="str">
            <v>42</v>
          </cell>
          <cell r="T62">
            <v>0</v>
          </cell>
          <cell r="U62">
            <v>4</v>
          </cell>
          <cell r="V62">
            <v>89</v>
          </cell>
          <cell r="W62">
            <v>4</v>
          </cell>
          <cell r="X62">
            <v>89</v>
          </cell>
          <cell r="AF62" t="str">
            <v>00</v>
          </cell>
          <cell r="AI62">
            <v>13076744</v>
          </cell>
          <cell r="AJ62">
            <v>12466495.66</v>
          </cell>
        </row>
        <row r="63">
          <cell r="A63" t="str">
            <v>02</v>
          </cell>
          <cell r="B63" t="str">
            <v>70</v>
          </cell>
          <cell r="C63" t="str">
            <v>111</v>
          </cell>
          <cell r="D63" t="str">
            <v>Вагон-общежитие</v>
          </cell>
          <cell r="E63" t="str">
            <v>дерево-мет. 3 х 8</v>
          </cell>
          <cell r="G63" t="str">
            <v>01</v>
          </cell>
          <cell r="H63">
            <v>38200</v>
          </cell>
          <cell r="I63">
            <v>27456.25</v>
          </cell>
          <cell r="J63">
            <v>0</v>
          </cell>
          <cell r="K63">
            <v>0.52</v>
          </cell>
          <cell r="L63" t="str">
            <v>20</v>
          </cell>
          <cell r="M63" t="str">
            <v>10010</v>
          </cell>
          <cell r="N63" t="str">
            <v>13 2022261</v>
          </cell>
          <cell r="O63" t="str">
            <v>01</v>
          </cell>
          <cell r="P63">
            <v>12.5</v>
          </cell>
          <cell r="Q63">
            <v>0</v>
          </cell>
          <cell r="R63" t="str">
            <v>1</v>
          </cell>
          <cell r="S63" t="str">
            <v>10</v>
          </cell>
          <cell r="T63">
            <v>0</v>
          </cell>
          <cell r="U63">
            <v>3</v>
          </cell>
          <cell r="V63">
            <v>89</v>
          </cell>
          <cell r="W63">
            <v>3</v>
          </cell>
          <cell r="X63">
            <v>89</v>
          </cell>
          <cell r="AF63" t="str">
            <v>00</v>
          </cell>
          <cell r="AI63">
            <v>73472000</v>
          </cell>
          <cell r="AJ63">
            <v>73472000</v>
          </cell>
        </row>
        <row r="64">
          <cell r="A64" t="str">
            <v>02</v>
          </cell>
          <cell r="B64" t="str">
            <v>70</v>
          </cell>
          <cell r="C64" t="str">
            <v>112</v>
          </cell>
          <cell r="D64" t="str">
            <v>Вагон-общежитие</v>
          </cell>
          <cell r="E64" t="str">
            <v>дерево-мет. 3 х 8</v>
          </cell>
          <cell r="G64" t="str">
            <v>01</v>
          </cell>
          <cell r="H64">
            <v>38200</v>
          </cell>
          <cell r="I64">
            <v>27456.25</v>
          </cell>
          <cell r="J64">
            <v>0</v>
          </cell>
          <cell r="K64">
            <v>0.52</v>
          </cell>
          <cell r="L64" t="str">
            <v>20</v>
          </cell>
          <cell r="M64" t="str">
            <v>10010</v>
          </cell>
          <cell r="N64" t="str">
            <v>13 2022261</v>
          </cell>
          <cell r="O64" t="str">
            <v>01</v>
          </cell>
          <cell r="P64">
            <v>12.5</v>
          </cell>
          <cell r="Q64">
            <v>0</v>
          </cell>
          <cell r="R64" t="str">
            <v>1</v>
          </cell>
          <cell r="S64" t="str">
            <v>10</v>
          </cell>
          <cell r="T64">
            <v>89</v>
          </cell>
          <cell r="U64">
            <v>3</v>
          </cell>
          <cell r="V64">
            <v>89</v>
          </cell>
          <cell r="W64">
            <v>3</v>
          </cell>
          <cell r="X64">
            <v>89</v>
          </cell>
          <cell r="AF64" t="str">
            <v>00</v>
          </cell>
          <cell r="AI64">
            <v>73472000</v>
          </cell>
          <cell r="AJ64">
            <v>73472000</v>
          </cell>
        </row>
        <row r="65">
          <cell r="A65" t="str">
            <v>02</v>
          </cell>
          <cell r="B65" t="str">
            <v>02</v>
          </cell>
          <cell r="C65" t="str">
            <v>163</v>
          </cell>
          <cell r="D65" t="str">
            <v>Трубоукладчик ТГ-124</v>
          </cell>
          <cell r="E65" t="str">
            <v xml:space="preserve"> А</v>
          </cell>
          <cell r="G65" t="str">
            <v>01</v>
          </cell>
          <cell r="H65">
            <v>314280</v>
          </cell>
          <cell r="I65">
            <v>149283</v>
          </cell>
          <cell r="J65">
            <v>0</v>
          </cell>
          <cell r="K65">
            <v>1.1599999999999999</v>
          </cell>
          <cell r="L65" t="str">
            <v>20</v>
          </cell>
          <cell r="M65" t="str">
            <v>41723</v>
          </cell>
          <cell r="N65" t="str">
            <v>14 2915246</v>
          </cell>
          <cell r="O65" t="str">
            <v>067</v>
          </cell>
          <cell r="P65">
            <v>10</v>
          </cell>
          <cell r="Q65">
            <v>0</v>
          </cell>
          <cell r="R65" t="str">
            <v>1</v>
          </cell>
          <cell r="S65" t="str">
            <v>41</v>
          </cell>
          <cell r="T65">
            <v>0</v>
          </cell>
          <cell r="U65">
            <v>3</v>
          </cell>
          <cell r="V65">
            <v>90</v>
          </cell>
          <cell r="W65">
            <v>3</v>
          </cell>
          <cell r="X65">
            <v>90</v>
          </cell>
          <cell r="AB65" t="str">
            <v>14</v>
          </cell>
          <cell r="AC65">
            <v>6</v>
          </cell>
          <cell r="AF65" t="str">
            <v>00</v>
          </cell>
          <cell r="AI65">
            <v>271111111</v>
          </cell>
          <cell r="AJ65">
            <v>210111111.15000001</v>
          </cell>
        </row>
        <row r="66">
          <cell r="A66" t="str">
            <v>02</v>
          </cell>
          <cell r="B66" t="str">
            <v>03</v>
          </cell>
          <cell r="C66" t="str">
            <v>187</v>
          </cell>
          <cell r="D66" t="str">
            <v>Картина "Весенний ра</v>
          </cell>
          <cell r="E66" t="str">
            <v>злив"</v>
          </cell>
          <cell r="G66" t="str">
            <v>01</v>
          </cell>
          <cell r="H66">
            <v>2918.42</v>
          </cell>
          <cell r="I66">
            <v>642.04999999999995</v>
          </cell>
          <cell r="J66">
            <v>0</v>
          </cell>
          <cell r="K66">
            <v>1.19</v>
          </cell>
          <cell r="L66" t="str">
            <v>26</v>
          </cell>
          <cell r="M66" t="str">
            <v>70007</v>
          </cell>
          <cell r="N66" t="str">
            <v>19 0001031</v>
          </cell>
          <cell r="O66" t="str">
            <v>08</v>
          </cell>
          <cell r="P66">
            <v>2</v>
          </cell>
          <cell r="Q66">
            <v>0</v>
          </cell>
          <cell r="R66" t="str">
            <v>1</v>
          </cell>
          <cell r="S66" t="str">
            <v>70</v>
          </cell>
          <cell r="T66">
            <v>83</v>
          </cell>
          <cell r="U66">
            <v>12</v>
          </cell>
          <cell r="V66">
            <v>83</v>
          </cell>
          <cell r="W66">
            <v>12</v>
          </cell>
          <cell r="X66">
            <v>83</v>
          </cell>
          <cell r="Y66">
            <v>0</v>
          </cell>
          <cell r="Z66">
            <v>0</v>
          </cell>
          <cell r="AB66" t="str">
            <v>14</v>
          </cell>
          <cell r="AC66">
            <v>8</v>
          </cell>
          <cell r="AF66" t="str">
            <v>00</v>
          </cell>
          <cell r="AI66">
            <v>2452452</v>
          </cell>
          <cell r="AJ66">
            <v>686686.56</v>
          </cell>
        </row>
        <row r="67">
          <cell r="A67" t="str">
            <v>02</v>
          </cell>
          <cell r="B67" t="str">
            <v>03</v>
          </cell>
          <cell r="C67" t="str">
            <v>188</v>
          </cell>
          <cell r="D67" t="str">
            <v>Картина "На Воложке"</v>
          </cell>
          <cell r="G67" t="str">
            <v>01</v>
          </cell>
          <cell r="H67">
            <v>2918.42</v>
          </cell>
          <cell r="I67">
            <v>642.04999999999995</v>
          </cell>
          <cell r="J67">
            <v>0</v>
          </cell>
          <cell r="K67">
            <v>1.19</v>
          </cell>
          <cell r="L67" t="str">
            <v>26</v>
          </cell>
          <cell r="M67" t="str">
            <v>70007</v>
          </cell>
          <cell r="N67" t="str">
            <v>19 0001031</v>
          </cell>
          <cell r="O67" t="str">
            <v>08</v>
          </cell>
          <cell r="P67">
            <v>2</v>
          </cell>
          <cell r="Q67">
            <v>0</v>
          </cell>
          <cell r="R67" t="str">
            <v>1</v>
          </cell>
          <cell r="S67" t="str">
            <v>70</v>
          </cell>
          <cell r="T67">
            <v>83</v>
          </cell>
          <cell r="U67">
            <v>12</v>
          </cell>
          <cell r="V67">
            <v>83</v>
          </cell>
          <cell r="W67">
            <v>12</v>
          </cell>
          <cell r="X67">
            <v>83</v>
          </cell>
          <cell r="AB67" t="str">
            <v>14</v>
          </cell>
          <cell r="AC67">
            <v>8</v>
          </cell>
          <cell r="AF67" t="str">
            <v>00</v>
          </cell>
          <cell r="AI67">
            <v>2452452</v>
          </cell>
          <cell r="AJ67">
            <v>686686.56</v>
          </cell>
        </row>
        <row r="68">
          <cell r="A68" t="str">
            <v>02</v>
          </cell>
          <cell r="B68" t="str">
            <v>03</v>
          </cell>
          <cell r="C68" t="str">
            <v>189</v>
          </cell>
          <cell r="D68" t="str">
            <v>Картина "Большая вод</v>
          </cell>
          <cell r="E68" t="str">
            <v>а"</v>
          </cell>
          <cell r="G68" t="str">
            <v>01</v>
          </cell>
          <cell r="H68">
            <v>3850.76</v>
          </cell>
          <cell r="I68">
            <v>879.26</v>
          </cell>
          <cell r="J68">
            <v>0</v>
          </cell>
          <cell r="K68">
            <v>1.19</v>
          </cell>
          <cell r="L68" t="str">
            <v>26</v>
          </cell>
          <cell r="M68" t="str">
            <v>70007</v>
          </cell>
          <cell r="N68" t="str">
            <v>19 0001031</v>
          </cell>
          <cell r="O68" t="str">
            <v>08</v>
          </cell>
          <cell r="P68">
            <v>2</v>
          </cell>
          <cell r="Q68">
            <v>0</v>
          </cell>
          <cell r="R68" t="str">
            <v>1</v>
          </cell>
          <cell r="S68" t="str">
            <v>70</v>
          </cell>
          <cell r="T68">
            <v>83</v>
          </cell>
          <cell r="U68">
            <v>7</v>
          </cell>
          <cell r="V68">
            <v>83</v>
          </cell>
          <cell r="W68">
            <v>7</v>
          </cell>
          <cell r="X68">
            <v>83</v>
          </cell>
          <cell r="AB68" t="str">
            <v>14</v>
          </cell>
          <cell r="AC68">
            <v>8</v>
          </cell>
          <cell r="AF68" t="str">
            <v>00</v>
          </cell>
          <cell r="AI68">
            <v>3235932</v>
          </cell>
          <cell r="AJ68">
            <v>933027.06</v>
          </cell>
        </row>
        <row r="69">
          <cell r="A69" t="str">
            <v>16</v>
          </cell>
          <cell r="B69" t="str">
            <v>06</v>
          </cell>
          <cell r="C69" t="str">
            <v>269</v>
          </cell>
          <cell r="D69" t="str">
            <v>Емкость металлич.</v>
          </cell>
          <cell r="E69" t="str">
            <v>25 м куб</v>
          </cell>
          <cell r="G69" t="str">
            <v>01</v>
          </cell>
          <cell r="H69">
            <v>15146.63</v>
          </cell>
          <cell r="I69">
            <v>4276.3999999999996</v>
          </cell>
          <cell r="J69">
            <v>0</v>
          </cell>
          <cell r="K69">
            <v>1.35</v>
          </cell>
          <cell r="L69" t="str">
            <v>88/1</v>
          </cell>
          <cell r="M69" t="str">
            <v>20236</v>
          </cell>
          <cell r="N69" t="str">
            <v>14 2918512</v>
          </cell>
          <cell r="O69" t="str">
            <v>03</v>
          </cell>
          <cell r="P69">
            <v>2.8</v>
          </cell>
          <cell r="Q69">
            <v>0</v>
          </cell>
          <cell r="R69" t="str">
            <v>1</v>
          </cell>
          <cell r="S69" t="str">
            <v>20</v>
          </cell>
          <cell r="T69">
            <v>84</v>
          </cell>
          <cell r="U69">
            <v>11</v>
          </cell>
          <cell r="V69">
            <v>84</v>
          </cell>
          <cell r="W69">
            <v>11</v>
          </cell>
          <cell r="X69">
            <v>84</v>
          </cell>
          <cell r="AF69" t="str">
            <v>16</v>
          </cell>
          <cell r="AI69">
            <v>11219725</v>
          </cell>
          <cell r="AJ69">
            <v>4110159.49</v>
          </cell>
        </row>
        <row r="70">
          <cell r="A70" t="str">
            <v>16</v>
          </cell>
          <cell r="B70" t="str">
            <v>06</v>
          </cell>
          <cell r="C70" t="str">
            <v>270</v>
          </cell>
          <cell r="D70" t="str">
            <v>Емкость металлич.</v>
          </cell>
          <cell r="E70" t="str">
            <v>25 м куб</v>
          </cell>
          <cell r="G70" t="str">
            <v>01</v>
          </cell>
          <cell r="H70">
            <v>15146.63</v>
          </cell>
          <cell r="I70">
            <v>4276.3999999999996</v>
          </cell>
          <cell r="J70">
            <v>0</v>
          </cell>
          <cell r="K70">
            <v>1.35</v>
          </cell>
          <cell r="L70" t="str">
            <v>88/1</v>
          </cell>
          <cell r="M70" t="str">
            <v>20236</v>
          </cell>
          <cell r="N70" t="str">
            <v>14 2918512</v>
          </cell>
          <cell r="O70" t="str">
            <v>03</v>
          </cell>
          <cell r="P70">
            <v>2.8</v>
          </cell>
          <cell r="Q70">
            <v>0</v>
          </cell>
          <cell r="R70" t="str">
            <v>1</v>
          </cell>
          <cell r="S70" t="str">
            <v>20</v>
          </cell>
          <cell r="T70">
            <v>84</v>
          </cell>
          <cell r="U70">
            <v>11</v>
          </cell>
          <cell r="V70">
            <v>84</v>
          </cell>
          <cell r="W70">
            <v>11</v>
          </cell>
          <cell r="X70">
            <v>84</v>
          </cell>
          <cell r="AF70" t="str">
            <v>16</v>
          </cell>
          <cell r="AI70">
            <v>11219725</v>
          </cell>
          <cell r="AJ70">
            <v>4110159.49</v>
          </cell>
        </row>
        <row r="71">
          <cell r="A71" t="str">
            <v>16</v>
          </cell>
          <cell r="B71" t="str">
            <v>06</v>
          </cell>
          <cell r="C71" t="str">
            <v>390</v>
          </cell>
          <cell r="D71" t="str">
            <v>Сруб хвойных пород 6</v>
          </cell>
          <cell r="E71" t="str">
            <v>х4х2.5</v>
          </cell>
          <cell r="G71" t="str">
            <v>01</v>
          </cell>
          <cell r="H71">
            <v>15200</v>
          </cell>
          <cell r="I71">
            <v>2470</v>
          </cell>
          <cell r="J71">
            <v>0</v>
          </cell>
          <cell r="K71">
            <v>1.38</v>
          </cell>
          <cell r="L71" t="str">
            <v>88/1</v>
          </cell>
          <cell r="M71" t="str">
            <v>10004</v>
          </cell>
          <cell r="N71" t="str">
            <v>11 4527401</v>
          </cell>
          <cell r="O71" t="str">
            <v>01</v>
          </cell>
          <cell r="P71">
            <v>2.5</v>
          </cell>
          <cell r="Q71">
            <v>0</v>
          </cell>
          <cell r="R71" t="str">
            <v>1</v>
          </cell>
          <cell r="S71" t="str">
            <v>10</v>
          </cell>
          <cell r="T71">
            <v>88</v>
          </cell>
          <cell r="U71">
            <v>6</v>
          </cell>
          <cell r="V71">
            <v>88</v>
          </cell>
          <cell r="W71">
            <v>6</v>
          </cell>
          <cell r="X71">
            <v>88</v>
          </cell>
          <cell r="AF71" t="str">
            <v>16</v>
          </cell>
          <cell r="AI71">
            <v>11020800</v>
          </cell>
          <cell r="AJ71">
            <v>2617440</v>
          </cell>
        </row>
        <row r="72">
          <cell r="A72" t="str">
            <v>02</v>
          </cell>
          <cell r="B72" t="str">
            <v>05</v>
          </cell>
          <cell r="C72" t="str">
            <v>923</v>
          </cell>
          <cell r="D72" t="str">
            <v>Двигатель М-8</v>
          </cell>
          <cell r="G72" t="str">
            <v>01</v>
          </cell>
          <cell r="H72">
            <v>11106</v>
          </cell>
          <cell r="I72">
            <v>621.94000000000005</v>
          </cell>
          <cell r="J72">
            <v>0</v>
          </cell>
          <cell r="K72">
            <v>0.96</v>
          </cell>
          <cell r="L72" t="str">
            <v>20</v>
          </cell>
          <cell r="M72" t="str">
            <v>40201</v>
          </cell>
          <cell r="N72" t="str">
            <v>14 2911100</v>
          </cell>
          <cell r="O72" t="str">
            <v>063</v>
          </cell>
          <cell r="P72">
            <v>5.6</v>
          </cell>
          <cell r="Q72">
            <v>0</v>
          </cell>
          <cell r="R72" t="str">
            <v>1</v>
          </cell>
          <cell r="S72" t="str">
            <v>40</v>
          </cell>
          <cell r="T72">
            <v>93</v>
          </cell>
          <cell r="U72">
            <v>12</v>
          </cell>
          <cell r="V72">
            <v>93</v>
          </cell>
          <cell r="W72">
            <v>12</v>
          </cell>
          <cell r="X72">
            <v>93</v>
          </cell>
          <cell r="AF72" t="str">
            <v>00</v>
          </cell>
          <cell r="AI72">
            <v>11621882</v>
          </cell>
          <cell r="AJ72">
            <v>2603301.1800000002</v>
          </cell>
        </row>
        <row r="73">
          <cell r="A73" t="str">
            <v>02</v>
          </cell>
          <cell r="B73" t="str">
            <v>23</v>
          </cell>
          <cell r="C73" t="str">
            <v>1096</v>
          </cell>
          <cell r="D73" t="str">
            <v>ЗИЛ-131 фургон</v>
          </cell>
          <cell r="E73" t="str">
            <v>Nо В 849 ОВ</v>
          </cell>
          <cell r="F73" t="str">
            <v>дв659680 ш487962</v>
          </cell>
          <cell r="G73" t="str">
            <v>01</v>
          </cell>
          <cell r="H73">
            <v>85880</v>
          </cell>
          <cell r="I73">
            <v>104150.7</v>
          </cell>
          <cell r="J73">
            <v>0</v>
          </cell>
          <cell r="K73">
            <v>0.97</v>
          </cell>
          <cell r="L73" t="str">
            <v>23</v>
          </cell>
          <cell r="M73" t="str">
            <v>50402</v>
          </cell>
          <cell r="N73" t="str">
            <v>15 3410194</v>
          </cell>
          <cell r="O73" t="str">
            <v>075</v>
          </cell>
          <cell r="P73">
            <v>0.37</v>
          </cell>
          <cell r="Q73">
            <v>0</v>
          </cell>
          <cell r="R73" t="str">
            <v>1</v>
          </cell>
          <cell r="S73" t="str">
            <v>50</v>
          </cell>
          <cell r="T73">
            <v>85</v>
          </cell>
          <cell r="U73">
            <v>11</v>
          </cell>
          <cell r="V73">
            <v>85</v>
          </cell>
          <cell r="W73">
            <v>11</v>
          </cell>
          <cell r="X73">
            <v>85</v>
          </cell>
          <cell r="AF73" t="str">
            <v>00</v>
          </cell>
          <cell r="AI73">
            <v>88493827</v>
          </cell>
          <cell r="AJ73">
            <v>88493827</v>
          </cell>
        </row>
        <row r="74">
          <cell r="A74" t="str">
            <v>02</v>
          </cell>
          <cell r="B74" t="str">
            <v>23</v>
          </cell>
          <cell r="C74" t="str">
            <v>1101</v>
          </cell>
          <cell r="D74" t="str">
            <v>УРАЛ-4320 NoВ861РА</v>
          </cell>
          <cell r="E74" t="str">
            <v>бортовой</v>
          </cell>
          <cell r="F74" t="str">
            <v>дв278802 ш100535</v>
          </cell>
          <cell r="G74" t="str">
            <v>01</v>
          </cell>
          <cell r="H74">
            <v>87980</v>
          </cell>
          <cell r="I74">
            <v>57355.08</v>
          </cell>
          <cell r="J74">
            <v>0</v>
          </cell>
          <cell r="K74">
            <v>0.78</v>
          </cell>
          <cell r="L74" t="str">
            <v>23</v>
          </cell>
          <cell r="M74" t="str">
            <v>50402</v>
          </cell>
          <cell r="N74" t="str">
            <v>15 3410195</v>
          </cell>
          <cell r="O74" t="str">
            <v>075</v>
          </cell>
          <cell r="P74">
            <v>0.37</v>
          </cell>
          <cell r="Q74">
            <v>0</v>
          </cell>
          <cell r="R74" t="str">
            <v>1</v>
          </cell>
          <cell r="S74" t="str">
            <v>50</v>
          </cell>
          <cell r="T74">
            <v>88</v>
          </cell>
          <cell r="U74">
            <v>6</v>
          </cell>
          <cell r="V74">
            <v>88</v>
          </cell>
          <cell r="W74">
            <v>6</v>
          </cell>
          <cell r="X74">
            <v>88</v>
          </cell>
          <cell r="AF74" t="str">
            <v>00</v>
          </cell>
          <cell r="AI74">
            <v>113382716</v>
          </cell>
          <cell r="AJ74">
            <v>113382716</v>
          </cell>
        </row>
        <row r="75">
          <cell r="A75" t="str">
            <v>02</v>
          </cell>
          <cell r="B75" t="str">
            <v>23</v>
          </cell>
          <cell r="C75" t="str">
            <v>1102</v>
          </cell>
          <cell r="D75" t="str">
            <v>КАМАЗ-4310 No 95-86</v>
          </cell>
          <cell r="E75" t="str">
            <v>КШР груз.трубовоз</v>
          </cell>
          <cell r="F75" t="str">
            <v>дв221817 ш41584</v>
          </cell>
          <cell r="G75" t="str">
            <v>01</v>
          </cell>
          <cell r="H75">
            <v>128820</v>
          </cell>
          <cell r="I75">
            <v>156542.22</v>
          </cell>
          <cell r="J75">
            <v>0</v>
          </cell>
          <cell r="K75">
            <v>1.08</v>
          </cell>
          <cell r="L75" t="str">
            <v>23</v>
          </cell>
          <cell r="M75" t="str">
            <v>50402</v>
          </cell>
          <cell r="N75" t="str">
            <v>14 2928262</v>
          </cell>
          <cell r="O75" t="str">
            <v>075</v>
          </cell>
          <cell r="P75">
            <v>0.37</v>
          </cell>
          <cell r="Q75">
            <v>0</v>
          </cell>
          <cell r="R75" t="str">
            <v>1</v>
          </cell>
          <cell r="S75" t="str">
            <v>50</v>
          </cell>
          <cell r="T75">
            <v>88</v>
          </cell>
          <cell r="U75">
            <v>6</v>
          </cell>
          <cell r="V75">
            <v>88</v>
          </cell>
          <cell r="W75">
            <v>6</v>
          </cell>
          <cell r="X75">
            <v>88</v>
          </cell>
          <cell r="AF75" t="str">
            <v>00</v>
          </cell>
          <cell r="AI75">
            <v>118913518</v>
          </cell>
          <cell r="AJ75">
            <v>118913518</v>
          </cell>
        </row>
        <row r="76">
          <cell r="A76" t="str">
            <v>02</v>
          </cell>
          <cell r="B76" t="str">
            <v>23</v>
          </cell>
          <cell r="C76" t="str">
            <v>1104</v>
          </cell>
          <cell r="D76" t="str">
            <v>КАМАЗ 4310 No Т681СС</v>
          </cell>
          <cell r="E76" t="str">
            <v>грузовой</v>
          </cell>
          <cell r="F76" t="str">
            <v>дв164886 ш42548</v>
          </cell>
          <cell r="G76" t="str">
            <v>01</v>
          </cell>
          <cell r="H76">
            <v>128820</v>
          </cell>
          <cell r="I76">
            <v>156085.13</v>
          </cell>
          <cell r="J76">
            <v>0</v>
          </cell>
          <cell r="K76">
            <v>0.91</v>
          </cell>
          <cell r="L76" t="str">
            <v>23</v>
          </cell>
          <cell r="M76" t="str">
            <v>50402</v>
          </cell>
          <cell r="N76" t="str">
            <v>14 2928262</v>
          </cell>
          <cell r="O76" t="str">
            <v>075</v>
          </cell>
          <cell r="P76">
            <v>0.37</v>
          </cell>
          <cell r="Q76">
            <v>0</v>
          </cell>
          <cell r="R76" t="str">
            <v>1</v>
          </cell>
          <cell r="S76" t="str">
            <v>50</v>
          </cell>
          <cell r="T76">
            <v>88</v>
          </cell>
          <cell r="U76">
            <v>12</v>
          </cell>
          <cell r="V76">
            <v>88</v>
          </cell>
          <cell r="W76">
            <v>12</v>
          </cell>
          <cell r="X76">
            <v>88</v>
          </cell>
          <cell r="AF76" t="str">
            <v>00</v>
          </cell>
          <cell r="AI76">
            <v>142222222</v>
          </cell>
          <cell r="AJ76">
            <v>142222222</v>
          </cell>
        </row>
        <row r="77">
          <cell r="A77" t="str">
            <v>02</v>
          </cell>
          <cell r="B77" t="str">
            <v>23</v>
          </cell>
          <cell r="C77" t="str">
            <v>1106</v>
          </cell>
          <cell r="D77" t="str">
            <v>ЗИЛ ММЗ-4502 No В949</v>
          </cell>
          <cell r="E77" t="str">
            <v>РА груз.самосвал</v>
          </cell>
          <cell r="F77" t="str">
            <v>дв411175 ш б/н</v>
          </cell>
          <cell r="G77" t="str">
            <v>01</v>
          </cell>
          <cell r="H77">
            <v>65540</v>
          </cell>
          <cell r="I77">
            <v>134209.44</v>
          </cell>
          <cell r="J77">
            <v>0</v>
          </cell>
          <cell r="K77">
            <v>0.79</v>
          </cell>
          <cell r="L77" t="str">
            <v>23</v>
          </cell>
          <cell r="M77" t="str">
            <v>50402</v>
          </cell>
          <cell r="N77" t="str">
            <v>15 3410222</v>
          </cell>
          <cell r="O77" t="str">
            <v>075</v>
          </cell>
          <cell r="P77">
            <v>0.37</v>
          </cell>
          <cell r="Q77">
            <v>0</v>
          </cell>
          <cell r="R77" t="str">
            <v>1</v>
          </cell>
          <cell r="S77" t="str">
            <v>50</v>
          </cell>
          <cell r="T77">
            <v>77</v>
          </cell>
          <cell r="U77">
            <v>12</v>
          </cell>
          <cell r="V77">
            <v>77</v>
          </cell>
          <cell r="W77">
            <v>12</v>
          </cell>
          <cell r="X77">
            <v>77</v>
          </cell>
          <cell r="AF77" t="str">
            <v>00</v>
          </cell>
          <cell r="AI77">
            <v>82962963</v>
          </cell>
          <cell r="AJ77">
            <v>82962963</v>
          </cell>
        </row>
        <row r="78">
          <cell r="A78" t="str">
            <v>02</v>
          </cell>
          <cell r="B78" t="str">
            <v>23</v>
          </cell>
          <cell r="C78" t="str">
            <v>1107</v>
          </cell>
          <cell r="D78" t="str">
            <v>КРАЗ-250 бортовой</v>
          </cell>
          <cell r="E78" t="str">
            <v>Nо В 830 КТ</v>
          </cell>
          <cell r="F78" t="str">
            <v>дв8813467 ш620327</v>
          </cell>
          <cell r="G78" t="str">
            <v>01</v>
          </cell>
          <cell r="H78">
            <v>111079</v>
          </cell>
          <cell r="I78">
            <v>35166.559999999998</v>
          </cell>
          <cell r="J78">
            <v>0</v>
          </cell>
          <cell r="K78">
            <v>0.38</v>
          </cell>
          <cell r="L78" t="str">
            <v>23</v>
          </cell>
          <cell r="M78" t="str">
            <v>50402</v>
          </cell>
          <cell r="N78" t="str">
            <v>15 3410196</v>
          </cell>
          <cell r="O78" t="str">
            <v>075</v>
          </cell>
          <cell r="P78">
            <v>0.37</v>
          </cell>
          <cell r="Q78">
            <v>0</v>
          </cell>
          <cell r="R78" t="str">
            <v>1</v>
          </cell>
          <cell r="S78" t="str">
            <v>50</v>
          </cell>
          <cell r="T78">
            <v>88</v>
          </cell>
          <cell r="U78">
            <v>11</v>
          </cell>
          <cell r="V78">
            <v>88</v>
          </cell>
          <cell r="W78">
            <v>11</v>
          </cell>
          <cell r="X78">
            <v>88</v>
          </cell>
          <cell r="AF78" t="str">
            <v>00</v>
          </cell>
          <cell r="AI78">
            <v>288888888</v>
          </cell>
          <cell r="AJ78">
            <v>152770943.97999999</v>
          </cell>
        </row>
        <row r="79">
          <cell r="A79" t="str">
            <v>02</v>
          </cell>
          <cell r="B79" t="str">
            <v>23</v>
          </cell>
          <cell r="C79" t="str">
            <v>1114</v>
          </cell>
          <cell r="D79" t="str">
            <v>КАМАЗ 4310 No 818 КТ</v>
          </cell>
          <cell r="E79" t="str">
            <v>бур.с уст-кой развед</v>
          </cell>
          <cell r="F79" t="str">
            <v>оборуд УРБ дв298383</v>
          </cell>
          <cell r="G79" t="str">
            <v>01</v>
          </cell>
          <cell r="H79">
            <v>300000</v>
          </cell>
          <cell r="I79">
            <v>286300</v>
          </cell>
          <cell r="J79">
            <v>0</v>
          </cell>
          <cell r="K79">
            <v>1.18</v>
          </cell>
          <cell r="L79" t="str">
            <v>23</v>
          </cell>
          <cell r="M79" t="str">
            <v>43413</v>
          </cell>
          <cell r="N79" t="str">
            <v>14 2924452</v>
          </cell>
          <cell r="O79" t="str">
            <v>064</v>
          </cell>
          <cell r="P79">
            <v>14.3</v>
          </cell>
          <cell r="Q79">
            <v>0</v>
          </cell>
          <cell r="R79" t="str">
            <v>1</v>
          </cell>
          <cell r="S79" t="str">
            <v>43</v>
          </cell>
          <cell r="T79">
            <v>88</v>
          </cell>
          <cell r="U79">
            <v>11</v>
          </cell>
          <cell r="V79">
            <v>88</v>
          </cell>
          <cell r="W79">
            <v>11</v>
          </cell>
          <cell r="X79">
            <v>88</v>
          </cell>
          <cell r="AF79" t="str">
            <v>00</v>
          </cell>
          <cell r="AI79">
            <v>253333333</v>
          </cell>
          <cell r="AJ79">
            <v>253333333</v>
          </cell>
        </row>
        <row r="80">
          <cell r="A80" t="str">
            <v>02</v>
          </cell>
          <cell r="B80" t="str">
            <v>23</v>
          </cell>
          <cell r="C80" t="str">
            <v>1115</v>
          </cell>
          <cell r="D80" t="str">
            <v>УАЗ-31512 No В923ОВ</v>
          </cell>
          <cell r="E80" t="str">
            <v>ШО спец.ПЭЛХЗМ</v>
          </cell>
          <cell r="F80" t="str">
            <v>дв00906773ш0286845</v>
          </cell>
          <cell r="G80" t="str">
            <v>01</v>
          </cell>
          <cell r="H80">
            <v>30623</v>
          </cell>
          <cell r="I80">
            <v>13879.87</v>
          </cell>
          <cell r="J80">
            <v>0</v>
          </cell>
          <cell r="K80">
            <v>0.86</v>
          </cell>
          <cell r="L80" t="str">
            <v>23</v>
          </cell>
          <cell r="M80" t="str">
            <v>50418</v>
          </cell>
          <cell r="N80" t="str">
            <v>15 3410160</v>
          </cell>
          <cell r="O80" t="str">
            <v>071</v>
          </cell>
          <cell r="P80">
            <v>11.1</v>
          </cell>
          <cell r="Q80">
            <v>0</v>
          </cell>
          <cell r="R80" t="str">
            <v>1</v>
          </cell>
          <cell r="S80" t="str">
            <v>50</v>
          </cell>
          <cell r="T80">
            <v>90</v>
          </cell>
          <cell r="U80">
            <v>11</v>
          </cell>
          <cell r="V80">
            <v>90</v>
          </cell>
          <cell r="W80">
            <v>11</v>
          </cell>
          <cell r="X80">
            <v>90</v>
          </cell>
          <cell r="AF80" t="str">
            <v>00</v>
          </cell>
          <cell r="AI80">
            <v>35555556</v>
          </cell>
          <cell r="AJ80">
            <v>27955555.710000001</v>
          </cell>
        </row>
        <row r="81">
          <cell r="A81" t="str">
            <v>02</v>
          </cell>
          <cell r="B81" t="str">
            <v>23</v>
          </cell>
          <cell r="C81" t="str">
            <v>1116</v>
          </cell>
          <cell r="D81" t="str">
            <v>ЗИЛ-131 No В 796 АН</v>
          </cell>
          <cell r="E81" t="str">
            <v>фургон</v>
          </cell>
          <cell r="F81" t="str">
            <v>дв445859 ш251920</v>
          </cell>
          <cell r="G81" t="str">
            <v>01</v>
          </cell>
          <cell r="H81">
            <v>85880</v>
          </cell>
          <cell r="I81">
            <v>109877.92</v>
          </cell>
          <cell r="J81">
            <v>0</v>
          </cell>
          <cell r="K81">
            <v>0.97</v>
          </cell>
          <cell r="L81" t="str">
            <v>23</v>
          </cell>
          <cell r="M81" t="str">
            <v>50402</v>
          </cell>
          <cell r="N81" t="str">
            <v>15 3410349</v>
          </cell>
          <cell r="O81" t="str">
            <v>075</v>
          </cell>
          <cell r="P81">
            <v>0.37</v>
          </cell>
          <cell r="Q81">
            <v>0</v>
          </cell>
          <cell r="R81" t="str">
            <v>1</v>
          </cell>
          <cell r="S81" t="str">
            <v>50</v>
          </cell>
          <cell r="T81">
            <v>77</v>
          </cell>
          <cell r="U81">
            <v>6</v>
          </cell>
          <cell r="V81">
            <v>77</v>
          </cell>
          <cell r="W81">
            <v>6</v>
          </cell>
          <cell r="X81">
            <v>77</v>
          </cell>
          <cell r="AF81" t="str">
            <v>00</v>
          </cell>
          <cell r="AI81">
            <v>88493827</v>
          </cell>
          <cell r="AJ81">
            <v>88493827</v>
          </cell>
        </row>
        <row r="82">
          <cell r="A82" t="str">
            <v>02</v>
          </cell>
          <cell r="B82" t="str">
            <v>23</v>
          </cell>
          <cell r="C82" t="str">
            <v>1120</v>
          </cell>
          <cell r="D82" t="str">
            <v>ЗИЛ 131 No 96-32 кшр</v>
          </cell>
          <cell r="E82" t="str">
            <v>фургон д/перевозки л</v>
          </cell>
          <cell r="F82" t="str">
            <v>юдей д061832 ш783305</v>
          </cell>
          <cell r="G82" t="str">
            <v>01</v>
          </cell>
          <cell r="H82">
            <v>109000</v>
          </cell>
          <cell r="I82">
            <v>109000</v>
          </cell>
          <cell r="J82">
            <v>0</v>
          </cell>
          <cell r="K82">
            <v>0.85</v>
          </cell>
          <cell r="L82" t="str">
            <v>23</v>
          </cell>
          <cell r="M82" t="str">
            <v>50401</v>
          </cell>
          <cell r="N82" t="str">
            <v>15 3410359</v>
          </cell>
          <cell r="O82" t="str">
            <v>075</v>
          </cell>
          <cell r="P82">
            <v>14.3</v>
          </cell>
          <cell r="Q82">
            <v>0</v>
          </cell>
          <cell r="R82" t="str">
            <v>1</v>
          </cell>
          <cell r="S82" t="str">
            <v>50</v>
          </cell>
          <cell r="T82">
            <v>88</v>
          </cell>
          <cell r="U82">
            <v>4</v>
          </cell>
          <cell r="V82">
            <v>88</v>
          </cell>
          <cell r="W82">
            <v>4</v>
          </cell>
          <cell r="X82">
            <v>88</v>
          </cell>
          <cell r="AF82" t="str">
            <v>00</v>
          </cell>
          <cell r="AI82">
            <v>128888889</v>
          </cell>
          <cell r="AJ82">
            <v>128888889</v>
          </cell>
        </row>
        <row r="83">
          <cell r="A83" t="str">
            <v>02</v>
          </cell>
          <cell r="B83" t="str">
            <v>23</v>
          </cell>
          <cell r="C83" t="str">
            <v>1122</v>
          </cell>
          <cell r="D83" t="str">
            <v>КРАЗ 257 кс N 4561А</v>
          </cell>
          <cell r="E83" t="str">
            <v>а/кр гос.N В960УУ</v>
          </cell>
          <cell r="F83" t="str">
            <v>дв 34039 ш 527049</v>
          </cell>
          <cell r="G83" t="str">
            <v>01</v>
          </cell>
          <cell r="H83">
            <v>250000</v>
          </cell>
          <cell r="I83">
            <v>214229.17</v>
          </cell>
          <cell r="J83">
            <v>0</v>
          </cell>
          <cell r="K83">
            <v>0.89</v>
          </cell>
          <cell r="L83" t="str">
            <v>23</v>
          </cell>
          <cell r="M83" t="str">
            <v>41701</v>
          </cell>
          <cell r="N83" t="str">
            <v>14 2915242</v>
          </cell>
          <cell r="O83" t="str">
            <v>067</v>
          </cell>
          <cell r="P83">
            <v>9.1</v>
          </cell>
          <cell r="Q83">
            <v>0</v>
          </cell>
          <cell r="R83" t="str">
            <v>1</v>
          </cell>
          <cell r="S83" t="str">
            <v>41</v>
          </cell>
          <cell r="T83">
            <v>85</v>
          </cell>
          <cell r="U83">
            <v>7</v>
          </cell>
          <cell r="V83">
            <v>85</v>
          </cell>
          <cell r="W83">
            <v>7</v>
          </cell>
          <cell r="X83">
            <v>85</v>
          </cell>
          <cell r="AF83" t="str">
            <v>00</v>
          </cell>
          <cell r="AI83">
            <v>281481481</v>
          </cell>
          <cell r="AJ83">
            <v>281481481</v>
          </cell>
        </row>
        <row r="84">
          <cell r="A84" t="str">
            <v>02</v>
          </cell>
          <cell r="B84" t="str">
            <v>23</v>
          </cell>
          <cell r="C84" t="str">
            <v>1125</v>
          </cell>
          <cell r="D84" t="str">
            <v>ЗИЛ 130в1 No В 771АН</v>
          </cell>
          <cell r="E84" t="str">
            <v xml:space="preserve"> грузовая</v>
          </cell>
          <cell r="F84" t="str">
            <v>дв916684 ш1215164</v>
          </cell>
          <cell r="G84" t="str">
            <v>01</v>
          </cell>
          <cell r="H84">
            <v>62150</v>
          </cell>
          <cell r="I84">
            <v>119196.25</v>
          </cell>
          <cell r="J84">
            <v>0</v>
          </cell>
          <cell r="K84">
            <v>0.72</v>
          </cell>
          <cell r="L84" t="str">
            <v>23</v>
          </cell>
          <cell r="M84" t="str">
            <v>50402</v>
          </cell>
          <cell r="N84" t="str">
            <v>15 3410213</v>
          </cell>
          <cell r="O84" t="str">
            <v>075</v>
          </cell>
          <cell r="P84">
            <v>0.37</v>
          </cell>
          <cell r="Q84">
            <v>0</v>
          </cell>
          <cell r="R84" t="str">
            <v>1</v>
          </cell>
          <cell r="S84" t="str">
            <v>50</v>
          </cell>
          <cell r="T84">
            <v>76</v>
          </cell>
          <cell r="U84">
            <v>3</v>
          </cell>
          <cell r="V84">
            <v>76</v>
          </cell>
          <cell r="W84">
            <v>3</v>
          </cell>
          <cell r="X84">
            <v>76</v>
          </cell>
          <cell r="AF84" t="str">
            <v>00</v>
          </cell>
          <cell r="AI84">
            <v>85728395</v>
          </cell>
          <cell r="AJ84">
            <v>85728395</v>
          </cell>
        </row>
        <row r="85">
          <cell r="A85" t="str">
            <v>02</v>
          </cell>
          <cell r="B85" t="str">
            <v>23</v>
          </cell>
          <cell r="C85" t="str">
            <v>1126</v>
          </cell>
          <cell r="D85" t="str">
            <v>КРАЗ-255б1а груз.тя-</v>
          </cell>
          <cell r="E85" t="str">
            <v>гач Nо В 963 МТ</v>
          </cell>
          <cell r="F85" t="str">
            <v>дв963385 ш 639515</v>
          </cell>
          <cell r="G85" t="str">
            <v>01</v>
          </cell>
          <cell r="H85">
            <v>129950</v>
          </cell>
          <cell r="I85">
            <v>69533.539999999994</v>
          </cell>
          <cell r="J85">
            <v>0</v>
          </cell>
          <cell r="K85">
            <v>1.04</v>
          </cell>
          <cell r="L85" t="str">
            <v>23</v>
          </cell>
          <cell r="M85" t="str">
            <v>50402</v>
          </cell>
          <cell r="N85" t="str">
            <v>15 3410214</v>
          </cell>
          <cell r="O85" t="str">
            <v>075</v>
          </cell>
          <cell r="P85">
            <v>0.37</v>
          </cell>
          <cell r="Q85">
            <v>0</v>
          </cell>
          <cell r="R85" t="str">
            <v>1</v>
          </cell>
          <cell r="S85" t="str">
            <v>50</v>
          </cell>
          <cell r="T85">
            <v>88</v>
          </cell>
          <cell r="U85">
            <v>1</v>
          </cell>
          <cell r="V85">
            <v>88</v>
          </cell>
          <cell r="W85">
            <v>1</v>
          </cell>
          <cell r="X85">
            <v>88</v>
          </cell>
          <cell r="AF85" t="str">
            <v>00</v>
          </cell>
          <cell r="AI85">
            <v>124444444</v>
          </cell>
          <cell r="AJ85">
            <v>97962778.319999993</v>
          </cell>
        </row>
        <row r="86">
          <cell r="A86" t="str">
            <v>02</v>
          </cell>
          <cell r="B86" t="str">
            <v>23</v>
          </cell>
          <cell r="C86" t="str">
            <v>1129</v>
          </cell>
          <cell r="D86" t="str">
            <v>УАЗ-31511 N 65-52кшб</v>
          </cell>
          <cell r="E86" t="str">
            <v>ПЭЛХЗ спец.</v>
          </cell>
          <cell r="F86" t="str">
            <v>дв90403721 ш210481</v>
          </cell>
          <cell r="G86" t="str">
            <v>01</v>
          </cell>
          <cell r="H86">
            <v>30623</v>
          </cell>
          <cell r="I86">
            <v>24084.99</v>
          </cell>
          <cell r="J86">
            <v>0</v>
          </cell>
          <cell r="K86">
            <v>0.86</v>
          </cell>
          <cell r="L86" t="str">
            <v>23</v>
          </cell>
          <cell r="M86" t="str">
            <v>50401</v>
          </cell>
          <cell r="N86" t="str">
            <v>15 3410160</v>
          </cell>
          <cell r="O86" t="str">
            <v>075</v>
          </cell>
          <cell r="P86">
            <v>14.3</v>
          </cell>
          <cell r="Q86">
            <v>0</v>
          </cell>
          <cell r="R86" t="str">
            <v>1</v>
          </cell>
          <cell r="S86" t="str">
            <v>50</v>
          </cell>
          <cell r="T86">
            <v>89</v>
          </cell>
          <cell r="U86">
            <v>6</v>
          </cell>
          <cell r="V86">
            <v>89</v>
          </cell>
          <cell r="W86">
            <v>6</v>
          </cell>
          <cell r="X86">
            <v>89</v>
          </cell>
          <cell r="AF86" t="str">
            <v>00</v>
          </cell>
          <cell r="AI86">
            <v>35555556</v>
          </cell>
          <cell r="AJ86">
            <v>35555556</v>
          </cell>
        </row>
        <row r="87">
          <cell r="A87" t="str">
            <v>02</v>
          </cell>
          <cell r="B87" t="str">
            <v>23</v>
          </cell>
          <cell r="C87" t="str">
            <v>1133</v>
          </cell>
          <cell r="D87" t="str">
            <v>КАМАЗ-4310 NoУ684ЕУ</v>
          </cell>
          <cell r="E87" t="str">
            <v>КШC фургон д/перевоз</v>
          </cell>
          <cell r="F87" t="str">
            <v>килюдей дв423995</v>
          </cell>
          <cell r="G87" t="str">
            <v>01</v>
          </cell>
          <cell r="H87">
            <v>131600</v>
          </cell>
          <cell r="I87">
            <v>102084.46</v>
          </cell>
          <cell r="J87">
            <v>0</v>
          </cell>
          <cell r="K87">
            <v>0.74</v>
          </cell>
          <cell r="L87" t="str">
            <v>23</v>
          </cell>
          <cell r="M87" t="str">
            <v>50402</v>
          </cell>
          <cell r="N87" t="str">
            <v>15 3410359</v>
          </cell>
          <cell r="O87" t="str">
            <v>075</v>
          </cell>
          <cell r="P87">
            <v>0.37</v>
          </cell>
          <cell r="Q87">
            <v>0</v>
          </cell>
          <cell r="R87" t="str">
            <v>1</v>
          </cell>
          <cell r="S87" t="str">
            <v>50</v>
          </cell>
          <cell r="T87">
            <v>89</v>
          </cell>
          <cell r="U87">
            <v>7</v>
          </cell>
          <cell r="V87">
            <v>89</v>
          </cell>
          <cell r="W87">
            <v>7</v>
          </cell>
          <cell r="X87">
            <v>89</v>
          </cell>
          <cell r="AF87" t="str">
            <v>00</v>
          </cell>
          <cell r="AI87">
            <v>177777778</v>
          </cell>
          <cell r="AJ87">
            <v>177777778</v>
          </cell>
        </row>
        <row r="88">
          <cell r="A88" t="str">
            <v>02</v>
          </cell>
          <cell r="B88" t="str">
            <v>23</v>
          </cell>
          <cell r="C88" t="str">
            <v>1135</v>
          </cell>
          <cell r="D88" t="str">
            <v>КАМАЗ-5511 No А879УС</v>
          </cell>
          <cell r="E88" t="str">
            <v>грузовой</v>
          </cell>
          <cell r="F88" t="str">
            <v>дв241305ш53197</v>
          </cell>
          <cell r="G88" t="str">
            <v>01</v>
          </cell>
          <cell r="H88">
            <v>110740</v>
          </cell>
          <cell r="I88">
            <v>57855.19</v>
          </cell>
          <cell r="J88">
            <v>0</v>
          </cell>
          <cell r="K88">
            <v>0.83</v>
          </cell>
          <cell r="L88" t="str">
            <v>23</v>
          </cell>
          <cell r="M88" t="str">
            <v>50402</v>
          </cell>
          <cell r="N88" t="str">
            <v>15 3410224</v>
          </cell>
          <cell r="O88" t="str">
            <v>075</v>
          </cell>
          <cell r="P88">
            <v>0.37</v>
          </cell>
          <cell r="Q88">
            <v>0</v>
          </cell>
          <cell r="R88" t="str">
            <v>1</v>
          </cell>
          <cell r="S88" t="str">
            <v>50</v>
          </cell>
          <cell r="T88">
            <v>80</v>
          </cell>
          <cell r="U88">
            <v>12</v>
          </cell>
          <cell r="V88">
            <v>80</v>
          </cell>
          <cell r="W88">
            <v>12</v>
          </cell>
          <cell r="X88">
            <v>80</v>
          </cell>
          <cell r="AF88" t="str">
            <v>00</v>
          </cell>
          <cell r="AI88">
            <v>132740741</v>
          </cell>
          <cell r="AJ88">
            <v>94810035.269999996</v>
          </cell>
        </row>
        <row r="89">
          <cell r="A89" t="str">
            <v>02</v>
          </cell>
          <cell r="B89" t="str">
            <v>23</v>
          </cell>
          <cell r="C89" t="str">
            <v>1140</v>
          </cell>
          <cell r="D89" t="str">
            <v>КАМАЗ 4310 No А766УС</v>
          </cell>
          <cell r="E89" t="str">
            <v>спец.груз.фургон</v>
          </cell>
          <cell r="F89" t="str">
            <v>дв487025 ш53017</v>
          </cell>
          <cell r="G89" t="str">
            <v>01</v>
          </cell>
          <cell r="H89">
            <v>131600</v>
          </cell>
          <cell r="I89">
            <v>95662.23</v>
          </cell>
          <cell r="J89">
            <v>0</v>
          </cell>
          <cell r="K89">
            <v>0.74</v>
          </cell>
          <cell r="L89" t="str">
            <v>23</v>
          </cell>
          <cell r="M89" t="str">
            <v>50401</v>
          </cell>
          <cell r="N89" t="str">
            <v>15 3410359</v>
          </cell>
          <cell r="O89" t="str">
            <v>075</v>
          </cell>
          <cell r="P89">
            <v>14.3</v>
          </cell>
          <cell r="Q89">
            <v>0</v>
          </cell>
          <cell r="R89" t="str">
            <v>1</v>
          </cell>
          <cell r="S89" t="str">
            <v>50</v>
          </cell>
          <cell r="T89">
            <v>89</v>
          </cell>
          <cell r="U89">
            <v>11</v>
          </cell>
          <cell r="V89">
            <v>89</v>
          </cell>
          <cell r="W89">
            <v>11</v>
          </cell>
          <cell r="X89">
            <v>89</v>
          </cell>
          <cell r="AF89" t="str">
            <v>00</v>
          </cell>
          <cell r="AI89">
            <v>177777778</v>
          </cell>
          <cell r="AJ89">
            <v>177777778</v>
          </cell>
        </row>
        <row r="90">
          <cell r="A90" t="str">
            <v>02</v>
          </cell>
          <cell r="B90" t="str">
            <v>23</v>
          </cell>
          <cell r="C90" t="str">
            <v>1141</v>
          </cell>
          <cell r="D90" t="str">
            <v>ЗИЛ 131а No А 845 УС</v>
          </cell>
          <cell r="E90" t="str">
            <v>грузовой спец.</v>
          </cell>
          <cell r="F90" t="str">
            <v>дв б/н ш344958</v>
          </cell>
          <cell r="G90" t="str">
            <v>01</v>
          </cell>
          <cell r="H90">
            <v>85880</v>
          </cell>
          <cell r="I90">
            <v>85880</v>
          </cell>
          <cell r="J90">
            <v>0</v>
          </cell>
          <cell r="K90">
            <v>0.81</v>
          </cell>
          <cell r="L90" t="str">
            <v>23</v>
          </cell>
          <cell r="M90" t="str">
            <v>50401</v>
          </cell>
          <cell r="N90" t="str">
            <v>15 3410359</v>
          </cell>
          <cell r="O90" t="str">
            <v>075</v>
          </cell>
          <cell r="P90">
            <v>14.3</v>
          </cell>
          <cell r="Q90">
            <v>0</v>
          </cell>
          <cell r="R90" t="str">
            <v>1</v>
          </cell>
          <cell r="S90" t="str">
            <v>50</v>
          </cell>
          <cell r="T90">
            <v>80</v>
          </cell>
          <cell r="U90">
            <v>3</v>
          </cell>
          <cell r="V90">
            <v>80</v>
          </cell>
          <cell r="W90">
            <v>3</v>
          </cell>
          <cell r="X90">
            <v>80</v>
          </cell>
          <cell r="AF90" t="str">
            <v>00</v>
          </cell>
          <cell r="AI90">
            <v>106666667</v>
          </cell>
          <cell r="AJ90">
            <v>106666667</v>
          </cell>
        </row>
        <row r="91">
          <cell r="A91" t="str">
            <v>02</v>
          </cell>
          <cell r="B91" t="str">
            <v>23</v>
          </cell>
          <cell r="C91" t="str">
            <v>1154</v>
          </cell>
          <cell r="D91" t="str">
            <v>КАМАЗ 4310 NoС862РО</v>
          </cell>
          <cell r="E91" t="str">
            <v>спец. бур.</v>
          </cell>
          <cell r="F91" t="str">
            <v>дв.079140 ш.31211</v>
          </cell>
          <cell r="G91" t="str">
            <v>01</v>
          </cell>
          <cell r="H91">
            <v>128820</v>
          </cell>
          <cell r="I91">
            <v>12882</v>
          </cell>
          <cell r="J91">
            <v>0</v>
          </cell>
          <cell r="K91">
            <v>0.51</v>
          </cell>
          <cell r="L91" t="str">
            <v>23</v>
          </cell>
          <cell r="M91" t="str">
            <v>43413</v>
          </cell>
          <cell r="N91" t="str">
            <v>14 2924452</v>
          </cell>
          <cell r="O91" t="str">
            <v>064</v>
          </cell>
          <cell r="P91">
            <v>14.3</v>
          </cell>
          <cell r="Q91">
            <v>0</v>
          </cell>
          <cell r="R91" t="str">
            <v>1</v>
          </cell>
          <cell r="S91" t="str">
            <v>43</v>
          </cell>
          <cell r="T91">
            <v>87</v>
          </cell>
          <cell r="U91">
            <v>6</v>
          </cell>
          <cell r="V91">
            <v>87</v>
          </cell>
          <cell r="W91">
            <v>6</v>
          </cell>
          <cell r="X91">
            <v>87</v>
          </cell>
          <cell r="AF91" t="str">
            <v>00</v>
          </cell>
          <cell r="AI91">
            <v>253333333</v>
          </cell>
          <cell r="AJ91">
            <v>134013332.86</v>
          </cell>
        </row>
        <row r="92">
          <cell r="A92" t="str">
            <v>02</v>
          </cell>
          <cell r="B92" t="str">
            <v>23</v>
          </cell>
          <cell r="C92" t="str">
            <v>1155</v>
          </cell>
          <cell r="D92" t="str">
            <v>ЗИЛ-130 спец.АЦПТ-41</v>
          </cell>
          <cell r="E92" t="str">
            <v>Nо В 870 ОВ</v>
          </cell>
          <cell r="F92" t="str">
            <v>дв844148 ш1863430</v>
          </cell>
          <cell r="G92" t="str">
            <v>01</v>
          </cell>
          <cell r="H92">
            <v>66764.44</v>
          </cell>
          <cell r="I92">
            <v>35059.17</v>
          </cell>
          <cell r="J92">
            <v>0</v>
          </cell>
          <cell r="K92">
            <v>1.1100000000000001</v>
          </cell>
          <cell r="L92" t="str">
            <v>23</v>
          </cell>
          <cell r="M92" t="str">
            <v>50402</v>
          </cell>
          <cell r="N92" t="str">
            <v>15 3410364</v>
          </cell>
          <cell r="O92" t="str">
            <v>075</v>
          </cell>
          <cell r="P92">
            <v>0.37</v>
          </cell>
          <cell r="Q92">
            <v>0</v>
          </cell>
          <cell r="R92" t="str">
            <v>1</v>
          </cell>
          <cell r="S92" t="str">
            <v>50</v>
          </cell>
          <cell r="T92">
            <v>81</v>
          </cell>
          <cell r="U92">
            <v>5</v>
          </cell>
          <cell r="V92">
            <v>81</v>
          </cell>
          <cell r="W92">
            <v>5</v>
          </cell>
          <cell r="X92">
            <v>81</v>
          </cell>
          <cell r="AF92" t="str">
            <v>00</v>
          </cell>
          <cell r="AI92">
            <v>60148148</v>
          </cell>
          <cell r="AJ92">
            <v>48563481.049999997</v>
          </cell>
        </row>
        <row r="93">
          <cell r="A93" t="str">
            <v>02</v>
          </cell>
          <cell r="B93" t="str">
            <v>23</v>
          </cell>
          <cell r="C93" t="str">
            <v>1158</v>
          </cell>
          <cell r="D93" t="str">
            <v>ГАЗ-5327 No 70-54кшс</v>
          </cell>
          <cell r="E93" t="str">
            <v>груз.бортовая</v>
          </cell>
          <cell r="F93" t="str">
            <v>дв0239692 ш1230454</v>
          </cell>
          <cell r="G93" t="str">
            <v>01</v>
          </cell>
          <cell r="H93">
            <v>27233</v>
          </cell>
          <cell r="I93">
            <v>18806.740000000002</v>
          </cell>
          <cell r="J93">
            <v>0</v>
          </cell>
          <cell r="K93">
            <v>0.49</v>
          </cell>
          <cell r="L93" t="str">
            <v>23</v>
          </cell>
          <cell r="M93" t="str">
            <v>50402</v>
          </cell>
          <cell r="N93" t="str">
            <v>15 3410441</v>
          </cell>
          <cell r="O93" t="str">
            <v>075</v>
          </cell>
          <cell r="P93">
            <v>0.37</v>
          </cell>
          <cell r="Q93">
            <v>0</v>
          </cell>
          <cell r="R93" t="str">
            <v>1</v>
          </cell>
          <cell r="S93" t="str">
            <v>50</v>
          </cell>
          <cell r="T93">
            <v>88</v>
          </cell>
          <cell r="U93">
            <v>12</v>
          </cell>
          <cell r="V93">
            <v>88</v>
          </cell>
          <cell r="W93">
            <v>12</v>
          </cell>
          <cell r="X93">
            <v>88</v>
          </cell>
          <cell r="AF93" t="str">
            <v>00</v>
          </cell>
          <cell r="AI93">
            <v>55308642</v>
          </cell>
          <cell r="AJ93">
            <v>55308642</v>
          </cell>
        </row>
        <row r="94">
          <cell r="A94" t="str">
            <v>02</v>
          </cell>
          <cell r="B94" t="str">
            <v>23</v>
          </cell>
          <cell r="C94" t="str">
            <v>1170</v>
          </cell>
          <cell r="D94" t="str">
            <v>КАМАЗ-5511 сед.тягач</v>
          </cell>
          <cell r="E94" t="str">
            <v>Nо С 681 ТТ</v>
          </cell>
          <cell r="F94" t="str">
            <v>дв620740 ш033993</v>
          </cell>
          <cell r="G94" t="str">
            <v>01</v>
          </cell>
          <cell r="H94">
            <v>133000</v>
          </cell>
          <cell r="I94">
            <v>108097.15</v>
          </cell>
          <cell r="J94">
            <v>0</v>
          </cell>
          <cell r="K94">
            <v>0.53</v>
          </cell>
          <cell r="L94" t="str">
            <v>23</v>
          </cell>
          <cell r="M94" t="str">
            <v>50402</v>
          </cell>
          <cell r="N94" t="str">
            <v>15 3410214</v>
          </cell>
          <cell r="O94" t="str">
            <v>075</v>
          </cell>
          <cell r="P94">
            <v>0.37</v>
          </cell>
          <cell r="Q94">
            <v>0</v>
          </cell>
          <cell r="R94" t="str">
            <v>1</v>
          </cell>
          <cell r="S94" t="str">
            <v>50</v>
          </cell>
          <cell r="T94">
            <v>83</v>
          </cell>
          <cell r="U94">
            <v>4</v>
          </cell>
          <cell r="V94">
            <v>83</v>
          </cell>
          <cell r="W94">
            <v>4</v>
          </cell>
          <cell r="X94">
            <v>83</v>
          </cell>
          <cell r="AF94" t="str">
            <v>00</v>
          </cell>
          <cell r="AI94">
            <v>248888889</v>
          </cell>
          <cell r="AJ94">
            <v>248888889</v>
          </cell>
        </row>
        <row r="95">
          <cell r="A95" t="str">
            <v>02</v>
          </cell>
          <cell r="B95" t="str">
            <v>23</v>
          </cell>
          <cell r="C95" t="str">
            <v>1171</v>
          </cell>
          <cell r="D95" t="str">
            <v>МАЗ-5334 No А 875 УС</v>
          </cell>
          <cell r="E95" t="str">
            <v>а/топ/заправщик спец</v>
          </cell>
          <cell r="F95" t="str">
            <v>дв770657 ш85999</v>
          </cell>
          <cell r="G95" t="str">
            <v>01</v>
          </cell>
          <cell r="H95">
            <v>165668</v>
          </cell>
          <cell r="I95">
            <v>138056.67000000001</v>
          </cell>
          <cell r="J95">
            <v>0</v>
          </cell>
          <cell r="K95">
            <v>1.1499999999999999</v>
          </cell>
          <cell r="L95" t="str">
            <v>23</v>
          </cell>
          <cell r="M95" t="str">
            <v>50426</v>
          </cell>
          <cell r="N95" t="str">
            <v>15 3410362</v>
          </cell>
          <cell r="O95" t="str">
            <v>073</v>
          </cell>
          <cell r="P95">
            <v>10</v>
          </cell>
          <cell r="Q95">
            <v>0</v>
          </cell>
          <cell r="R95" t="str">
            <v>1</v>
          </cell>
          <cell r="S95" t="str">
            <v>50</v>
          </cell>
          <cell r="T95">
            <v>86</v>
          </cell>
          <cell r="U95">
            <v>8</v>
          </cell>
          <cell r="V95">
            <v>86</v>
          </cell>
          <cell r="W95">
            <v>8</v>
          </cell>
          <cell r="X95">
            <v>86</v>
          </cell>
          <cell r="AF95" t="str">
            <v>00</v>
          </cell>
          <cell r="AI95">
            <v>144641975</v>
          </cell>
          <cell r="AJ95">
            <v>144641975</v>
          </cell>
        </row>
        <row r="96">
          <cell r="A96" t="str">
            <v>02</v>
          </cell>
          <cell r="B96" t="str">
            <v>23</v>
          </cell>
          <cell r="C96" t="str">
            <v>1172</v>
          </cell>
          <cell r="D96" t="str">
            <v>ЗИЛ-131 No 28-51 кшм</v>
          </cell>
          <cell r="E96" t="str">
            <v>в/в-ка дв518721</v>
          </cell>
          <cell r="F96" t="str">
            <v>ш 463900</v>
          </cell>
          <cell r="G96" t="str">
            <v>01</v>
          </cell>
          <cell r="H96">
            <v>85880</v>
          </cell>
          <cell r="I96">
            <v>85880</v>
          </cell>
          <cell r="J96">
            <v>0</v>
          </cell>
          <cell r="K96">
            <v>0.69</v>
          </cell>
          <cell r="L96" t="str">
            <v>23</v>
          </cell>
          <cell r="M96" t="str">
            <v>43413</v>
          </cell>
          <cell r="N96" t="str">
            <v>15 3410364</v>
          </cell>
          <cell r="O96" t="str">
            <v>064</v>
          </cell>
          <cell r="P96">
            <v>14.3</v>
          </cell>
          <cell r="Q96">
            <v>0</v>
          </cell>
          <cell r="R96" t="str">
            <v>1</v>
          </cell>
          <cell r="S96" t="str">
            <v>43</v>
          </cell>
          <cell r="T96">
            <v>81</v>
          </cell>
          <cell r="U96">
            <v>12</v>
          </cell>
          <cell r="V96">
            <v>81</v>
          </cell>
          <cell r="W96">
            <v>12</v>
          </cell>
          <cell r="X96">
            <v>81</v>
          </cell>
          <cell r="AF96" t="str">
            <v>00</v>
          </cell>
          <cell r="AI96">
            <v>124444444</v>
          </cell>
          <cell r="AJ96">
            <v>124444444</v>
          </cell>
        </row>
        <row r="97">
          <cell r="A97" t="str">
            <v>02</v>
          </cell>
          <cell r="B97" t="str">
            <v>23</v>
          </cell>
          <cell r="C97" t="str">
            <v>1178</v>
          </cell>
          <cell r="D97" t="str">
            <v>ЗИЛ 130-80 No В663ХО</v>
          </cell>
          <cell r="E97" t="str">
            <v>спец.АГУ-2М</v>
          </cell>
          <cell r="F97" t="str">
            <v>дв956207 ш2145878</v>
          </cell>
          <cell r="G97" t="str">
            <v>01</v>
          </cell>
          <cell r="H97">
            <v>66764.44</v>
          </cell>
          <cell r="I97">
            <v>12339.81</v>
          </cell>
          <cell r="J97">
            <v>0</v>
          </cell>
          <cell r="K97">
            <v>1.1100000000000001</v>
          </cell>
          <cell r="L97" t="str">
            <v>23</v>
          </cell>
          <cell r="M97" t="str">
            <v>50402</v>
          </cell>
          <cell r="N97" t="str">
            <v>15 3410363</v>
          </cell>
          <cell r="O97" t="str">
            <v>075</v>
          </cell>
          <cell r="P97">
            <v>0.37</v>
          </cell>
          <cell r="Q97">
            <v>0</v>
          </cell>
          <cell r="R97" t="str">
            <v>1</v>
          </cell>
          <cell r="S97" t="str">
            <v>50</v>
          </cell>
          <cell r="T97">
            <v>83</v>
          </cell>
          <cell r="U97">
            <v>9</v>
          </cell>
          <cell r="V97">
            <v>83</v>
          </cell>
          <cell r="W97">
            <v>9</v>
          </cell>
          <cell r="X97">
            <v>83</v>
          </cell>
          <cell r="AF97" t="str">
            <v>00</v>
          </cell>
          <cell r="AI97">
            <v>60148148</v>
          </cell>
          <cell r="AJ97">
            <v>13760819.609999999</v>
          </cell>
        </row>
        <row r="98">
          <cell r="A98" t="str">
            <v>02</v>
          </cell>
          <cell r="B98" t="str">
            <v>23</v>
          </cell>
          <cell r="C98" t="str">
            <v>1179</v>
          </cell>
          <cell r="D98" t="str">
            <v>КАМАЗ 5511 No 52-44</v>
          </cell>
          <cell r="E98" t="str">
            <v>кшн а/бетоносмесит.</v>
          </cell>
          <cell r="F98" t="str">
            <v>дв540364 ш150094</v>
          </cell>
          <cell r="G98" t="str">
            <v>01</v>
          </cell>
          <cell r="H98">
            <v>175000</v>
          </cell>
          <cell r="I98">
            <v>108494.45</v>
          </cell>
          <cell r="J98">
            <v>0</v>
          </cell>
          <cell r="K98">
            <v>0.7</v>
          </cell>
          <cell r="L98" t="str">
            <v>23</v>
          </cell>
          <cell r="M98" t="str">
            <v>50402</v>
          </cell>
          <cell r="N98" t="str">
            <v>15 3410373</v>
          </cell>
          <cell r="O98" t="str">
            <v>075</v>
          </cell>
          <cell r="P98">
            <v>0.37</v>
          </cell>
          <cell r="Q98">
            <v>0</v>
          </cell>
          <cell r="R98" t="str">
            <v>1</v>
          </cell>
          <cell r="S98" t="str">
            <v>50</v>
          </cell>
          <cell r="T98">
            <v>83</v>
          </cell>
          <cell r="U98">
            <v>12</v>
          </cell>
          <cell r="V98">
            <v>83</v>
          </cell>
          <cell r="W98">
            <v>12</v>
          </cell>
          <cell r="X98">
            <v>83</v>
          </cell>
          <cell r="AF98" t="str">
            <v>00</v>
          </cell>
          <cell r="AI98">
            <v>248888889</v>
          </cell>
          <cell r="AJ98">
            <v>181328547.63999999</v>
          </cell>
        </row>
        <row r="99">
          <cell r="A99" t="str">
            <v>02</v>
          </cell>
          <cell r="B99" t="str">
            <v>23</v>
          </cell>
          <cell r="C99" t="str">
            <v>1180</v>
          </cell>
          <cell r="D99" t="str">
            <v>ЗИЛ-130 NoВ804 КТ</v>
          </cell>
          <cell r="E99" t="str">
            <v xml:space="preserve"> грузовая бортовая</v>
          </cell>
          <cell r="F99" t="str">
            <v>дв383226 ш2364612</v>
          </cell>
          <cell r="G99" t="str">
            <v>01</v>
          </cell>
          <cell r="H99">
            <v>85880</v>
          </cell>
          <cell r="I99">
            <v>81072.27</v>
          </cell>
          <cell r="J99">
            <v>0</v>
          </cell>
          <cell r="K99">
            <v>0.86</v>
          </cell>
          <cell r="L99" t="str">
            <v>23</v>
          </cell>
          <cell r="M99" t="str">
            <v>50402</v>
          </cell>
          <cell r="N99" t="str">
            <v>15 3410441</v>
          </cell>
          <cell r="O99" t="str">
            <v>075</v>
          </cell>
          <cell r="P99">
            <v>0.37</v>
          </cell>
          <cell r="Q99">
            <v>0</v>
          </cell>
          <cell r="R99" t="str">
            <v>1</v>
          </cell>
          <cell r="S99" t="str">
            <v>50</v>
          </cell>
          <cell r="T99">
            <v>85</v>
          </cell>
          <cell r="U99">
            <v>9</v>
          </cell>
          <cell r="V99">
            <v>85</v>
          </cell>
          <cell r="W99">
            <v>9</v>
          </cell>
          <cell r="X99">
            <v>85</v>
          </cell>
          <cell r="AF99" t="str">
            <v>00</v>
          </cell>
          <cell r="AI99">
            <v>99555556</v>
          </cell>
          <cell r="AJ99">
            <v>99555556</v>
          </cell>
        </row>
        <row r="100">
          <cell r="A100" t="str">
            <v>02</v>
          </cell>
          <cell r="B100" t="str">
            <v>23</v>
          </cell>
          <cell r="C100" t="str">
            <v>1181</v>
          </cell>
          <cell r="D100" t="str">
            <v>УРАЛ-4320 No У783ЕУ</v>
          </cell>
          <cell r="E100" t="str">
            <v>грузовая дв826575</v>
          </cell>
          <cell r="F100" t="str">
            <v>ш093681</v>
          </cell>
          <cell r="G100" t="str">
            <v>01</v>
          </cell>
          <cell r="H100">
            <v>87980</v>
          </cell>
          <cell r="I100">
            <v>63023.38</v>
          </cell>
          <cell r="J100">
            <v>0</v>
          </cell>
          <cell r="K100">
            <v>0.78</v>
          </cell>
          <cell r="L100" t="str">
            <v>23</v>
          </cell>
          <cell r="M100" t="str">
            <v>50402</v>
          </cell>
          <cell r="N100" t="str">
            <v>14 2928262</v>
          </cell>
          <cell r="O100" t="str">
            <v>075</v>
          </cell>
          <cell r="P100">
            <v>0.37</v>
          </cell>
          <cell r="Q100">
            <v>0</v>
          </cell>
          <cell r="R100" t="str">
            <v>1</v>
          </cell>
          <cell r="S100" t="str">
            <v>50</v>
          </cell>
          <cell r="T100">
            <v>85</v>
          </cell>
          <cell r="U100">
            <v>11</v>
          </cell>
          <cell r="V100">
            <v>85</v>
          </cell>
          <cell r="W100">
            <v>11</v>
          </cell>
          <cell r="X100">
            <v>85</v>
          </cell>
          <cell r="AF100" t="str">
            <v>00</v>
          </cell>
          <cell r="AI100">
            <v>113382716</v>
          </cell>
          <cell r="AJ100">
            <v>93305718.689999998</v>
          </cell>
        </row>
        <row r="101">
          <cell r="A101" t="str">
            <v>02</v>
          </cell>
          <cell r="B101" t="str">
            <v>23</v>
          </cell>
          <cell r="C101" t="str">
            <v>1183</v>
          </cell>
          <cell r="D101" t="str">
            <v>ЗИЛ-130 NoВ831 КТ</v>
          </cell>
          <cell r="E101" t="str">
            <v xml:space="preserve"> грузовая бортовая</v>
          </cell>
          <cell r="F101" t="str">
            <v>дв292166 ш2308794</v>
          </cell>
          <cell r="G101" t="str">
            <v>01</v>
          </cell>
          <cell r="H101">
            <v>85880</v>
          </cell>
          <cell r="I101">
            <v>34764.239999999998</v>
          </cell>
          <cell r="J101">
            <v>0</v>
          </cell>
          <cell r="K101">
            <v>0.86</v>
          </cell>
          <cell r="L101" t="str">
            <v>23</v>
          </cell>
          <cell r="M101" t="str">
            <v>50402</v>
          </cell>
          <cell r="N101" t="str">
            <v>14 3410441</v>
          </cell>
          <cell r="O101" t="str">
            <v>075</v>
          </cell>
          <cell r="P101">
            <v>0.37</v>
          </cell>
          <cell r="Q101">
            <v>0</v>
          </cell>
          <cell r="R101" t="str">
            <v>1</v>
          </cell>
          <cell r="S101" t="str">
            <v>50</v>
          </cell>
          <cell r="T101">
            <v>84</v>
          </cell>
          <cell r="U101">
            <v>12</v>
          </cell>
          <cell r="V101">
            <v>84</v>
          </cell>
          <cell r="W101">
            <v>12</v>
          </cell>
          <cell r="X101">
            <v>84</v>
          </cell>
          <cell r="AF101" t="str">
            <v>00</v>
          </cell>
          <cell r="AI101">
            <v>99555556</v>
          </cell>
          <cell r="AJ101">
            <v>69549383.959999993</v>
          </cell>
        </row>
        <row r="102">
          <cell r="A102" t="str">
            <v>02</v>
          </cell>
          <cell r="B102" t="str">
            <v>23</v>
          </cell>
          <cell r="C102" t="str">
            <v>1185</v>
          </cell>
          <cell r="D102" t="str">
            <v>ЗИЛ-130 NoВ803 КТ</v>
          </cell>
          <cell r="E102" t="str">
            <v xml:space="preserve"> грузовая бортовая</v>
          </cell>
          <cell r="F102" t="str">
            <v>дв983577 ш2396382</v>
          </cell>
          <cell r="G102" t="str">
            <v>01</v>
          </cell>
          <cell r="H102">
            <v>85880</v>
          </cell>
          <cell r="I102">
            <v>49150</v>
          </cell>
          <cell r="J102">
            <v>0</v>
          </cell>
          <cell r="K102">
            <v>0.86</v>
          </cell>
          <cell r="L102" t="str">
            <v>23</v>
          </cell>
          <cell r="M102" t="str">
            <v>50402</v>
          </cell>
          <cell r="N102" t="str">
            <v>15 3410194</v>
          </cell>
          <cell r="O102" t="str">
            <v>075</v>
          </cell>
          <cell r="P102">
            <v>0.37</v>
          </cell>
          <cell r="Q102">
            <v>0</v>
          </cell>
          <cell r="R102" t="str">
            <v>1</v>
          </cell>
          <cell r="S102" t="str">
            <v>50</v>
          </cell>
          <cell r="T102">
            <v>85</v>
          </cell>
          <cell r="U102">
            <v>9</v>
          </cell>
          <cell r="V102">
            <v>85</v>
          </cell>
          <cell r="W102">
            <v>9</v>
          </cell>
          <cell r="X102">
            <v>85</v>
          </cell>
          <cell r="AF102" t="str">
            <v>00</v>
          </cell>
          <cell r="AI102">
            <v>99555556</v>
          </cell>
          <cell r="AJ102">
            <v>80747383.829999998</v>
          </cell>
        </row>
        <row r="103">
          <cell r="A103" t="str">
            <v>02</v>
          </cell>
          <cell r="B103" t="str">
            <v>23</v>
          </cell>
          <cell r="C103" t="str">
            <v>1188</v>
          </cell>
          <cell r="D103" t="str">
            <v>УРАЛ 4320 No А880УС</v>
          </cell>
          <cell r="E103" t="str">
            <v xml:space="preserve"> грузовая</v>
          </cell>
          <cell r="F103" t="str">
            <v>дв826575 ш077455</v>
          </cell>
          <cell r="G103" t="str">
            <v>01</v>
          </cell>
          <cell r="H103">
            <v>87980</v>
          </cell>
          <cell r="I103">
            <v>61866.87</v>
          </cell>
          <cell r="J103">
            <v>0</v>
          </cell>
          <cell r="K103">
            <v>0.78</v>
          </cell>
          <cell r="L103" t="str">
            <v>23</v>
          </cell>
          <cell r="M103" t="str">
            <v>50402</v>
          </cell>
          <cell r="N103" t="str">
            <v>14 2928262</v>
          </cell>
          <cell r="O103" t="str">
            <v>075</v>
          </cell>
          <cell r="P103">
            <v>0.37</v>
          </cell>
          <cell r="Q103">
            <v>0</v>
          </cell>
          <cell r="R103" t="str">
            <v>1</v>
          </cell>
          <cell r="S103" t="str">
            <v>50</v>
          </cell>
          <cell r="T103">
            <v>87</v>
          </cell>
          <cell r="U103">
            <v>6</v>
          </cell>
          <cell r="V103">
            <v>88</v>
          </cell>
          <cell r="W103">
            <v>6</v>
          </cell>
          <cell r="X103">
            <v>88</v>
          </cell>
          <cell r="AA103" t="str">
            <v>1</v>
          </cell>
          <cell r="AB103" t="str">
            <v>12</v>
          </cell>
          <cell r="AC103">
            <v>5</v>
          </cell>
          <cell r="AF103" t="str">
            <v>00</v>
          </cell>
          <cell r="AI103">
            <v>113382716</v>
          </cell>
          <cell r="AJ103">
            <v>113382716</v>
          </cell>
        </row>
        <row r="104">
          <cell r="A104" t="str">
            <v>02</v>
          </cell>
          <cell r="B104" t="str">
            <v>23</v>
          </cell>
          <cell r="C104" t="str">
            <v>1244</v>
          </cell>
          <cell r="D104" t="str">
            <v>А/мГАЗ 53-12 Волгарь</v>
          </cell>
          <cell r="E104" t="str">
            <v>автобус гос 11-86кшш</v>
          </cell>
          <cell r="F104" t="str">
            <v>дв0185604 ш138</v>
          </cell>
          <cell r="G104" t="str">
            <v>01</v>
          </cell>
          <cell r="H104">
            <v>59325</v>
          </cell>
          <cell r="I104">
            <v>12359.37</v>
          </cell>
          <cell r="J104">
            <v>0</v>
          </cell>
          <cell r="K104">
            <v>1.07</v>
          </cell>
          <cell r="L104" t="str">
            <v>23</v>
          </cell>
          <cell r="M104" t="str">
            <v>50423</v>
          </cell>
          <cell r="N104" t="str">
            <v>15 3410260</v>
          </cell>
          <cell r="O104" t="str">
            <v>072</v>
          </cell>
          <cell r="P104">
            <v>10</v>
          </cell>
          <cell r="Q104">
            <v>0</v>
          </cell>
          <cell r="R104" t="str">
            <v>1</v>
          </cell>
          <cell r="S104" t="str">
            <v>50</v>
          </cell>
          <cell r="T104">
            <v>92</v>
          </cell>
          <cell r="U104">
            <v>11</v>
          </cell>
          <cell r="V104">
            <v>92</v>
          </cell>
          <cell r="W104">
            <v>11</v>
          </cell>
          <cell r="X104">
            <v>92</v>
          </cell>
          <cell r="AF104" t="str">
            <v>00</v>
          </cell>
          <cell r="AI104">
            <v>55308642</v>
          </cell>
          <cell r="AJ104">
            <v>28115226.309999999</v>
          </cell>
        </row>
        <row r="105">
          <cell r="A105" t="str">
            <v>02</v>
          </cell>
          <cell r="B105" t="str">
            <v>23</v>
          </cell>
          <cell r="C105" t="str">
            <v>1249</v>
          </cell>
          <cell r="D105" t="str">
            <v>А/м ЗИЛ-131М вахта</v>
          </cell>
          <cell r="E105" t="str">
            <v>пассажир. Nо12-59кшш</v>
          </cell>
          <cell r="F105" t="str">
            <v>д962266 ш0959579</v>
          </cell>
          <cell r="G105" t="str">
            <v>01</v>
          </cell>
          <cell r="H105">
            <v>85880</v>
          </cell>
          <cell r="I105">
            <v>17176</v>
          </cell>
          <cell r="J105">
            <v>0</v>
          </cell>
          <cell r="K105">
            <v>0.97</v>
          </cell>
          <cell r="L105" t="str">
            <v>23</v>
          </cell>
          <cell r="M105" t="str">
            <v>50423</v>
          </cell>
          <cell r="N105" t="str">
            <v>15 3410359</v>
          </cell>
          <cell r="O105" t="str">
            <v>072</v>
          </cell>
          <cell r="P105">
            <v>10</v>
          </cell>
          <cell r="Q105">
            <v>0</v>
          </cell>
          <cell r="R105" t="str">
            <v>1</v>
          </cell>
          <cell r="S105" t="str">
            <v>50</v>
          </cell>
          <cell r="T105">
            <v>92</v>
          </cell>
          <cell r="U105">
            <v>12</v>
          </cell>
          <cell r="V105">
            <v>92</v>
          </cell>
          <cell r="W105">
            <v>12</v>
          </cell>
          <cell r="X105">
            <v>92</v>
          </cell>
          <cell r="AF105" t="str">
            <v>00</v>
          </cell>
          <cell r="AI105">
            <v>88493827</v>
          </cell>
          <cell r="AJ105">
            <v>44246913.5</v>
          </cell>
        </row>
        <row r="106">
          <cell r="A106" t="str">
            <v>02</v>
          </cell>
          <cell r="B106" t="str">
            <v>23</v>
          </cell>
          <cell r="C106" t="str">
            <v>1250</v>
          </cell>
          <cell r="D106" t="str">
            <v>А/м ЗИЛ-131М вахта</v>
          </cell>
          <cell r="E106" t="str">
            <v>пассажир.NоВ829УУ63</v>
          </cell>
          <cell r="F106" t="str">
            <v>дв409222 ш0954633</v>
          </cell>
          <cell r="G106" t="str">
            <v>01</v>
          </cell>
          <cell r="H106">
            <v>85880</v>
          </cell>
          <cell r="I106">
            <v>17176</v>
          </cell>
          <cell r="J106">
            <v>0</v>
          </cell>
          <cell r="K106">
            <v>0.97</v>
          </cell>
          <cell r="L106" t="str">
            <v>23</v>
          </cell>
          <cell r="M106" t="str">
            <v>50423</v>
          </cell>
          <cell r="N106" t="str">
            <v>15 3410359</v>
          </cell>
          <cell r="O106" t="str">
            <v>072</v>
          </cell>
          <cell r="P106">
            <v>10</v>
          </cell>
          <cell r="Q106">
            <v>0</v>
          </cell>
          <cell r="R106" t="str">
            <v>1</v>
          </cell>
          <cell r="S106" t="str">
            <v>50</v>
          </cell>
          <cell r="T106">
            <v>92</v>
          </cell>
          <cell r="U106">
            <v>12</v>
          </cell>
          <cell r="V106">
            <v>92</v>
          </cell>
          <cell r="W106">
            <v>12</v>
          </cell>
          <cell r="X106">
            <v>92</v>
          </cell>
          <cell r="AF106" t="str">
            <v>00</v>
          </cell>
          <cell r="AI106">
            <v>88493827</v>
          </cell>
          <cell r="AJ106">
            <v>44246913.5</v>
          </cell>
        </row>
        <row r="107">
          <cell r="A107" t="str">
            <v>02</v>
          </cell>
          <cell r="B107" t="str">
            <v>23</v>
          </cell>
          <cell r="C107" t="str">
            <v>1251</v>
          </cell>
          <cell r="D107" t="str">
            <v>А/м ЗИЛ-131М вахта</v>
          </cell>
          <cell r="E107" t="str">
            <v>пассажир.Nо12-62кшш</v>
          </cell>
          <cell r="F107" t="str">
            <v>дв957825 ш0959000</v>
          </cell>
          <cell r="G107" t="str">
            <v>01</v>
          </cell>
          <cell r="H107">
            <v>85880</v>
          </cell>
          <cell r="I107">
            <v>17176</v>
          </cell>
          <cell r="J107">
            <v>0</v>
          </cell>
          <cell r="K107">
            <v>0.97</v>
          </cell>
          <cell r="L107" t="str">
            <v>23</v>
          </cell>
          <cell r="M107" t="str">
            <v>50423</v>
          </cell>
          <cell r="N107" t="str">
            <v>15 3410359</v>
          </cell>
          <cell r="O107" t="str">
            <v>072</v>
          </cell>
          <cell r="P107">
            <v>10</v>
          </cell>
          <cell r="Q107">
            <v>0</v>
          </cell>
          <cell r="R107" t="str">
            <v>1</v>
          </cell>
          <cell r="S107" t="str">
            <v>50</v>
          </cell>
          <cell r="T107">
            <v>92</v>
          </cell>
          <cell r="U107">
            <v>12</v>
          </cell>
          <cell r="V107">
            <v>92</v>
          </cell>
          <cell r="W107">
            <v>12</v>
          </cell>
          <cell r="X107">
            <v>92</v>
          </cell>
          <cell r="AF107" t="str">
            <v>00</v>
          </cell>
          <cell r="AI107">
            <v>88493827</v>
          </cell>
          <cell r="AJ107">
            <v>44246913.5</v>
          </cell>
        </row>
        <row r="108">
          <cell r="A108" t="str">
            <v>02</v>
          </cell>
          <cell r="B108" t="str">
            <v>23</v>
          </cell>
          <cell r="C108" t="str">
            <v>1252</v>
          </cell>
          <cell r="D108" t="str">
            <v>А/м ЗИЛ-131М вахта</v>
          </cell>
          <cell r="E108" t="str">
            <v>пассажир. NоУ843ЕУ</v>
          </cell>
          <cell r="F108" t="str">
            <v>дв878064 ш0947659</v>
          </cell>
          <cell r="G108" t="str">
            <v>01</v>
          </cell>
          <cell r="H108">
            <v>85880</v>
          </cell>
          <cell r="I108">
            <v>17176</v>
          </cell>
          <cell r="J108">
            <v>0</v>
          </cell>
          <cell r="K108">
            <v>0.97</v>
          </cell>
          <cell r="L108" t="str">
            <v>23</v>
          </cell>
          <cell r="M108" t="str">
            <v>50423</v>
          </cell>
          <cell r="N108" t="str">
            <v>15 3410359</v>
          </cell>
          <cell r="O108" t="str">
            <v>072</v>
          </cell>
          <cell r="P108">
            <v>10</v>
          </cell>
          <cell r="Q108">
            <v>0</v>
          </cell>
          <cell r="R108" t="str">
            <v>1</v>
          </cell>
          <cell r="S108" t="str">
            <v>50</v>
          </cell>
          <cell r="T108">
            <v>92</v>
          </cell>
          <cell r="U108">
            <v>12</v>
          </cell>
          <cell r="V108">
            <v>92</v>
          </cell>
          <cell r="W108">
            <v>12</v>
          </cell>
          <cell r="X108">
            <v>92</v>
          </cell>
          <cell r="AF108" t="str">
            <v>00</v>
          </cell>
          <cell r="AI108">
            <v>88493827</v>
          </cell>
          <cell r="AJ108">
            <v>44246913.5</v>
          </cell>
        </row>
        <row r="109">
          <cell r="A109" t="str">
            <v>02</v>
          </cell>
          <cell r="B109" t="str">
            <v>23</v>
          </cell>
          <cell r="C109" t="str">
            <v>1263</v>
          </cell>
          <cell r="D109" t="str">
            <v>А/мУАЗ-3741 ПЭЛХЗ</v>
          </cell>
          <cell r="E109" t="str">
            <v>гос.N 48-52 КШЧ спец</v>
          </cell>
          <cell r="F109" t="str">
            <v>д20201759 ш135705</v>
          </cell>
          <cell r="G109" t="str">
            <v>01</v>
          </cell>
          <cell r="H109">
            <v>154697</v>
          </cell>
          <cell r="I109">
            <v>24804.04</v>
          </cell>
          <cell r="J109">
            <v>0</v>
          </cell>
          <cell r="K109">
            <v>1.66</v>
          </cell>
          <cell r="L109" t="str">
            <v>23</v>
          </cell>
          <cell r="M109" t="str">
            <v>50402</v>
          </cell>
          <cell r="N109" t="str">
            <v>15 3410160</v>
          </cell>
          <cell r="O109" t="str">
            <v>075</v>
          </cell>
          <cell r="P109">
            <v>0.37</v>
          </cell>
          <cell r="Q109">
            <v>0</v>
          </cell>
          <cell r="R109" t="str">
            <v>1</v>
          </cell>
          <cell r="S109" t="str">
            <v>50</v>
          </cell>
          <cell r="T109">
            <v>91</v>
          </cell>
          <cell r="U109">
            <v>12</v>
          </cell>
          <cell r="V109">
            <v>92</v>
          </cell>
          <cell r="W109">
            <v>12</v>
          </cell>
          <cell r="X109">
            <v>92</v>
          </cell>
          <cell r="AF109" t="str">
            <v>00</v>
          </cell>
          <cell r="AI109">
            <v>93333333</v>
          </cell>
          <cell r="AJ109">
            <v>42700466.520000003</v>
          </cell>
        </row>
        <row r="110">
          <cell r="A110" t="str">
            <v>02</v>
          </cell>
          <cell r="B110" t="str">
            <v>15</v>
          </cell>
          <cell r="C110" t="str">
            <v>1267</v>
          </cell>
          <cell r="D110" t="str">
            <v>Сварочное оборудован</v>
          </cell>
          <cell r="E110" t="str">
            <v>ие БАРС</v>
          </cell>
          <cell r="F110" t="str">
            <v>23</v>
          </cell>
          <cell r="G110" t="str">
            <v>01</v>
          </cell>
          <cell r="H110">
            <v>38000</v>
          </cell>
          <cell r="I110">
            <v>9500</v>
          </cell>
          <cell r="J110">
            <v>0</v>
          </cell>
          <cell r="K110">
            <v>1</v>
          </cell>
          <cell r="L110" t="str">
            <v>88/2</v>
          </cell>
          <cell r="M110" t="str">
            <v>42504</v>
          </cell>
          <cell r="N110" t="str">
            <v>14 2947193</v>
          </cell>
          <cell r="O110" t="str">
            <v>067</v>
          </cell>
          <cell r="P110">
            <v>12.5</v>
          </cell>
          <cell r="Q110">
            <v>0</v>
          </cell>
          <cell r="R110" t="str">
            <v>1</v>
          </cell>
          <cell r="S110" t="str">
            <v>42</v>
          </cell>
          <cell r="T110">
            <v>92</v>
          </cell>
          <cell r="U110">
            <v>12</v>
          </cell>
          <cell r="V110">
            <v>92</v>
          </cell>
          <cell r="W110">
            <v>12</v>
          </cell>
          <cell r="X110">
            <v>92</v>
          </cell>
          <cell r="AB110" t="str">
            <v>14</v>
          </cell>
          <cell r="AC110">
            <v>10</v>
          </cell>
          <cell r="AF110" t="str">
            <v>00</v>
          </cell>
          <cell r="AG110">
            <v>37890000</v>
          </cell>
          <cell r="AI110">
            <v>37890000</v>
          </cell>
          <cell r="AJ110">
            <v>23681250</v>
          </cell>
        </row>
        <row r="111">
          <cell r="A111" t="str">
            <v>02</v>
          </cell>
          <cell r="B111" t="str">
            <v>11</v>
          </cell>
          <cell r="C111" t="str">
            <v>1270</v>
          </cell>
          <cell r="D111" t="str">
            <v>Подьездная а/дорога</v>
          </cell>
          <cell r="E111" t="str">
            <v>к РБУ</v>
          </cell>
          <cell r="G111" t="str">
            <v>01</v>
          </cell>
          <cell r="H111">
            <v>1298400</v>
          </cell>
          <cell r="I111">
            <v>83097.600000000006</v>
          </cell>
          <cell r="J111">
            <v>0</v>
          </cell>
          <cell r="K111">
            <v>1.02</v>
          </cell>
          <cell r="L111" t="str">
            <v>20</v>
          </cell>
          <cell r="M111" t="str">
            <v>20223</v>
          </cell>
          <cell r="N111" t="str">
            <v>12 4526372</v>
          </cell>
          <cell r="O111" t="str">
            <v>03</v>
          </cell>
          <cell r="P111">
            <v>3.2</v>
          </cell>
          <cell r="Q111">
            <v>0</v>
          </cell>
          <cell r="R111" t="str">
            <v>1</v>
          </cell>
          <cell r="S111" t="str">
            <v>20</v>
          </cell>
          <cell r="T111">
            <v>92</v>
          </cell>
          <cell r="U111">
            <v>12</v>
          </cell>
          <cell r="V111">
            <v>92</v>
          </cell>
          <cell r="W111">
            <v>12</v>
          </cell>
          <cell r="X111">
            <v>92</v>
          </cell>
          <cell r="AB111" t="str">
            <v>14</v>
          </cell>
          <cell r="AC111">
            <v>9</v>
          </cell>
          <cell r="AD111" t="str">
            <v>2</v>
          </cell>
          <cell r="AF111" t="str">
            <v>00</v>
          </cell>
          <cell r="AG111">
            <v>1273560000</v>
          </cell>
          <cell r="AI111">
            <v>1273560000</v>
          </cell>
          <cell r="AJ111">
            <v>203769600</v>
          </cell>
        </row>
        <row r="112">
          <cell r="A112" t="str">
            <v>02</v>
          </cell>
          <cell r="B112" t="str">
            <v>05</v>
          </cell>
          <cell r="C112" t="str">
            <v>1271</v>
          </cell>
          <cell r="D112" t="str">
            <v>Теплоход Москва</v>
          </cell>
          <cell r="G112" t="str">
            <v>01</v>
          </cell>
          <cell r="H112">
            <v>540000</v>
          </cell>
          <cell r="I112">
            <v>24840</v>
          </cell>
          <cell r="J112">
            <v>0</v>
          </cell>
          <cell r="K112">
            <v>0.3</v>
          </cell>
          <cell r="L112" t="str">
            <v>20</v>
          </cell>
          <cell r="M112" t="str">
            <v>50212</v>
          </cell>
          <cell r="N112" t="str">
            <v>15 3511201</v>
          </cell>
          <cell r="O112" t="str">
            <v>075</v>
          </cell>
          <cell r="P112">
            <v>2.2999999999999998</v>
          </cell>
          <cell r="Q112">
            <v>0</v>
          </cell>
          <cell r="R112" t="str">
            <v>1</v>
          </cell>
          <cell r="S112" t="str">
            <v>50</v>
          </cell>
          <cell r="T112">
            <v>74</v>
          </cell>
          <cell r="U112">
            <v>12</v>
          </cell>
          <cell r="V112">
            <v>92</v>
          </cell>
          <cell r="W112">
            <v>12</v>
          </cell>
          <cell r="X112">
            <v>92</v>
          </cell>
          <cell r="AF112" t="str">
            <v>00</v>
          </cell>
          <cell r="AI112">
            <v>1787199461</v>
          </cell>
          <cell r="AJ112">
            <v>205527937.81</v>
          </cell>
        </row>
        <row r="113">
          <cell r="A113" t="str">
            <v>02</v>
          </cell>
          <cell r="B113" t="str">
            <v>02</v>
          </cell>
          <cell r="C113" t="str">
            <v>1273</v>
          </cell>
          <cell r="D113" t="str">
            <v>Эксковатор 4224</v>
          </cell>
          <cell r="E113" t="str">
            <v>дв АО1М 145948</v>
          </cell>
          <cell r="F113" t="str">
            <v>3292</v>
          </cell>
          <cell r="G113" t="str">
            <v>01</v>
          </cell>
          <cell r="H113">
            <v>390000</v>
          </cell>
          <cell r="I113">
            <v>70980</v>
          </cell>
          <cell r="J113">
            <v>0</v>
          </cell>
          <cell r="K113">
            <v>1.21</v>
          </cell>
          <cell r="L113" t="str">
            <v>20</v>
          </cell>
          <cell r="M113" t="str">
            <v>41803</v>
          </cell>
          <cell r="N113" t="str">
            <v>14 2924331</v>
          </cell>
          <cell r="O113" t="str">
            <v>064</v>
          </cell>
          <cell r="P113">
            <v>9.1</v>
          </cell>
          <cell r="Q113">
            <v>0</v>
          </cell>
          <cell r="R113" t="str">
            <v>1</v>
          </cell>
          <cell r="S113" t="str">
            <v>41</v>
          </cell>
          <cell r="T113">
            <v>92</v>
          </cell>
          <cell r="U113">
            <v>12</v>
          </cell>
          <cell r="V113">
            <v>92</v>
          </cell>
          <cell r="W113">
            <v>12</v>
          </cell>
          <cell r="X113">
            <v>92</v>
          </cell>
          <cell r="AB113" t="str">
            <v>14</v>
          </cell>
          <cell r="AC113">
            <v>12</v>
          </cell>
          <cell r="AF113" t="str">
            <v>00</v>
          </cell>
          <cell r="AI113">
            <v>322370370</v>
          </cell>
          <cell r="AJ113">
            <v>146678518.28999999</v>
          </cell>
        </row>
        <row r="114">
          <cell r="A114" t="str">
            <v>02</v>
          </cell>
          <cell r="B114" t="str">
            <v>02</v>
          </cell>
          <cell r="C114" t="str">
            <v>1274</v>
          </cell>
          <cell r="D114" t="str">
            <v>Эасковатор 4224</v>
          </cell>
          <cell r="E114" t="str">
            <v>А-О1М 145948</v>
          </cell>
          <cell r="F114" t="str">
            <v>3292</v>
          </cell>
          <cell r="G114" t="str">
            <v>01</v>
          </cell>
          <cell r="H114">
            <v>390000</v>
          </cell>
          <cell r="I114">
            <v>70980</v>
          </cell>
          <cell r="J114">
            <v>0</v>
          </cell>
          <cell r="K114">
            <v>1.21</v>
          </cell>
          <cell r="L114" t="str">
            <v>20</v>
          </cell>
          <cell r="M114" t="str">
            <v>41803</v>
          </cell>
          <cell r="N114" t="str">
            <v>14 2924331</v>
          </cell>
          <cell r="O114" t="str">
            <v>064</v>
          </cell>
          <cell r="P114">
            <v>9.1</v>
          </cell>
          <cell r="Q114">
            <v>0</v>
          </cell>
          <cell r="R114" t="str">
            <v>1</v>
          </cell>
          <cell r="S114" t="str">
            <v>41</v>
          </cell>
          <cell r="T114">
            <v>92</v>
          </cell>
          <cell r="U114">
            <v>12</v>
          </cell>
          <cell r="V114">
            <v>92</v>
          </cell>
          <cell r="W114">
            <v>12</v>
          </cell>
          <cell r="X114">
            <v>92</v>
          </cell>
          <cell r="AB114" t="str">
            <v>14</v>
          </cell>
          <cell r="AC114">
            <v>12</v>
          </cell>
          <cell r="AF114" t="str">
            <v>00</v>
          </cell>
          <cell r="AI114">
            <v>322370370</v>
          </cell>
          <cell r="AJ114">
            <v>146678518.28999999</v>
          </cell>
        </row>
        <row r="115">
          <cell r="A115" t="str">
            <v>02</v>
          </cell>
          <cell r="B115" t="str">
            <v>80</v>
          </cell>
          <cell r="C115" t="str">
            <v>1275</v>
          </cell>
          <cell r="D115" t="str">
            <v>Компьютер 1ВМ-РС Ат</v>
          </cell>
          <cell r="E115" t="str">
            <v>40Мгц 120Мв</v>
          </cell>
          <cell r="G115" t="str">
            <v>01</v>
          </cell>
          <cell r="H115">
            <v>2800</v>
          </cell>
          <cell r="I115">
            <v>560</v>
          </cell>
          <cell r="J115">
            <v>0</v>
          </cell>
          <cell r="K115">
            <v>0.04</v>
          </cell>
          <cell r="L115" t="str">
            <v>26</v>
          </cell>
          <cell r="M115" t="str">
            <v>48008</v>
          </cell>
          <cell r="N115" t="str">
            <v>14 3020203</v>
          </cell>
          <cell r="O115" t="str">
            <v>063</v>
          </cell>
          <cell r="P115">
            <v>10</v>
          </cell>
          <cell r="Q115">
            <v>0</v>
          </cell>
          <cell r="R115" t="str">
            <v>1</v>
          </cell>
          <cell r="S115" t="str">
            <v>48</v>
          </cell>
          <cell r="T115">
            <v>92</v>
          </cell>
          <cell r="U115">
            <v>12</v>
          </cell>
          <cell r="V115">
            <v>92</v>
          </cell>
          <cell r="W115">
            <v>12</v>
          </cell>
          <cell r="X115">
            <v>92</v>
          </cell>
          <cell r="AF115" t="str">
            <v>00</v>
          </cell>
          <cell r="AI115">
            <v>62272500</v>
          </cell>
          <cell r="AJ115">
            <v>31136250</v>
          </cell>
        </row>
        <row r="116">
          <cell r="A116" t="str">
            <v>02</v>
          </cell>
          <cell r="B116" t="str">
            <v>23</v>
          </cell>
          <cell r="C116" t="str">
            <v>1276</v>
          </cell>
          <cell r="D116" t="str">
            <v>Компьютер 1ВМРСАТ1МГ</v>
          </cell>
          <cell r="E116" t="str">
            <v>у 120 РС с принтером</v>
          </cell>
          <cell r="F116" t="str">
            <v>EPSON в к-те с кабел</v>
          </cell>
          <cell r="G116" t="str">
            <v>01</v>
          </cell>
          <cell r="H116">
            <v>5468.9</v>
          </cell>
          <cell r="I116">
            <v>760</v>
          </cell>
          <cell r="J116">
            <v>0</v>
          </cell>
          <cell r="K116">
            <v>0.06</v>
          </cell>
          <cell r="L116" t="str">
            <v>23</v>
          </cell>
          <cell r="M116" t="str">
            <v>48008</v>
          </cell>
          <cell r="N116" t="str">
            <v>22 0000000</v>
          </cell>
          <cell r="O116" t="str">
            <v>063</v>
          </cell>
          <cell r="P116">
            <v>10</v>
          </cell>
          <cell r="Q116">
            <v>0</v>
          </cell>
          <cell r="R116" t="str">
            <v>1</v>
          </cell>
          <cell r="S116" t="str">
            <v>48</v>
          </cell>
          <cell r="T116">
            <v>92</v>
          </cell>
          <cell r="U116">
            <v>12</v>
          </cell>
          <cell r="V116">
            <v>92</v>
          </cell>
          <cell r="W116">
            <v>12</v>
          </cell>
          <cell r="X116">
            <v>92</v>
          </cell>
          <cell r="AB116" t="str">
            <v>14</v>
          </cell>
          <cell r="AC116">
            <v>5</v>
          </cell>
          <cell r="AF116" t="str">
            <v>00</v>
          </cell>
          <cell r="AI116">
            <v>62272500</v>
          </cell>
          <cell r="AJ116">
            <v>31136250</v>
          </cell>
        </row>
        <row r="117">
          <cell r="A117" t="str">
            <v>02</v>
          </cell>
          <cell r="B117" t="str">
            <v>80</v>
          </cell>
          <cell r="C117" t="str">
            <v>1277</v>
          </cell>
          <cell r="D117" t="str">
            <v>Копировальный аппара</v>
          </cell>
          <cell r="E117" t="str">
            <v>т</v>
          </cell>
          <cell r="G117" t="str">
            <v>01</v>
          </cell>
          <cell r="H117">
            <v>3185</v>
          </cell>
          <cell r="I117">
            <v>796.25</v>
          </cell>
          <cell r="J117">
            <v>0</v>
          </cell>
          <cell r="K117">
            <v>0.19</v>
          </cell>
          <cell r="L117" t="str">
            <v>26</v>
          </cell>
          <cell r="M117" t="str">
            <v>44804</v>
          </cell>
          <cell r="N117" t="str">
            <v>14 3010210</v>
          </cell>
          <cell r="O117" t="str">
            <v>063</v>
          </cell>
          <cell r="P117">
            <v>12.5</v>
          </cell>
          <cell r="Q117">
            <v>0</v>
          </cell>
          <cell r="R117" t="str">
            <v>1</v>
          </cell>
          <cell r="S117" t="str">
            <v>48</v>
          </cell>
          <cell r="T117">
            <v>92</v>
          </cell>
          <cell r="U117">
            <v>12</v>
          </cell>
          <cell r="V117">
            <v>92</v>
          </cell>
          <cell r="W117">
            <v>12</v>
          </cell>
          <cell r="X117">
            <v>92</v>
          </cell>
          <cell r="AF117" t="str">
            <v>00</v>
          </cell>
          <cell r="AI117">
            <v>16606000</v>
          </cell>
          <cell r="AJ117">
            <v>8303000</v>
          </cell>
        </row>
        <row r="118">
          <cell r="A118" t="str">
            <v>02</v>
          </cell>
          <cell r="B118" t="str">
            <v>23</v>
          </cell>
          <cell r="C118" t="str">
            <v>1278</v>
          </cell>
          <cell r="D118" t="str">
            <v>А/м ТОЙОТА микроавто</v>
          </cell>
          <cell r="E118" t="str">
            <v>бус пассажир.N12-53</v>
          </cell>
          <cell r="F118" t="str">
            <v>КШШ дв0343209 ш00112</v>
          </cell>
          <cell r="G118" t="str">
            <v>01</v>
          </cell>
          <cell r="H118">
            <v>135018.25</v>
          </cell>
          <cell r="I118">
            <v>38615.22</v>
          </cell>
          <cell r="J118">
            <v>0</v>
          </cell>
          <cell r="K118">
            <v>1.31</v>
          </cell>
          <cell r="L118" t="str">
            <v>26</v>
          </cell>
          <cell r="M118" t="str">
            <v>50420</v>
          </cell>
          <cell r="N118" t="str">
            <v>15 3410250</v>
          </cell>
          <cell r="O118" t="str">
            <v>072</v>
          </cell>
          <cell r="P118">
            <v>14.3</v>
          </cell>
          <cell r="Q118">
            <v>0</v>
          </cell>
          <cell r="R118" t="str">
            <v>1</v>
          </cell>
          <cell r="S118" t="str">
            <v>50</v>
          </cell>
          <cell r="T118">
            <v>92</v>
          </cell>
          <cell r="U118">
            <v>12</v>
          </cell>
          <cell r="V118">
            <v>92</v>
          </cell>
          <cell r="W118">
            <v>12</v>
          </cell>
          <cell r="X118">
            <v>92</v>
          </cell>
          <cell r="AF118" t="str">
            <v>00</v>
          </cell>
          <cell r="AI118">
            <v>103067366</v>
          </cell>
          <cell r="AJ118">
            <v>73693166.689999998</v>
          </cell>
        </row>
        <row r="119">
          <cell r="A119" t="str">
            <v>02</v>
          </cell>
          <cell r="B119" t="str">
            <v>04</v>
          </cell>
          <cell r="C119" t="str">
            <v>1279</v>
          </cell>
          <cell r="D119" t="str">
            <v>Бензонасос</v>
          </cell>
          <cell r="F119" t="str">
            <v>1771</v>
          </cell>
          <cell r="G119" t="str">
            <v>01</v>
          </cell>
          <cell r="H119">
            <v>2326.3200000000002</v>
          </cell>
          <cell r="I119">
            <v>581.58000000000004</v>
          </cell>
          <cell r="J119">
            <v>0</v>
          </cell>
          <cell r="K119">
            <v>1.06</v>
          </cell>
          <cell r="L119" t="str">
            <v>23</v>
          </cell>
          <cell r="M119" t="str">
            <v>41502</v>
          </cell>
          <cell r="N119" t="str">
            <v>14 2912102</v>
          </cell>
          <cell r="O119" t="str">
            <v>064</v>
          </cell>
          <cell r="P119">
            <v>12.5</v>
          </cell>
          <cell r="Q119">
            <v>0</v>
          </cell>
          <cell r="R119" t="str">
            <v>1</v>
          </cell>
          <cell r="S119" t="str">
            <v>41</v>
          </cell>
          <cell r="T119">
            <v>91</v>
          </cell>
          <cell r="U119">
            <v>12</v>
          </cell>
          <cell r="V119">
            <v>92</v>
          </cell>
          <cell r="W119">
            <v>12</v>
          </cell>
          <cell r="X119">
            <v>92</v>
          </cell>
          <cell r="AB119" t="str">
            <v>14</v>
          </cell>
          <cell r="AC119">
            <v>2</v>
          </cell>
          <cell r="AF119" t="str">
            <v>00</v>
          </cell>
          <cell r="AI119">
            <v>2194637</v>
          </cell>
          <cell r="AJ119">
            <v>1371648.04</v>
          </cell>
        </row>
        <row r="120">
          <cell r="A120" t="str">
            <v>02</v>
          </cell>
          <cell r="B120" t="str">
            <v>11</v>
          </cell>
          <cell r="C120" t="str">
            <v>1280</v>
          </cell>
          <cell r="D120" t="str">
            <v>Бетоносмесительная</v>
          </cell>
          <cell r="E120" t="str">
            <v>установка СП</v>
          </cell>
          <cell r="F120" t="str">
            <v>0654376</v>
          </cell>
          <cell r="G120" t="str">
            <v>01</v>
          </cell>
          <cell r="H120">
            <v>161812.73000000001</v>
          </cell>
          <cell r="I120">
            <v>54045.45</v>
          </cell>
          <cell r="J120">
            <v>0</v>
          </cell>
          <cell r="K120">
            <v>1.61</v>
          </cell>
          <cell r="L120" t="str">
            <v>20</v>
          </cell>
          <cell r="M120" t="str">
            <v>42003</v>
          </cell>
          <cell r="N120" t="str">
            <v>14 2924633</v>
          </cell>
          <cell r="O120" t="str">
            <v>067</v>
          </cell>
          <cell r="P120">
            <v>16.7</v>
          </cell>
          <cell r="Q120">
            <v>0</v>
          </cell>
          <cell r="R120" t="str">
            <v>1</v>
          </cell>
          <cell r="S120" t="str">
            <v>42</v>
          </cell>
          <cell r="T120">
            <v>92</v>
          </cell>
          <cell r="U120">
            <v>12</v>
          </cell>
          <cell r="V120">
            <v>92</v>
          </cell>
          <cell r="W120">
            <v>12</v>
          </cell>
          <cell r="X120">
            <v>92</v>
          </cell>
          <cell r="AB120" t="str">
            <v>14</v>
          </cell>
          <cell r="AC120">
            <v>9</v>
          </cell>
          <cell r="AD120" t="str">
            <v>2</v>
          </cell>
          <cell r="AF120" t="str">
            <v>00</v>
          </cell>
          <cell r="AG120">
            <v>100504800</v>
          </cell>
          <cell r="AI120">
            <v>100504800</v>
          </cell>
          <cell r="AJ120">
            <v>83921507.799999997</v>
          </cell>
        </row>
        <row r="121">
          <cell r="A121" t="str">
            <v>02</v>
          </cell>
          <cell r="B121" t="str">
            <v>71</v>
          </cell>
          <cell r="C121" t="str">
            <v>1281</v>
          </cell>
          <cell r="D121" t="str">
            <v>Автопогрузчик</v>
          </cell>
          <cell r="F121" t="str">
            <v>28341</v>
          </cell>
          <cell r="G121" t="str">
            <v>01</v>
          </cell>
          <cell r="H121">
            <v>60888.800000000003</v>
          </cell>
          <cell r="I121">
            <v>12177.76</v>
          </cell>
          <cell r="J121">
            <v>0</v>
          </cell>
          <cell r="K121">
            <v>0.81</v>
          </cell>
          <cell r="L121" t="str">
            <v>23</v>
          </cell>
          <cell r="M121" t="str">
            <v>41720</v>
          </cell>
          <cell r="N121" t="str">
            <v>14 2915541</v>
          </cell>
          <cell r="O121" t="str">
            <v>067</v>
          </cell>
          <cell r="P121">
            <v>10</v>
          </cell>
          <cell r="Q121">
            <v>0</v>
          </cell>
          <cell r="R121" t="str">
            <v>1</v>
          </cell>
          <cell r="S121" t="str">
            <v>41</v>
          </cell>
          <cell r="T121">
            <v>92</v>
          </cell>
          <cell r="U121">
            <v>12</v>
          </cell>
          <cell r="V121">
            <v>92</v>
          </cell>
          <cell r="W121">
            <v>12</v>
          </cell>
          <cell r="X121">
            <v>92</v>
          </cell>
          <cell r="AF121" t="str">
            <v>00</v>
          </cell>
          <cell r="AI121">
            <v>75411000</v>
          </cell>
          <cell r="AJ121">
            <v>37705500</v>
          </cell>
        </row>
        <row r="122">
          <cell r="A122" t="str">
            <v>02</v>
          </cell>
          <cell r="B122" t="str">
            <v>23</v>
          </cell>
          <cell r="C122" t="str">
            <v>1282</v>
          </cell>
          <cell r="D122" t="str">
            <v>А/м УАЗ-3303 груз.</v>
          </cell>
          <cell r="E122" t="str">
            <v>фургон Nо В 886 ОВ</v>
          </cell>
          <cell r="F122" t="str">
            <v>дв50207055 ш077150</v>
          </cell>
          <cell r="G122" t="str">
            <v>01</v>
          </cell>
          <cell r="H122">
            <v>30000</v>
          </cell>
          <cell r="I122">
            <v>8580</v>
          </cell>
          <cell r="J122">
            <v>0</v>
          </cell>
          <cell r="K122">
            <v>0.54</v>
          </cell>
          <cell r="L122" t="str">
            <v>23</v>
          </cell>
          <cell r="M122" t="str">
            <v>50427</v>
          </cell>
          <cell r="N122" t="str">
            <v>15 3410349</v>
          </cell>
          <cell r="O122" t="str">
            <v>073</v>
          </cell>
          <cell r="P122">
            <v>14.3</v>
          </cell>
          <cell r="Q122">
            <v>0</v>
          </cell>
          <cell r="R122" t="str">
            <v>1</v>
          </cell>
          <cell r="S122" t="str">
            <v>50</v>
          </cell>
          <cell r="T122">
            <v>91</v>
          </cell>
          <cell r="U122">
            <v>12</v>
          </cell>
          <cell r="V122">
            <v>92</v>
          </cell>
          <cell r="W122">
            <v>12</v>
          </cell>
          <cell r="X122">
            <v>92</v>
          </cell>
          <cell r="AF122" t="str">
            <v>00</v>
          </cell>
          <cell r="AI122">
            <v>55308642</v>
          </cell>
          <cell r="AJ122">
            <v>39545679.009999998</v>
          </cell>
        </row>
        <row r="123">
          <cell r="A123" t="str">
            <v>02</v>
          </cell>
          <cell r="B123" t="str">
            <v>70</v>
          </cell>
          <cell r="C123" t="str">
            <v>1284</v>
          </cell>
          <cell r="D123" t="str">
            <v>Машина безогневой ре</v>
          </cell>
          <cell r="E123" t="str">
            <v>зки труб МБРТ 820 с</v>
          </cell>
          <cell r="F123" t="str">
            <v>34</v>
          </cell>
          <cell r="G123" t="str">
            <v>01</v>
          </cell>
          <cell r="H123">
            <v>40000</v>
          </cell>
          <cell r="I123">
            <v>10000</v>
          </cell>
          <cell r="J123">
            <v>0</v>
          </cell>
          <cell r="K123">
            <v>0.39</v>
          </cell>
          <cell r="L123" t="str">
            <v>20</v>
          </cell>
          <cell r="M123" t="str">
            <v>42504</v>
          </cell>
          <cell r="N123" t="str">
            <v>14 2922790</v>
          </cell>
          <cell r="O123" t="str">
            <v>067</v>
          </cell>
          <cell r="P123">
            <v>12.5</v>
          </cell>
          <cell r="Q123">
            <v>0</v>
          </cell>
          <cell r="R123" t="str">
            <v>1</v>
          </cell>
          <cell r="S123" t="str">
            <v>42</v>
          </cell>
          <cell r="T123">
            <v>90</v>
          </cell>
          <cell r="U123">
            <v>12</v>
          </cell>
          <cell r="V123">
            <v>92</v>
          </cell>
          <cell r="W123">
            <v>12</v>
          </cell>
          <cell r="X123">
            <v>92</v>
          </cell>
          <cell r="AB123" t="str">
            <v>14</v>
          </cell>
          <cell r="AC123">
            <v>12</v>
          </cell>
          <cell r="AF123" t="str">
            <v>00</v>
          </cell>
          <cell r="AI123">
            <v>103813243</v>
          </cell>
          <cell r="AJ123">
            <v>64883277.130000003</v>
          </cell>
        </row>
        <row r="124">
          <cell r="A124" t="str">
            <v>02</v>
          </cell>
          <cell r="B124" t="str">
            <v>41</v>
          </cell>
          <cell r="C124" t="str">
            <v>1285</v>
          </cell>
          <cell r="D124" t="str">
            <v>Рентскап аппарат</v>
          </cell>
          <cell r="G124" t="str">
            <v>01</v>
          </cell>
          <cell r="H124">
            <v>2842.67</v>
          </cell>
          <cell r="I124">
            <v>591.28</v>
          </cell>
          <cell r="J124">
            <v>0</v>
          </cell>
          <cell r="K124">
            <v>1.21</v>
          </cell>
          <cell r="L124" t="str">
            <v>20</v>
          </cell>
          <cell r="M124" t="str">
            <v>47024</v>
          </cell>
          <cell r="N124" t="str">
            <v>14 3322302</v>
          </cell>
          <cell r="O124" t="str">
            <v>063</v>
          </cell>
          <cell r="P124">
            <v>10.4</v>
          </cell>
          <cell r="Q124">
            <v>0</v>
          </cell>
          <cell r="R124" t="str">
            <v>1</v>
          </cell>
          <cell r="S124" t="str">
            <v>47</v>
          </cell>
          <cell r="T124">
            <v>92</v>
          </cell>
          <cell r="U124">
            <v>12</v>
          </cell>
          <cell r="V124">
            <v>92</v>
          </cell>
          <cell r="W124">
            <v>12</v>
          </cell>
          <cell r="X124">
            <v>92</v>
          </cell>
          <cell r="AF124" t="str">
            <v>00</v>
          </cell>
          <cell r="AI124">
            <v>2349312</v>
          </cell>
          <cell r="AJ124">
            <v>1221642.3400000001</v>
          </cell>
        </row>
        <row r="125">
          <cell r="A125" t="str">
            <v>02</v>
          </cell>
          <cell r="B125" t="str">
            <v>23</v>
          </cell>
          <cell r="C125" t="str">
            <v>1288</v>
          </cell>
          <cell r="D125" t="str">
            <v>А/мГАЗ-5312 груз.фур</v>
          </cell>
          <cell r="E125" t="str">
            <v>гон Nо 48-05 КШЧ</v>
          </cell>
          <cell r="F125" t="str">
            <v>дв0155708 ш1401588</v>
          </cell>
          <cell r="G125" t="str">
            <v>01</v>
          </cell>
          <cell r="H125">
            <v>27233</v>
          </cell>
          <cell r="I125">
            <v>5194.6899999999996</v>
          </cell>
          <cell r="J125">
            <v>0</v>
          </cell>
          <cell r="K125">
            <v>0.49</v>
          </cell>
          <cell r="L125" t="str">
            <v>23</v>
          </cell>
          <cell r="M125" t="str">
            <v>50402</v>
          </cell>
          <cell r="N125" t="str">
            <v>15 3410349</v>
          </cell>
          <cell r="O125" t="str">
            <v>075</v>
          </cell>
          <cell r="P125">
            <v>0.37</v>
          </cell>
          <cell r="Q125">
            <v>0</v>
          </cell>
          <cell r="R125" t="str">
            <v>1</v>
          </cell>
          <cell r="S125" t="str">
            <v>50</v>
          </cell>
          <cell r="T125">
            <v>92</v>
          </cell>
          <cell r="U125">
            <v>12</v>
          </cell>
          <cell r="V125">
            <v>92</v>
          </cell>
          <cell r="W125">
            <v>12</v>
          </cell>
          <cell r="X125">
            <v>92</v>
          </cell>
          <cell r="AF125" t="str">
            <v>00</v>
          </cell>
          <cell r="AI125">
            <v>55308642</v>
          </cell>
          <cell r="AJ125">
            <v>32672728.510000002</v>
          </cell>
        </row>
        <row r="126">
          <cell r="A126" t="str">
            <v>02</v>
          </cell>
          <cell r="B126" t="str">
            <v>23</v>
          </cell>
          <cell r="C126" t="str">
            <v>1289</v>
          </cell>
          <cell r="D126" t="str">
            <v>А/м КАМАЗ-5320 груз.</v>
          </cell>
          <cell r="E126" t="str">
            <v>борт.Nо В646ХО</v>
          </cell>
          <cell r="F126" t="str">
            <v>дв0017816ш1028619</v>
          </cell>
          <cell r="G126" t="str">
            <v>01</v>
          </cell>
          <cell r="H126">
            <v>85050</v>
          </cell>
          <cell r="I126">
            <v>15632.92</v>
          </cell>
          <cell r="J126">
            <v>0</v>
          </cell>
          <cell r="K126">
            <v>0.72</v>
          </cell>
          <cell r="L126" t="str">
            <v>23</v>
          </cell>
          <cell r="M126" t="str">
            <v>50402</v>
          </cell>
          <cell r="N126" t="str">
            <v>15 3410196</v>
          </cell>
          <cell r="O126" t="str">
            <v>075</v>
          </cell>
          <cell r="P126">
            <v>0.37</v>
          </cell>
          <cell r="Q126">
            <v>0</v>
          </cell>
          <cell r="R126" t="str">
            <v>1</v>
          </cell>
          <cell r="S126" t="str">
            <v>50</v>
          </cell>
          <cell r="T126">
            <v>92</v>
          </cell>
          <cell r="U126">
            <v>12</v>
          </cell>
          <cell r="V126">
            <v>92</v>
          </cell>
          <cell r="W126">
            <v>12</v>
          </cell>
          <cell r="X126">
            <v>92</v>
          </cell>
          <cell r="AF126" t="str">
            <v>00</v>
          </cell>
          <cell r="AI126">
            <v>117530864</v>
          </cell>
          <cell r="AJ126">
            <v>83627863.959999993</v>
          </cell>
        </row>
        <row r="127">
          <cell r="A127" t="str">
            <v>02</v>
          </cell>
          <cell r="B127" t="str">
            <v>23</v>
          </cell>
          <cell r="C127" t="str">
            <v>1291</v>
          </cell>
          <cell r="D127" t="str">
            <v>Волгарь ГАЗ-5312 ав-</v>
          </cell>
          <cell r="E127" t="str">
            <v>тобус Nо48-04 КШЧ</v>
          </cell>
          <cell r="F127" t="str">
            <v>д0155942 ш1401427</v>
          </cell>
          <cell r="G127" t="str">
            <v>01</v>
          </cell>
          <cell r="H127">
            <v>59325</v>
          </cell>
          <cell r="I127">
            <v>11865</v>
          </cell>
          <cell r="J127">
            <v>0</v>
          </cell>
          <cell r="K127">
            <v>1.07</v>
          </cell>
          <cell r="L127" t="str">
            <v>23</v>
          </cell>
          <cell r="M127" t="str">
            <v>50423</v>
          </cell>
          <cell r="N127" t="str">
            <v>15 3410260</v>
          </cell>
          <cell r="O127" t="str">
            <v>072</v>
          </cell>
          <cell r="P127">
            <v>10</v>
          </cell>
          <cell r="Q127">
            <v>0</v>
          </cell>
          <cell r="R127" t="str">
            <v>1</v>
          </cell>
          <cell r="S127" t="str">
            <v>50</v>
          </cell>
          <cell r="T127">
            <v>92</v>
          </cell>
          <cell r="U127">
            <v>12</v>
          </cell>
          <cell r="V127">
            <v>92</v>
          </cell>
          <cell r="W127">
            <v>12</v>
          </cell>
          <cell r="X127">
            <v>92</v>
          </cell>
          <cell r="AF127" t="str">
            <v>00</v>
          </cell>
          <cell r="AI127">
            <v>55308642</v>
          </cell>
          <cell r="AJ127">
            <v>27654321</v>
          </cell>
        </row>
        <row r="128">
          <cell r="A128" t="str">
            <v>02</v>
          </cell>
          <cell r="B128" t="str">
            <v>80</v>
          </cell>
          <cell r="C128" t="str">
            <v>1304</v>
          </cell>
          <cell r="D128" t="str">
            <v>Телетайп</v>
          </cell>
          <cell r="G128" t="str">
            <v>01</v>
          </cell>
          <cell r="H128">
            <v>3894</v>
          </cell>
          <cell r="I128">
            <v>2809.52</v>
          </cell>
          <cell r="J128">
            <v>0</v>
          </cell>
          <cell r="K128">
            <v>0.25</v>
          </cell>
          <cell r="L128" t="str">
            <v>26</v>
          </cell>
          <cell r="M128" t="str">
            <v>60000</v>
          </cell>
          <cell r="N128" t="str">
            <v>14 3222162</v>
          </cell>
          <cell r="O128" t="str">
            <v>08</v>
          </cell>
          <cell r="P128">
            <v>7.4</v>
          </cell>
          <cell r="Q128">
            <v>0</v>
          </cell>
          <cell r="R128" t="str">
            <v>1</v>
          </cell>
          <cell r="S128" t="str">
            <v>60</v>
          </cell>
          <cell r="T128">
            <v>0</v>
          </cell>
          <cell r="U128">
            <v>3</v>
          </cell>
          <cell r="V128">
            <v>85</v>
          </cell>
          <cell r="W128">
            <v>3</v>
          </cell>
          <cell r="X128">
            <v>85</v>
          </cell>
          <cell r="AF128" t="str">
            <v>00</v>
          </cell>
          <cell r="AI128">
            <v>15410380</v>
          </cell>
          <cell r="AJ128">
            <v>14539693.98</v>
          </cell>
        </row>
        <row r="129">
          <cell r="A129" t="str">
            <v>17</v>
          </cell>
          <cell r="B129" t="str">
            <v>82</v>
          </cell>
          <cell r="C129" t="str">
            <v>1309</v>
          </cell>
          <cell r="D129" t="str">
            <v>Холодильный шкаф</v>
          </cell>
          <cell r="G129" t="str">
            <v>01</v>
          </cell>
          <cell r="H129">
            <v>3742</v>
          </cell>
          <cell r="I129">
            <v>3742</v>
          </cell>
          <cell r="J129">
            <v>0</v>
          </cell>
          <cell r="K129">
            <v>0.78</v>
          </cell>
          <cell r="L129" t="str">
            <v>26</v>
          </cell>
          <cell r="M129" t="str">
            <v>45800</v>
          </cell>
          <cell r="N129" t="str">
            <v>16 2930100</v>
          </cell>
          <cell r="O129" t="str">
            <v>063</v>
          </cell>
          <cell r="P129">
            <v>10</v>
          </cell>
          <cell r="Q129">
            <v>0</v>
          </cell>
          <cell r="R129" t="str">
            <v>1</v>
          </cell>
          <cell r="S129" t="str">
            <v>45</v>
          </cell>
          <cell r="T129">
            <v>0</v>
          </cell>
          <cell r="U129">
            <v>2</v>
          </cell>
          <cell r="V129">
            <v>85</v>
          </cell>
          <cell r="W129">
            <v>2</v>
          </cell>
          <cell r="X129">
            <v>85</v>
          </cell>
          <cell r="AF129" t="str">
            <v>17</v>
          </cell>
          <cell r="AI129">
            <v>4769528</v>
          </cell>
          <cell r="AJ129">
            <v>4769528</v>
          </cell>
        </row>
        <row r="130">
          <cell r="A130" t="str">
            <v>02</v>
          </cell>
          <cell r="B130" t="str">
            <v>05</v>
          </cell>
          <cell r="C130" t="str">
            <v>1309/1</v>
          </cell>
          <cell r="D130" t="str">
            <v>Вагон жилой 3 х 9</v>
          </cell>
          <cell r="E130" t="str">
            <v>дерево-мет.</v>
          </cell>
          <cell r="G130" t="str">
            <v>01</v>
          </cell>
          <cell r="H130">
            <v>63142.14</v>
          </cell>
          <cell r="I130">
            <v>42094.79</v>
          </cell>
          <cell r="J130">
            <v>0</v>
          </cell>
          <cell r="K130">
            <v>1.22</v>
          </cell>
          <cell r="L130" t="str">
            <v>20</v>
          </cell>
          <cell r="M130" t="str">
            <v>10010</v>
          </cell>
          <cell r="N130" t="str">
            <v>13 2022231</v>
          </cell>
          <cell r="O130" t="str">
            <v>01</v>
          </cell>
          <cell r="P130">
            <v>12.5</v>
          </cell>
          <cell r="Q130">
            <v>0</v>
          </cell>
          <cell r="R130" t="str">
            <v>1</v>
          </cell>
          <cell r="S130" t="str">
            <v>10</v>
          </cell>
          <cell r="T130">
            <v>0</v>
          </cell>
          <cell r="U130">
            <v>8</v>
          </cell>
          <cell r="V130">
            <v>89</v>
          </cell>
          <cell r="W130">
            <v>8</v>
          </cell>
          <cell r="X130">
            <v>89</v>
          </cell>
          <cell r="AA130" t="str">
            <v>1</v>
          </cell>
          <cell r="AB130" t="str">
            <v>15</v>
          </cell>
          <cell r="AC130">
            <v>6</v>
          </cell>
          <cell r="AF130" t="str">
            <v>00</v>
          </cell>
          <cell r="AI130">
            <v>51947459</v>
          </cell>
          <cell r="AJ130">
            <v>51947459</v>
          </cell>
        </row>
        <row r="131">
          <cell r="A131" t="str">
            <v>15</v>
          </cell>
          <cell r="B131" t="str">
            <v>81</v>
          </cell>
          <cell r="C131" t="str">
            <v>1311</v>
          </cell>
          <cell r="D131" t="str">
            <v>Ин-эктор БИ-3</v>
          </cell>
          <cell r="G131" t="str">
            <v>01</v>
          </cell>
          <cell r="H131">
            <v>5894</v>
          </cell>
          <cell r="I131">
            <v>2554.0700000000002</v>
          </cell>
          <cell r="J131">
            <v>0</v>
          </cell>
          <cell r="K131">
            <v>1.1599999999999999</v>
          </cell>
          <cell r="L131" t="str">
            <v>88/2</v>
          </cell>
          <cell r="M131" t="str">
            <v>46012</v>
          </cell>
          <cell r="N131" t="str">
            <v>14 3311269</v>
          </cell>
          <cell r="O131" t="str">
            <v>067</v>
          </cell>
          <cell r="P131">
            <v>10</v>
          </cell>
          <cell r="Q131">
            <v>0</v>
          </cell>
          <cell r="R131" t="str">
            <v>1</v>
          </cell>
          <cell r="S131" t="str">
            <v>46</v>
          </cell>
          <cell r="T131">
            <v>0</v>
          </cell>
          <cell r="U131">
            <v>8</v>
          </cell>
          <cell r="V131">
            <v>90</v>
          </cell>
          <cell r="W131">
            <v>8</v>
          </cell>
          <cell r="X131">
            <v>90</v>
          </cell>
          <cell r="AF131" t="str">
            <v>15</v>
          </cell>
          <cell r="AI131">
            <v>5070574</v>
          </cell>
          <cell r="AJ131">
            <v>3718420.7</v>
          </cell>
        </row>
        <row r="132">
          <cell r="A132" t="str">
            <v>15</v>
          </cell>
          <cell r="B132" t="str">
            <v>81</v>
          </cell>
          <cell r="C132" t="str">
            <v>1312</v>
          </cell>
          <cell r="D132" t="str">
            <v>Место стоматолога</v>
          </cell>
          <cell r="G132" t="str">
            <v>01</v>
          </cell>
          <cell r="H132">
            <v>19913</v>
          </cell>
          <cell r="I132">
            <v>10786.27</v>
          </cell>
          <cell r="J132">
            <v>0</v>
          </cell>
          <cell r="K132">
            <v>0.76</v>
          </cell>
          <cell r="L132" t="str">
            <v>88/2</v>
          </cell>
          <cell r="M132" t="str">
            <v>46012</v>
          </cell>
          <cell r="N132" t="str">
            <v>14 3311322</v>
          </cell>
          <cell r="O132" t="str">
            <v>067</v>
          </cell>
          <cell r="P132">
            <v>10</v>
          </cell>
          <cell r="Q132">
            <v>0</v>
          </cell>
          <cell r="R132" t="str">
            <v>1</v>
          </cell>
          <cell r="S132" t="str">
            <v>46</v>
          </cell>
          <cell r="T132">
            <v>0</v>
          </cell>
          <cell r="U132">
            <v>7</v>
          </cell>
          <cell r="V132">
            <v>89</v>
          </cell>
          <cell r="W132">
            <v>7</v>
          </cell>
          <cell r="X132">
            <v>89</v>
          </cell>
          <cell r="AF132" t="str">
            <v>15</v>
          </cell>
          <cell r="AI132">
            <v>26242445</v>
          </cell>
          <cell r="AJ132">
            <v>22087468.07</v>
          </cell>
        </row>
        <row r="133">
          <cell r="A133" t="str">
            <v>17</v>
          </cell>
          <cell r="B133" t="str">
            <v>82</v>
          </cell>
          <cell r="C133" t="str">
            <v>1313</v>
          </cell>
          <cell r="D133" t="str">
            <v>Магнитофон "Россия"</v>
          </cell>
          <cell r="G133" t="str">
            <v>01</v>
          </cell>
          <cell r="H133">
            <v>850</v>
          </cell>
          <cell r="I133">
            <v>425</v>
          </cell>
          <cell r="J133">
            <v>0</v>
          </cell>
          <cell r="K133">
            <v>0.28000000000000003</v>
          </cell>
          <cell r="L133" t="str">
            <v>26</v>
          </cell>
          <cell r="M133" t="str">
            <v>45620</v>
          </cell>
          <cell r="N133" t="str">
            <v>14 3230142</v>
          </cell>
          <cell r="O133" t="str">
            <v>067</v>
          </cell>
          <cell r="P133">
            <v>12.5</v>
          </cell>
          <cell r="Q133">
            <v>0</v>
          </cell>
          <cell r="R133" t="str">
            <v>1</v>
          </cell>
          <cell r="S133" t="str">
            <v>45</v>
          </cell>
          <cell r="T133">
            <v>0</v>
          </cell>
          <cell r="U133">
            <v>12</v>
          </cell>
          <cell r="V133">
            <v>90</v>
          </cell>
          <cell r="W133">
            <v>12</v>
          </cell>
          <cell r="X133">
            <v>90</v>
          </cell>
          <cell r="AF133" t="str">
            <v>17</v>
          </cell>
          <cell r="AI133">
            <v>3013959</v>
          </cell>
          <cell r="AJ133">
            <v>2637213.63</v>
          </cell>
        </row>
        <row r="134">
          <cell r="A134" t="str">
            <v>02</v>
          </cell>
          <cell r="B134" t="str">
            <v>05</v>
          </cell>
          <cell r="C134" t="str">
            <v>1583</v>
          </cell>
          <cell r="D134" t="str">
            <v>Трубоукладчик Т-35-6</v>
          </cell>
          <cell r="E134" t="str">
            <v>0</v>
          </cell>
          <cell r="F134" t="str">
            <v>4980  Брянск</v>
          </cell>
          <cell r="G134" t="str">
            <v>01</v>
          </cell>
          <cell r="H134">
            <v>207500</v>
          </cell>
          <cell r="I134">
            <v>46687.55</v>
          </cell>
          <cell r="J134">
            <v>0</v>
          </cell>
          <cell r="K134">
            <v>0.74</v>
          </cell>
          <cell r="L134" t="str">
            <v>20</v>
          </cell>
          <cell r="M134" t="str">
            <v>41723</v>
          </cell>
          <cell r="N134" t="str">
            <v>14 2915246</v>
          </cell>
          <cell r="O134" t="str">
            <v>067</v>
          </cell>
          <cell r="P134">
            <v>10</v>
          </cell>
          <cell r="Q134">
            <v>0</v>
          </cell>
          <cell r="R134" t="str">
            <v>1</v>
          </cell>
          <cell r="S134" t="str">
            <v>41</v>
          </cell>
          <cell r="T134">
            <v>0</v>
          </cell>
          <cell r="U134">
            <v>9</v>
          </cell>
          <cell r="V134">
            <v>92</v>
          </cell>
          <cell r="W134">
            <v>9</v>
          </cell>
          <cell r="X134">
            <v>92</v>
          </cell>
          <cell r="AB134" t="str">
            <v>14</v>
          </cell>
          <cell r="AC134">
            <v>12</v>
          </cell>
          <cell r="AF134" t="str">
            <v>00</v>
          </cell>
          <cell r="AI134">
            <v>280000000</v>
          </cell>
          <cell r="AJ134">
            <v>147000063.11000001</v>
          </cell>
        </row>
        <row r="135">
          <cell r="A135" t="str">
            <v>02</v>
          </cell>
          <cell r="B135" t="str">
            <v>09</v>
          </cell>
          <cell r="C135" t="str">
            <v>1598</v>
          </cell>
          <cell r="D135" t="str">
            <v>Ангар</v>
          </cell>
          <cell r="G135" t="str">
            <v>01</v>
          </cell>
          <cell r="H135">
            <v>60070.25</v>
          </cell>
          <cell r="I135">
            <v>60070.25</v>
          </cell>
          <cell r="J135">
            <v>0</v>
          </cell>
          <cell r="K135">
            <v>1.1499999999999999</v>
          </cell>
          <cell r="L135" t="str">
            <v>88/4</v>
          </cell>
          <cell r="M135" t="str">
            <v>10006</v>
          </cell>
          <cell r="N135" t="str">
            <v>12 2811000</v>
          </cell>
          <cell r="O135" t="str">
            <v>01</v>
          </cell>
          <cell r="P135">
            <v>10</v>
          </cell>
          <cell r="Q135">
            <v>0</v>
          </cell>
          <cell r="R135" t="str">
            <v>1</v>
          </cell>
          <cell r="S135" t="str">
            <v>10</v>
          </cell>
          <cell r="T135">
            <v>88</v>
          </cell>
          <cell r="U135">
            <v>12</v>
          </cell>
          <cell r="V135">
            <v>88</v>
          </cell>
          <cell r="W135">
            <v>12</v>
          </cell>
          <cell r="X135">
            <v>88</v>
          </cell>
          <cell r="AF135" t="str">
            <v>00</v>
          </cell>
          <cell r="AI135">
            <v>52348800</v>
          </cell>
          <cell r="AJ135">
            <v>52348800</v>
          </cell>
        </row>
        <row r="136">
          <cell r="A136" t="str">
            <v>02</v>
          </cell>
          <cell r="B136" t="str">
            <v>05</v>
          </cell>
          <cell r="C136" t="str">
            <v>1973</v>
          </cell>
          <cell r="D136" t="str">
            <v>Трубоукладчик ТГ-124</v>
          </cell>
          <cell r="E136" t="str">
            <v xml:space="preserve"> А</v>
          </cell>
          <cell r="G136" t="str">
            <v>01</v>
          </cell>
          <cell r="H136">
            <v>314280</v>
          </cell>
          <cell r="I136">
            <v>149277.59</v>
          </cell>
          <cell r="J136">
            <v>0</v>
          </cell>
          <cell r="K136">
            <v>1.1599999999999999</v>
          </cell>
          <cell r="L136" t="str">
            <v>20</v>
          </cell>
          <cell r="M136" t="str">
            <v>41723</v>
          </cell>
          <cell r="N136" t="str">
            <v>14 2915246</v>
          </cell>
          <cell r="O136" t="str">
            <v>067</v>
          </cell>
          <cell r="P136">
            <v>10</v>
          </cell>
          <cell r="Q136">
            <v>0</v>
          </cell>
          <cell r="R136" t="str">
            <v>1</v>
          </cell>
          <cell r="S136" t="str">
            <v>41</v>
          </cell>
          <cell r="T136">
            <v>0</v>
          </cell>
          <cell r="U136">
            <v>3</v>
          </cell>
          <cell r="V136">
            <v>90</v>
          </cell>
          <cell r="W136">
            <v>3</v>
          </cell>
          <cell r="X136">
            <v>90</v>
          </cell>
          <cell r="AB136" t="str">
            <v>14</v>
          </cell>
          <cell r="AC136">
            <v>10</v>
          </cell>
          <cell r="AF136" t="str">
            <v>00</v>
          </cell>
          <cell r="AI136">
            <v>271111111</v>
          </cell>
          <cell r="AJ136">
            <v>210106444.58000001</v>
          </cell>
        </row>
        <row r="137">
          <cell r="A137" t="str">
            <v>02</v>
          </cell>
          <cell r="B137" t="str">
            <v>03</v>
          </cell>
          <cell r="C137" t="str">
            <v>2105</v>
          </cell>
          <cell r="D137" t="str">
            <v>Емкость под ГСМ</v>
          </cell>
          <cell r="E137" t="str">
            <v>металлич. КХТ</v>
          </cell>
          <cell r="G137" t="str">
            <v>01</v>
          </cell>
          <cell r="H137">
            <v>8530</v>
          </cell>
          <cell r="I137">
            <v>2746.66</v>
          </cell>
          <cell r="J137">
            <v>0</v>
          </cell>
          <cell r="K137">
            <v>0.38</v>
          </cell>
          <cell r="L137" t="str">
            <v>26</v>
          </cell>
          <cell r="M137" t="str">
            <v>20236</v>
          </cell>
          <cell r="N137" t="str">
            <v>12 2812000</v>
          </cell>
          <cell r="O137" t="str">
            <v>03</v>
          </cell>
          <cell r="P137">
            <v>2.8</v>
          </cell>
          <cell r="Q137">
            <v>0</v>
          </cell>
          <cell r="R137" t="str">
            <v>1</v>
          </cell>
          <cell r="S137" t="str">
            <v>20</v>
          </cell>
          <cell r="T137">
            <v>83</v>
          </cell>
          <cell r="U137">
            <v>6</v>
          </cell>
          <cell r="V137">
            <v>83</v>
          </cell>
          <cell r="W137">
            <v>6</v>
          </cell>
          <cell r="X137">
            <v>83</v>
          </cell>
          <cell r="AF137" t="str">
            <v>00</v>
          </cell>
          <cell r="AI137">
            <v>22735635</v>
          </cell>
          <cell r="AJ137">
            <v>9230667.0299999993</v>
          </cell>
        </row>
        <row r="138">
          <cell r="A138" t="str">
            <v>02</v>
          </cell>
          <cell r="B138" t="str">
            <v>03</v>
          </cell>
          <cell r="C138" t="str">
            <v>2106</v>
          </cell>
          <cell r="D138" t="str">
            <v>Емкость под ГСМ</v>
          </cell>
          <cell r="E138" t="str">
            <v>металлич. КХТ</v>
          </cell>
          <cell r="G138" t="str">
            <v>01</v>
          </cell>
          <cell r="H138">
            <v>8530</v>
          </cell>
          <cell r="I138">
            <v>2746.66</v>
          </cell>
          <cell r="J138">
            <v>0</v>
          </cell>
          <cell r="K138">
            <v>0.38</v>
          </cell>
          <cell r="L138" t="str">
            <v>26</v>
          </cell>
          <cell r="M138" t="str">
            <v>20236</v>
          </cell>
          <cell r="N138" t="str">
            <v>12 2812000</v>
          </cell>
          <cell r="O138" t="str">
            <v>03</v>
          </cell>
          <cell r="P138">
            <v>2.8</v>
          </cell>
          <cell r="Q138">
            <v>0</v>
          </cell>
          <cell r="R138" t="str">
            <v>1</v>
          </cell>
          <cell r="S138" t="str">
            <v>20</v>
          </cell>
          <cell r="T138">
            <v>83</v>
          </cell>
          <cell r="U138">
            <v>6</v>
          </cell>
          <cell r="V138">
            <v>83</v>
          </cell>
          <cell r="W138">
            <v>6</v>
          </cell>
          <cell r="X138">
            <v>83</v>
          </cell>
          <cell r="AF138" t="str">
            <v>00</v>
          </cell>
          <cell r="AI138">
            <v>22735635</v>
          </cell>
          <cell r="AJ138">
            <v>9230667.0299999993</v>
          </cell>
        </row>
        <row r="139">
          <cell r="A139" t="str">
            <v>02</v>
          </cell>
          <cell r="B139" t="str">
            <v>03</v>
          </cell>
          <cell r="C139" t="str">
            <v>2107</v>
          </cell>
          <cell r="D139" t="str">
            <v>Емкость под ГСМ</v>
          </cell>
          <cell r="E139" t="str">
            <v>металлич. КХТ</v>
          </cell>
          <cell r="G139" t="str">
            <v>01</v>
          </cell>
          <cell r="H139">
            <v>8530</v>
          </cell>
          <cell r="I139">
            <v>2746.66</v>
          </cell>
          <cell r="J139">
            <v>0</v>
          </cell>
          <cell r="K139">
            <v>0.38</v>
          </cell>
          <cell r="L139" t="str">
            <v>26</v>
          </cell>
          <cell r="M139" t="str">
            <v>20236</v>
          </cell>
          <cell r="N139" t="str">
            <v>12 2812000</v>
          </cell>
          <cell r="O139" t="str">
            <v>03</v>
          </cell>
          <cell r="P139">
            <v>2.8</v>
          </cell>
          <cell r="Q139">
            <v>0</v>
          </cell>
          <cell r="R139" t="str">
            <v>1</v>
          </cell>
          <cell r="S139" t="str">
            <v>20</v>
          </cell>
          <cell r="T139">
            <v>83</v>
          </cell>
          <cell r="U139">
            <v>6</v>
          </cell>
          <cell r="V139">
            <v>83</v>
          </cell>
          <cell r="W139">
            <v>6</v>
          </cell>
          <cell r="X139">
            <v>83</v>
          </cell>
          <cell r="AF139" t="str">
            <v>00</v>
          </cell>
          <cell r="AI139">
            <v>22735635</v>
          </cell>
          <cell r="AJ139">
            <v>9230667.0299999993</v>
          </cell>
        </row>
        <row r="140">
          <cell r="A140" t="str">
            <v>02</v>
          </cell>
          <cell r="B140" t="str">
            <v>03</v>
          </cell>
          <cell r="C140" t="str">
            <v>2108</v>
          </cell>
          <cell r="D140" t="str">
            <v>Емкость под ГСМ</v>
          </cell>
          <cell r="E140" t="str">
            <v>металлич. КХТ</v>
          </cell>
          <cell r="G140" t="str">
            <v>01</v>
          </cell>
          <cell r="H140">
            <v>8530</v>
          </cell>
          <cell r="I140">
            <v>2746.66</v>
          </cell>
          <cell r="J140">
            <v>0</v>
          </cell>
          <cell r="K140">
            <v>0.41</v>
          </cell>
          <cell r="L140" t="str">
            <v>26</v>
          </cell>
          <cell r="M140" t="str">
            <v>20236</v>
          </cell>
          <cell r="N140" t="str">
            <v>12 2812000</v>
          </cell>
          <cell r="O140" t="str">
            <v>03</v>
          </cell>
          <cell r="P140">
            <v>2.8</v>
          </cell>
          <cell r="Q140">
            <v>0</v>
          </cell>
          <cell r="R140" t="str">
            <v>1</v>
          </cell>
          <cell r="S140" t="str">
            <v>20</v>
          </cell>
          <cell r="T140">
            <v>83</v>
          </cell>
          <cell r="U140">
            <v>6</v>
          </cell>
          <cell r="V140">
            <v>83</v>
          </cell>
          <cell r="W140">
            <v>6</v>
          </cell>
          <cell r="X140">
            <v>83</v>
          </cell>
          <cell r="AF140" t="str">
            <v>00</v>
          </cell>
          <cell r="AI140">
            <v>20801209</v>
          </cell>
          <cell r="AJ140">
            <v>8445290.1799999997</v>
          </cell>
        </row>
        <row r="141">
          <cell r="A141" t="str">
            <v>02</v>
          </cell>
          <cell r="B141" t="str">
            <v>03</v>
          </cell>
          <cell r="C141" t="str">
            <v>2110</v>
          </cell>
          <cell r="D141" t="str">
            <v>Эл.орган "Электроник</v>
          </cell>
          <cell r="E141" t="str">
            <v>а"</v>
          </cell>
          <cell r="G141" t="str">
            <v>01</v>
          </cell>
          <cell r="H141">
            <v>1526</v>
          </cell>
          <cell r="I141">
            <v>249.63</v>
          </cell>
          <cell r="J141">
            <v>0</v>
          </cell>
          <cell r="K141">
            <v>0.06</v>
          </cell>
          <cell r="L141" t="str">
            <v>88</v>
          </cell>
          <cell r="M141" t="str">
            <v>49302</v>
          </cell>
          <cell r="N141" t="str">
            <v>14 3696000</v>
          </cell>
          <cell r="O141" t="str">
            <v>08</v>
          </cell>
          <cell r="P141">
            <v>1.3</v>
          </cell>
          <cell r="Q141">
            <v>0</v>
          </cell>
          <cell r="R141" t="str">
            <v>1</v>
          </cell>
          <cell r="S141" t="str">
            <v>70</v>
          </cell>
          <cell r="T141">
            <v>82</v>
          </cell>
          <cell r="U141">
            <v>5</v>
          </cell>
          <cell r="V141">
            <v>82</v>
          </cell>
          <cell r="W141">
            <v>5</v>
          </cell>
          <cell r="X141">
            <v>82</v>
          </cell>
          <cell r="AF141" t="str">
            <v>00</v>
          </cell>
          <cell r="AI141">
            <v>25301549</v>
          </cell>
          <cell r="AJ141">
            <v>5125672.13</v>
          </cell>
        </row>
        <row r="142">
          <cell r="A142" t="str">
            <v>02</v>
          </cell>
          <cell r="B142" t="str">
            <v>03</v>
          </cell>
          <cell r="C142" t="str">
            <v>2123</v>
          </cell>
          <cell r="D142" t="str">
            <v>Коммутатор КД 18</v>
          </cell>
          <cell r="G142" t="str">
            <v>01</v>
          </cell>
          <cell r="H142">
            <v>1360</v>
          </cell>
          <cell r="I142">
            <v>565.76</v>
          </cell>
          <cell r="J142">
            <v>0</v>
          </cell>
          <cell r="K142">
            <v>0.16</v>
          </cell>
          <cell r="L142" t="str">
            <v>26</v>
          </cell>
          <cell r="M142" t="str">
            <v>45618</v>
          </cell>
          <cell r="N142" t="str">
            <v>24 0008000</v>
          </cell>
          <cell r="O142" t="str">
            <v>067</v>
          </cell>
          <cell r="P142">
            <v>5.2</v>
          </cell>
          <cell r="Q142">
            <v>0</v>
          </cell>
          <cell r="R142" t="str">
            <v>1</v>
          </cell>
          <cell r="S142" t="str">
            <v>45</v>
          </cell>
          <cell r="T142">
            <v>86</v>
          </cell>
          <cell r="U142">
            <v>12</v>
          </cell>
          <cell r="V142">
            <v>86</v>
          </cell>
          <cell r="W142">
            <v>12</v>
          </cell>
          <cell r="X142">
            <v>86</v>
          </cell>
          <cell r="AF142" t="str">
            <v>00</v>
          </cell>
          <cell r="AI142">
            <v>8281129</v>
          </cell>
          <cell r="AJ142">
            <v>4736805.5199999996</v>
          </cell>
        </row>
        <row r="143">
          <cell r="A143" t="str">
            <v>02</v>
          </cell>
          <cell r="B143" t="str">
            <v>03</v>
          </cell>
          <cell r="C143" t="str">
            <v>2124</v>
          </cell>
          <cell r="D143" t="str">
            <v>Коммутатор КД 18</v>
          </cell>
          <cell r="G143" t="str">
            <v>01</v>
          </cell>
          <cell r="H143">
            <v>1360</v>
          </cell>
          <cell r="I143">
            <v>565.76</v>
          </cell>
          <cell r="J143">
            <v>0</v>
          </cell>
          <cell r="K143">
            <v>0.16</v>
          </cell>
          <cell r="L143" t="str">
            <v>26</v>
          </cell>
          <cell r="M143" t="str">
            <v>45618</v>
          </cell>
          <cell r="N143" t="str">
            <v>24 0008000</v>
          </cell>
          <cell r="O143" t="str">
            <v>067</v>
          </cell>
          <cell r="P143">
            <v>5.2</v>
          </cell>
          <cell r="Q143">
            <v>0</v>
          </cell>
          <cell r="R143" t="str">
            <v>1</v>
          </cell>
          <cell r="S143" t="str">
            <v>45</v>
          </cell>
          <cell r="T143">
            <v>86</v>
          </cell>
          <cell r="U143">
            <v>12</v>
          </cell>
          <cell r="V143">
            <v>86</v>
          </cell>
          <cell r="W143">
            <v>12</v>
          </cell>
          <cell r="X143">
            <v>86</v>
          </cell>
          <cell r="AF143" t="str">
            <v>00</v>
          </cell>
          <cell r="AI143">
            <v>8281129</v>
          </cell>
          <cell r="AJ143">
            <v>4736805.5199999996</v>
          </cell>
        </row>
        <row r="144">
          <cell r="A144" t="str">
            <v>02</v>
          </cell>
          <cell r="B144" t="str">
            <v>03</v>
          </cell>
          <cell r="C144" t="str">
            <v>2125</v>
          </cell>
          <cell r="D144" t="str">
            <v>Устройство ВУТ</v>
          </cell>
          <cell r="G144" t="str">
            <v>01</v>
          </cell>
          <cell r="H144">
            <v>11557.63</v>
          </cell>
          <cell r="I144">
            <v>6310.47</v>
          </cell>
          <cell r="J144">
            <v>0</v>
          </cell>
          <cell r="K144">
            <v>1.17</v>
          </cell>
          <cell r="L144" t="str">
            <v>26</v>
          </cell>
          <cell r="M144" t="str">
            <v>40702</v>
          </cell>
          <cell r="N144" t="str">
            <v>14 2894000</v>
          </cell>
          <cell r="O144" t="str">
            <v>067</v>
          </cell>
          <cell r="P144">
            <v>9.1</v>
          </cell>
          <cell r="Q144">
            <v>0</v>
          </cell>
          <cell r="R144" t="str">
            <v>1</v>
          </cell>
          <cell r="S144" t="str">
            <v>40</v>
          </cell>
          <cell r="T144">
            <v>88</v>
          </cell>
          <cell r="U144">
            <v>12</v>
          </cell>
          <cell r="V144">
            <v>88</v>
          </cell>
          <cell r="W144">
            <v>12</v>
          </cell>
          <cell r="X144">
            <v>88</v>
          </cell>
          <cell r="AF144" t="str">
            <v>00</v>
          </cell>
          <cell r="AI144">
            <v>9878319</v>
          </cell>
          <cell r="AJ144">
            <v>8090343.6500000004</v>
          </cell>
        </row>
        <row r="145">
          <cell r="A145" t="str">
            <v>02</v>
          </cell>
          <cell r="B145" t="str">
            <v>99</v>
          </cell>
          <cell r="C145" t="str">
            <v>2131</v>
          </cell>
          <cell r="D145" t="str">
            <v>Эл. печь СНО  555/4</v>
          </cell>
          <cell r="E145" t="str">
            <v>к ПАУ 502а</v>
          </cell>
          <cell r="G145" t="str">
            <v>01</v>
          </cell>
          <cell r="H145">
            <v>26747</v>
          </cell>
          <cell r="I145">
            <v>16716.88</v>
          </cell>
          <cell r="J145">
            <v>0</v>
          </cell>
          <cell r="K145">
            <v>1.17</v>
          </cell>
          <cell r="L145" t="str">
            <v>20</v>
          </cell>
          <cell r="M145" t="str">
            <v>45801</v>
          </cell>
          <cell r="N145" t="str">
            <v>14 2914136</v>
          </cell>
          <cell r="O145" t="str">
            <v>067</v>
          </cell>
          <cell r="P145">
            <v>12.5</v>
          </cell>
          <cell r="Q145">
            <v>0</v>
          </cell>
          <cell r="R145" t="str">
            <v>1</v>
          </cell>
          <cell r="S145" t="str">
            <v>45</v>
          </cell>
          <cell r="T145">
            <v>89</v>
          </cell>
          <cell r="U145">
            <v>12</v>
          </cell>
          <cell r="V145">
            <v>89</v>
          </cell>
          <cell r="W145">
            <v>12</v>
          </cell>
          <cell r="X145">
            <v>89</v>
          </cell>
          <cell r="AB145" t="str">
            <v>14</v>
          </cell>
          <cell r="AC145">
            <v>3</v>
          </cell>
          <cell r="AF145" t="str">
            <v>00</v>
          </cell>
          <cell r="AI145">
            <v>22926758</v>
          </cell>
          <cell r="AJ145">
            <v>22926758</v>
          </cell>
        </row>
        <row r="146">
          <cell r="A146" t="str">
            <v>02</v>
          </cell>
          <cell r="B146" t="str">
            <v>04</v>
          </cell>
          <cell r="C146" t="str">
            <v>2132</v>
          </cell>
          <cell r="D146" t="str">
            <v>Блок питания</v>
          </cell>
          <cell r="G146" t="str">
            <v>01</v>
          </cell>
          <cell r="H146">
            <v>2266</v>
          </cell>
          <cell r="I146">
            <v>915.46</v>
          </cell>
          <cell r="J146">
            <v>0</v>
          </cell>
          <cell r="K146">
            <v>0.48</v>
          </cell>
          <cell r="L146" t="str">
            <v>23</v>
          </cell>
          <cell r="M146" t="str">
            <v>40702</v>
          </cell>
          <cell r="N146" t="str">
            <v>14 2922810</v>
          </cell>
          <cell r="O146" t="str">
            <v>067</v>
          </cell>
          <cell r="P146">
            <v>10.1</v>
          </cell>
          <cell r="Q146">
            <v>0</v>
          </cell>
          <cell r="R146" t="str">
            <v>1</v>
          </cell>
          <cell r="S146" t="str">
            <v>40</v>
          </cell>
          <cell r="T146">
            <v>90</v>
          </cell>
          <cell r="U146">
            <v>12</v>
          </cell>
          <cell r="V146">
            <v>90</v>
          </cell>
          <cell r="W146">
            <v>12</v>
          </cell>
          <cell r="X146">
            <v>90</v>
          </cell>
          <cell r="AB146" t="str">
            <v>14</v>
          </cell>
          <cell r="AC146">
            <v>2</v>
          </cell>
          <cell r="AF146" t="str">
            <v>00</v>
          </cell>
          <cell r="AI146">
            <v>4690483</v>
          </cell>
          <cell r="AJ146">
            <v>3316171.35</v>
          </cell>
        </row>
        <row r="147">
          <cell r="A147" t="str">
            <v>02</v>
          </cell>
          <cell r="B147" t="str">
            <v>03</v>
          </cell>
          <cell r="C147" t="str">
            <v>2137</v>
          </cell>
          <cell r="D147" t="str">
            <v>Станок строгальный 4</v>
          </cell>
          <cell r="E147" t="str">
            <v>х сторонний</v>
          </cell>
          <cell r="G147" t="str">
            <v>01</v>
          </cell>
          <cell r="H147">
            <v>65130</v>
          </cell>
          <cell r="I147">
            <v>10447.94</v>
          </cell>
          <cell r="J147">
            <v>0</v>
          </cell>
          <cell r="K147">
            <v>0.59</v>
          </cell>
          <cell r="L147" t="str">
            <v>26</v>
          </cell>
          <cell r="M147" t="str">
            <v>41000</v>
          </cell>
          <cell r="N147" t="str">
            <v>14 2922620</v>
          </cell>
          <cell r="O147" t="str">
            <v>067</v>
          </cell>
          <cell r="P147">
            <v>3.5</v>
          </cell>
          <cell r="Q147">
            <v>0</v>
          </cell>
          <cell r="R147" t="str">
            <v>1</v>
          </cell>
          <cell r="S147" t="str">
            <v>41</v>
          </cell>
          <cell r="T147">
            <v>90</v>
          </cell>
          <cell r="U147">
            <v>5</v>
          </cell>
          <cell r="V147">
            <v>90</v>
          </cell>
          <cell r="W147">
            <v>5</v>
          </cell>
          <cell r="X147">
            <v>90</v>
          </cell>
          <cell r="AF147" t="str">
            <v>00</v>
          </cell>
          <cell r="AI147">
            <v>111035565</v>
          </cell>
          <cell r="AJ147">
            <v>29470689.460000001</v>
          </cell>
        </row>
        <row r="148">
          <cell r="A148" t="str">
            <v>02</v>
          </cell>
          <cell r="B148" t="str">
            <v>99</v>
          </cell>
          <cell r="C148" t="str">
            <v>2141</v>
          </cell>
          <cell r="D148" t="str">
            <v>Трансформаторная под</v>
          </cell>
          <cell r="E148" t="str">
            <v>станция КТП-100/10</v>
          </cell>
          <cell r="G148" t="str">
            <v>01</v>
          </cell>
          <cell r="H148">
            <v>13861.59</v>
          </cell>
          <cell r="I148">
            <v>2998.72</v>
          </cell>
          <cell r="J148">
            <v>0</v>
          </cell>
          <cell r="K148">
            <v>1.17</v>
          </cell>
          <cell r="L148" t="str">
            <v>20</v>
          </cell>
          <cell r="M148" t="str">
            <v>40705</v>
          </cell>
          <cell r="N148" t="str">
            <v>14 3115201</v>
          </cell>
          <cell r="O148" t="str">
            <v>067</v>
          </cell>
          <cell r="P148">
            <v>4.4000000000000004</v>
          </cell>
          <cell r="Q148">
            <v>0</v>
          </cell>
          <cell r="R148" t="str">
            <v>1</v>
          </cell>
          <cell r="S148" t="str">
            <v>40</v>
          </cell>
          <cell r="T148">
            <v>90</v>
          </cell>
          <cell r="U148">
            <v>1</v>
          </cell>
          <cell r="V148">
            <v>90</v>
          </cell>
          <cell r="W148">
            <v>1</v>
          </cell>
          <cell r="X148">
            <v>90</v>
          </cell>
          <cell r="AF148" t="str">
            <v>00</v>
          </cell>
          <cell r="AI148">
            <v>11847514</v>
          </cell>
          <cell r="AJ148">
            <v>4126883.69</v>
          </cell>
        </row>
        <row r="149">
          <cell r="A149" t="str">
            <v>02</v>
          </cell>
          <cell r="B149" t="str">
            <v>02</v>
          </cell>
          <cell r="C149" t="str">
            <v>2466</v>
          </cell>
          <cell r="D149" t="str">
            <v>Холодильник "Орск"</v>
          </cell>
          <cell r="G149" t="str">
            <v>01</v>
          </cell>
          <cell r="H149">
            <v>1250</v>
          </cell>
          <cell r="I149">
            <v>875</v>
          </cell>
          <cell r="J149">
            <v>0</v>
          </cell>
          <cell r="K149">
            <v>0.3</v>
          </cell>
          <cell r="L149" t="str">
            <v>20</v>
          </cell>
          <cell r="M149" t="str">
            <v>45800</v>
          </cell>
          <cell r="N149" t="str">
            <v>16 2930100</v>
          </cell>
          <cell r="O149" t="str">
            <v>063</v>
          </cell>
          <cell r="P149">
            <v>10</v>
          </cell>
          <cell r="Q149">
            <v>0</v>
          </cell>
          <cell r="R149" t="str">
            <v>1</v>
          </cell>
          <cell r="S149" t="str">
            <v>45</v>
          </cell>
          <cell r="T149">
            <v>87</v>
          </cell>
          <cell r="U149">
            <v>12</v>
          </cell>
          <cell r="V149">
            <v>87</v>
          </cell>
          <cell r="W149">
            <v>12</v>
          </cell>
          <cell r="X149">
            <v>87</v>
          </cell>
          <cell r="AF149" t="str">
            <v>00</v>
          </cell>
          <cell r="AI149">
            <v>4133376</v>
          </cell>
          <cell r="AJ149">
            <v>4133376</v>
          </cell>
        </row>
        <row r="150">
          <cell r="A150" t="str">
            <v>02</v>
          </cell>
          <cell r="B150" t="str">
            <v>02</v>
          </cell>
          <cell r="C150" t="str">
            <v>2468</v>
          </cell>
          <cell r="D150" t="str">
            <v>Холодильник "Орск"</v>
          </cell>
          <cell r="G150" t="str">
            <v>01</v>
          </cell>
          <cell r="H150">
            <v>1250</v>
          </cell>
          <cell r="I150">
            <v>875</v>
          </cell>
          <cell r="J150">
            <v>0</v>
          </cell>
          <cell r="K150">
            <v>0.43</v>
          </cell>
          <cell r="L150" t="str">
            <v>20</v>
          </cell>
          <cell r="M150" t="str">
            <v>45800</v>
          </cell>
          <cell r="N150" t="str">
            <v>16 2930100</v>
          </cell>
          <cell r="O150" t="str">
            <v>063</v>
          </cell>
          <cell r="P150">
            <v>10</v>
          </cell>
          <cell r="Q150">
            <v>0</v>
          </cell>
          <cell r="R150" t="str">
            <v>1</v>
          </cell>
          <cell r="S150" t="str">
            <v>45</v>
          </cell>
          <cell r="T150">
            <v>87</v>
          </cell>
          <cell r="U150">
            <v>12</v>
          </cell>
          <cell r="V150">
            <v>87</v>
          </cell>
          <cell r="W150">
            <v>12</v>
          </cell>
          <cell r="X150">
            <v>87</v>
          </cell>
          <cell r="AF150" t="str">
            <v>00</v>
          </cell>
          <cell r="AI150">
            <v>2893363</v>
          </cell>
          <cell r="AJ150">
            <v>2893363</v>
          </cell>
        </row>
        <row r="151">
          <cell r="A151" t="str">
            <v>17</v>
          </cell>
          <cell r="B151" t="str">
            <v>82</v>
          </cell>
          <cell r="C151" t="str">
            <v>2482</v>
          </cell>
          <cell r="D151" t="str">
            <v>Холодильная камера</v>
          </cell>
          <cell r="G151" t="str">
            <v>01</v>
          </cell>
          <cell r="H151">
            <v>16600</v>
          </cell>
          <cell r="I151">
            <v>13003.33</v>
          </cell>
          <cell r="J151">
            <v>0</v>
          </cell>
          <cell r="K151">
            <v>0.77</v>
          </cell>
          <cell r="L151" t="str">
            <v>26</v>
          </cell>
          <cell r="M151" t="str">
            <v>45800</v>
          </cell>
          <cell r="N151" t="str">
            <v>16 2930100</v>
          </cell>
          <cell r="O151" t="str">
            <v>063</v>
          </cell>
          <cell r="P151">
            <v>10</v>
          </cell>
          <cell r="Q151">
            <v>0</v>
          </cell>
          <cell r="R151" t="str">
            <v>1</v>
          </cell>
          <cell r="S151" t="str">
            <v>45</v>
          </cell>
          <cell r="T151">
            <v>87</v>
          </cell>
          <cell r="U151">
            <v>2</v>
          </cell>
          <cell r="V151">
            <v>87</v>
          </cell>
          <cell r="W151">
            <v>2</v>
          </cell>
          <cell r="X151">
            <v>87</v>
          </cell>
          <cell r="AB151" t="str">
            <v>14</v>
          </cell>
          <cell r="AC151">
            <v>11</v>
          </cell>
          <cell r="AF151" t="str">
            <v>17</v>
          </cell>
          <cell r="AI151">
            <v>21482318</v>
          </cell>
          <cell r="AJ151">
            <v>21482318</v>
          </cell>
        </row>
        <row r="152">
          <cell r="A152" t="str">
            <v>15</v>
          </cell>
          <cell r="B152" t="str">
            <v>81</v>
          </cell>
          <cell r="C152" t="str">
            <v>2488</v>
          </cell>
          <cell r="D152" t="str">
            <v>Телевизор "Крым"</v>
          </cell>
          <cell r="G152" t="str">
            <v>01</v>
          </cell>
          <cell r="H152">
            <v>624</v>
          </cell>
          <cell r="I152">
            <v>624</v>
          </cell>
          <cell r="J152">
            <v>0</v>
          </cell>
          <cell r="K152">
            <v>0.31</v>
          </cell>
          <cell r="L152" t="str">
            <v>88/2</v>
          </cell>
          <cell r="M152" t="str">
            <v>45620</v>
          </cell>
          <cell r="N152" t="str">
            <v>14 3230101</v>
          </cell>
          <cell r="O152" t="str">
            <v>067</v>
          </cell>
          <cell r="P152">
            <v>12.5</v>
          </cell>
          <cell r="Q152">
            <v>0</v>
          </cell>
          <cell r="R152" t="str">
            <v>1</v>
          </cell>
          <cell r="S152" t="str">
            <v>45</v>
          </cell>
          <cell r="T152">
            <v>77</v>
          </cell>
          <cell r="U152">
            <v>5</v>
          </cell>
          <cell r="V152">
            <v>77</v>
          </cell>
          <cell r="W152">
            <v>5</v>
          </cell>
          <cell r="X152">
            <v>77</v>
          </cell>
          <cell r="AB152" t="str">
            <v>14</v>
          </cell>
          <cell r="AC152">
            <v>2</v>
          </cell>
          <cell r="AF152" t="str">
            <v>15</v>
          </cell>
          <cell r="AI152">
            <v>2043056</v>
          </cell>
          <cell r="AJ152">
            <v>2043056</v>
          </cell>
        </row>
        <row r="153">
          <cell r="A153" t="str">
            <v>02</v>
          </cell>
          <cell r="B153" t="str">
            <v>02</v>
          </cell>
          <cell r="C153" t="str">
            <v>2490</v>
          </cell>
          <cell r="D153" t="str">
            <v>Холодильная камера</v>
          </cell>
          <cell r="E153" t="str">
            <v>САРАТОВ</v>
          </cell>
          <cell r="G153" t="str">
            <v>01</v>
          </cell>
          <cell r="H153">
            <v>6110.54</v>
          </cell>
          <cell r="I153">
            <v>2851.58</v>
          </cell>
          <cell r="J153">
            <v>0</v>
          </cell>
          <cell r="K153">
            <v>0.86</v>
          </cell>
          <cell r="L153" t="str">
            <v>20</v>
          </cell>
          <cell r="M153" t="str">
            <v>45800</v>
          </cell>
          <cell r="N153" t="str">
            <v>16 2920100</v>
          </cell>
          <cell r="O153" t="str">
            <v>063</v>
          </cell>
          <cell r="P153">
            <v>10</v>
          </cell>
          <cell r="Q153">
            <v>0</v>
          </cell>
          <cell r="R153" t="str">
            <v>1</v>
          </cell>
          <cell r="S153" t="str">
            <v>45</v>
          </cell>
          <cell r="T153">
            <v>90</v>
          </cell>
          <cell r="U153">
            <v>4</v>
          </cell>
          <cell r="V153">
            <v>90</v>
          </cell>
          <cell r="W153">
            <v>4</v>
          </cell>
          <cell r="X153">
            <v>90</v>
          </cell>
          <cell r="AF153" t="str">
            <v>00</v>
          </cell>
          <cell r="AI153">
            <v>7105273</v>
          </cell>
          <cell r="AJ153">
            <v>5447376.0899999999</v>
          </cell>
        </row>
        <row r="154">
          <cell r="A154" t="str">
            <v>02</v>
          </cell>
          <cell r="B154" t="str">
            <v>71</v>
          </cell>
          <cell r="C154" t="str">
            <v>2492</v>
          </cell>
          <cell r="D154" t="str">
            <v>Станок отрезной П-1</v>
          </cell>
          <cell r="G154" t="str">
            <v>01</v>
          </cell>
          <cell r="H154">
            <v>5311</v>
          </cell>
          <cell r="I154">
            <v>2726.31</v>
          </cell>
          <cell r="J154">
            <v>0</v>
          </cell>
          <cell r="K154">
            <v>0.94</v>
          </cell>
          <cell r="L154" t="str">
            <v>23</v>
          </cell>
          <cell r="M154" t="str">
            <v>41000</v>
          </cell>
          <cell r="N154" t="str">
            <v>14 2922165</v>
          </cell>
          <cell r="O154" t="str">
            <v>067</v>
          </cell>
          <cell r="P154">
            <v>3.5</v>
          </cell>
          <cell r="Q154">
            <v>0</v>
          </cell>
          <cell r="R154" t="str">
            <v>1</v>
          </cell>
          <cell r="S154" t="str">
            <v>41</v>
          </cell>
          <cell r="T154">
            <v>80</v>
          </cell>
          <cell r="U154">
            <v>4</v>
          </cell>
          <cell r="V154">
            <v>80</v>
          </cell>
          <cell r="W154">
            <v>4</v>
          </cell>
          <cell r="X154">
            <v>80</v>
          </cell>
          <cell r="AF154" t="str">
            <v>00</v>
          </cell>
          <cell r="AI154">
            <v>5677439</v>
          </cell>
          <cell r="AJ154">
            <v>3510550.35</v>
          </cell>
        </row>
        <row r="155">
          <cell r="A155" t="str">
            <v>02</v>
          </cell>
          <cell r="B155" t="str">
            <v>71</v>
          </cell>
          <cell r="C155" t="str">
            <v>2493</v>
          </cell>
          <cell r="D155" t="str">
            <v>Станок горизонт.фрез</v>
          </cell>
          <cell r="E155" t="str">
            <v>. 6М 83Г</v>
          </cell>
          <cell r="G155" t="str">
            <v>01</v>
          </cell>
          <cell r="H155">
            <v>7396</v>
          </cell>
          <cell r="I155">
            <v>4659.4799999999996</v>
          </cell>
          <cell r="J155">
            <v>0</v>
          </cell>
          <cell r="K155">
            <v>1.1100000000000001</v>
          </cell>
          <cell r="L155" t="str">
            <v>23</v>
          </cell>
          <cell r="M155" t="str">
            <v>41000</v>
          </cell>
          <cell r="N155" t="str">
            <v>14 2922165</v>
          </cell>
          <cell r="O155" t="str">
            <v>067</v>
          </cell>
          <cell r="P155">
            <v>3.5</v>
          </cell>
          <cell r="Q155">
            <v>0</v>
          </cell>
          <cell r="R155" t="str">
            <v>1</v>
          </cell>
          <cell r="S155" t="str">
            <v>41</v>
          </cell>
          <cell r="T155">
            <v>76</v>
          </cell>
          <cell r="U155">
            <v>12</v>
          </cell>
          <cell r="V155">
            <v>76</v>
          </cell>
          <cell r="W155">
            <v>12</v>
          </cell>
          <cell r="X155">
            <v>76</v>
          </cell>
          <cell r="AF155" t="str">
            <v>00</v>
          </cell>
          <cell r="AI155">
            <v>6663356</v>
          </cell>
          <cell r="AJ155">
            <v>4897567.05</v>
          </cell>
        </row>
        <row r="156">
          <cell r="A156" t="str">
            <v>02</v>
          </cell>
          <cell r="B156" t="str">
            <v>71</v>
          </cell>
          <cell r="C156" t="str">
            <v>2494</v>
          </cell>
          <cell r="D156" t="str">
            <v>Станок токарно-комби</v>
          </cell>
          <cell r="E156" t="str">
            <v>нир.универс.</v>
          </cell>
          <cell r="G156" t="str">
            <v>01</v>
          </cell>
          <cell r="H156">
            <v>15406.01</v>
          </cell>
          <cell r="I156">
            <v>9166.57</v>
          </cell>
          <cell r="J156">
            <v>0</v>
          </cell>
          <cell r="K156">
            <v>1.1200000000000001</v>
          </cell>
          <cell r="L156" t="str">
            <v>23</v>
          </cell>
          <cell r="M156" t="str">
            <v>41000</v>
          </cell>
          <cell r="N156" t="str">
            <v>14 2922100</v>
          </cell>
          <cell r="O156" t="str">
            <v>067</v>
          </cell>
          <cell r="P156">
            <v>3.5</v>
          </cell>
          <cell r="Q156">
            <v>0</v>
          </cell>
          <cell r="R156" t="str">
            <v>1</v>
          </cell>
          <cell r="S156" t="str">
            <v>41</v>
          </cell>
          <cell r="T156">
            <v>77</v>
          </cell>
          <cell r="U156">
            <v>12</v>
          </cell>
          <cell r="V156">
            <v>77</v>
          </cell>
          <cell r="W156">
            <v>12</v>
          </cell>
          <cell r="X156">
            <v>77</v>
          </cell>
          <cell r="AF156" t="str">
            <v>00</v>
          </cell>
          <cell r="AI156">
            <v>13755363</v>
          </cell>
          <cell r="AJ156">
            <v>9628754.3699999992</v>
          </cell>
        </row>
        <row r="157">
          <cell r="A157" t="str">
            <v>02</v>
          </cell>
          <cell r="B157" t="str">
            <v>71</v>
          </cell>
          <cell r="C157" t="str">
            <v>2495</v>
          </cell>
          <cell r="D157" t="str">
            <v>Станок ТО-161</v>
          </cell>
          <cell r="G157" t="str">
            <v>01</v>
          </cell>
          <cell r="H157">
            <v>5450</v>
          </cell>
          <cell r="I157">
            <v>3083.79</v>
          </cell>
          <cell r="J157">
            <v>0</v>
          </cell>
          <cell r="K157">
            <v>0.93</v>
          </cell>
          <cell r="L157" t="str">
            <v>23</v>
          </cell>
          <cell r="M157" t="str">
            <v>41000</v>
          </cell>
          <cell r="N157" t="str">
            <v>14 2922100</v>
          </cell>
          <cell r="O157" t="str">
            <v>067</v>
          </cell>
          <cell r="P157">
            <v>3.5</v>
          </cell>
          <cell r="Q157">
            <v>0</v>
          </cell>
          <cell r="R157" t="str">
            <v>1</v>
          </cell>
          <cell r="S157" t="str">
            <v>41</v>
          </cell>
          <cell r="T157">
            <v>78</v>
          </cell>
          <cell r="U157">
            <v>10</v>
          </cell>
          <cell r="V157">
            <v>78</v>
          </cell>
          <cell r="W157">
            <v>10</v>
          </cell>
          <cell r="X157">
            <v>78</v>
          </cell>
          <cell r="AF157" t="str">
            <v>00</v>
          </cell>
          <cell r="AI157">
            <v>5842257</v>
          </cell>
          <cell r="AJ157">
            <v>3919181.54</v>
          </cell>
        </row>
        <row r="158">
          <cell r="A158" t="str">
            <v>02</v>
          </cell>
          <cell r="B158" t="str">
            <v>71</v>
          </cell>
          <cell r="C158" t="str">
            <v>2496</v>
          </cell>
          <cell r="D158" t="str">
            <v>Станок росточный 2А-</v>
          </cell>
          <cell r="E158" t="str">
            <v>78</v>
          </cell>
          <cell r="G158" t="str">
            <v>01</v>
          </cell>
          <cell r="H158">
            <v>3661.2</v>
          </cell>
          <cell r="I158">
            <v>2456.0500000000002</v>
          </cell>
          <cell r="J158">
            <v>0</v>
          </cell>
          <cell r="K158">
            <v>0.33</v>
          </cell>
          <cell r="L158" t="str">
            <v>23</v>
          </cell>
          <cell r="M158" t="str">
            <v>41000</v>
          </cell>
          <cell r="N158" t="str">
            <v>14 2922100</v>
          </cell>
          <cell r="O158" t="str">
            <v>067</v>
          </cell>
          <cell r="P158">
            <v>3.5</v>
          </cell>
          <cell r="Q158">
            <v>0</v>
          </cell>
          <cell r="R158" t="str">
            <v>1</v>
          </cell>
          <cell r="S158" t="str">
            <v>41</v>
          </cell>
          <cell r="T158">
            <v>75</v>
          </cell>
          <cell r="U158">
            <v>10</v>
          </cell>
          <cell r="V158">
            <v>75</v>
          </cell>
          <cell r="W158">
            <v>10</v>
          </cell>
          <cell r="X158">
            <v>75</v>
          </cell>
          <cell r="AF158" t="str">
            <v>00</v>
          </cell>
          <cell r="AI158">
            <v>11116966</v>
          </cell>
          <cell r="AJ158">
            <v>8624911.75</v>
          </cell>
        </row>
        <row r="159">
          <cell r="A159" t="str">
            <v>02</v>
          </cell>
          <cell r="B159" t="str">
            <v>71</v>
          </cell>
          <cell r="C159" t="str">
            <v>2497</v>
          </cell>
          <cell r="D159" t="str">
            <v>Станок сверлильный П</v>
          </cell>
          <cell r="E159" t="str">
            <v>К-203</v>
          </cell>
          <cell r="G159" t="str">
            <v>01</v>
          </cell>
          <cell r="H159">
            <v>3322</v>
          </cell>
          <cell r="I159">
            <v>1705.29</v>
          </cell>
          <cell r="J159">
            <v>0</v>
          </cell>
          <cell r="K159">
            <v>0.74</v>
          </cell>
          <cell r="L159" t="str">
            <v>23</v>
          </cell>
          <cell r="M159" t="str">
            <v>41000</v>
          </cell>
          <cell r="N159" t="str">
            <v>14 2922111</v>
          </cell>
          <cell r="O159" t="str">
            <v>067</v>
          </cell>
          <cell r="P159">
            <v>3.5</v>
          </cell>
          <cell r="Q159">
            <v>0</v>
          </cell>
          <cell r="R159" t="str">
            <v>1</v>
          </cell>
          <cell r="S159" t="str">
            <v>41</v>
          </cell>
          <cell r="T159">
            <v>80</v>
          </cell>
          <cell r="U159">
            <v>4</v>
          </cell>
          <cell r="V159">
            <v>80</v>
          </cell>
          <cell r="W159">
            <v>4</v>
          </cell>
          <cell r="X159">
            <v>80</v>
          </cell>
          <cell r="AF159" t="str">
            <v>00</v>
          </cell>
          <cell r="AI159">
            <v>4472245</v>
          </cell>
          <cell r="AJ159">
            <v>2765338.57</v>
          </cell>
        </row>
        <row r="160">
          <cell r="A160" t="str">
            <v>02</v>
          </cell>
          <cell r="B160" t="str">
            <v>71</v>
          </cell>
          <cell r="C160" t="str">
            <v>2502/1</v>
          </cell>
          <cell r="D160" t="str">
            <v>Станок токарновинтор</v>
          </cell>
          <cell r="E160" t="str">
            <v>ез.</v>
          </cell>
          <cell r="G160" t="str">
            <v>01</v>
          </cell>
          <cell r="H160">
            <v>3808.67</v>
          </cell>
          <cell r="I160">
            <v>2532.77</v>
          </cell>
          <cell r="J160">
            <v>0</v>
          </cell>
          <cell r="K160">
            <v>1.1200000000000001</v>
          </cell>
          <cell r="L160" t="str">
            <v>23</v>
          </cell>
          <cell r="M160" t="str">
            <v>41000</v>
          </cell>
          <cell r="N160" t="str">
            <v>14 2922105</v>
          </cell>
          <cell r="O160" t="str">
            <v>067</v>
          </cell>
          <cell r="P160">
            <v>3.5</v>
          </cell>
          <cell r="Q160">
            <v>0</v>
          </cell>
          <cell r="R160" t="str">
            <v>1</v>
          </cell>
          <cell r="S160" t="str">
            <v>41</v>
          </cell>
          <cell r="T160">
            <v>75</v>
          </cell>
          <cell r="U160">
            <v>12</v>
          </cell>
          <cell r="V160">
            <v>75</v>
          </cell>
          <cell r="W160">
            <v>12</v>
          </cell>
          <cell r="X160">
            <v>75</v>
          </cell>
          <cell r="AF160" t="str">
            <v>00</v>
          </cell>
          <cell r="AI160">
            <v>3400600</v>
          </cell>
          <cell r="AJ160">
            <v>2618462.8199999998</v>
          </cell>
        </row>
        <row r="161">
          <cell r="A161" t="str">
            <v>02</v>
          </cell>
          <cell r="B161" t="str">
            <v>02</v>
          </cell>
          <cell r="C161" t="str">
            <v>2504</v>
          </cell>
          <cell r="D161" t="str">
            <v>Сварочное оборудован</v>
          </cell>
          <cell r="E161" t="str">
            <v>ие ЛСТ-8 в к-те</v>
          </cell>
          <cell r="G161" t="str">
            <v>01</v>
          </cell>
          <cell r="H161">
            <v>236000</v>
          </cell>
          <cell r="I161">
            <v>46708.35</v>
          </cell>
          <cell r="J161">
            <v>0</v>
          </cell>
          <cell r="K161">
            <v>1.02</v>
          </cell>
          <cell r="L161" t="str">
            <v>20</v>
          </cell>
          <cell r="M161" t="str">
            <v>42504</v>
          </cell>
          <cell r="N161" t="str">
            <v>14 2947193</v>
          </cell>
          <cell r="O161" t="str">
            <v>067</v>
          </cell>
          <cell r="P161">
            <v>12.5</v>
          </cell>
          <cell r="Q161">
            <v>0</v>
          </cell>
          <cell r="R161" t="str">
            <v>1</v>
          </cell>
          <cell r="S161" t="str">
            <v>42</v>
          </cell>
          <cell r="T161">
            <v>90</v>
          </cell>
          <cell r="U161">
            <v>5</v>
          </cell>
          <cell r="V161">
            <v>93</v>
          </cell>
          <cell r="W161">
            <v>5</v>
          </cell>
          <cell r="X161">
            <v>93</v>
          </cell>
          <cell r="AB161" t="str">
            <v>14</v>
          </cell>
          <cell r="AC161">
            <v>2</v>
          </cell>
          <cell r="AF161" t="str">
            <v>00</v>
          </cell>
          <cell r="AI161">
            <v>230382351</v>
          </cell>
          <cell r="AJ161">
            <v>131989907.63</v>
          </cell>
        </row>
        <row r="162">
          <cell r="A162" t="str">
            <v>02</v>
          </cell>
          <cell r="B162" t="str">
            <v>71</v>
          </cell>
          <cell r="C162" t="str">
            <v>2504/1</v>
          </cell>
          <cell r="D162" t="str">
            <v>Хонинговальный стано</v>
          </cell>
          <cell r="E162" t="str">
            <v>к</v>
          </cell>
          <cell r="G162" t="str">
            <v>01</v>
          </cell>
          <cell r="H162">
            <v>7029</v>
          </cell>
          <cell r="I162">
            <v>2952.18</v>
          </cell>
          <cell r="J162">
            <v>0</v>
          </cell>
          <cell r="K162">
            <v>0.74</v>
          </cell>
          <cell r="L162" t="str">
            <v>23</v>
          </cell>
          <cell r="M162" t="str">
            <v>41000</v>
          </cell>
          <cell r="N162" t="str">
            <v>14 2922176</v>
          </cell>
          <cell r="O162" t="str">
            <v>067</v>
          </cell>
          <cell r="P162">
            <v>3.5</v>
          </cell>
          <cell r="Q162">
            <v>0</v>
          </cell>
          <cell r="R162" t="str">
            <v>1</v>
          </cell>
          <cell r="S162" t="str">
            <v>41</v>
          </cell>
          <cell r="T162">
            <v>82</v>
          </cell>
          <cell r="U162">
            <v>12</v>
          </cell>
          <cell r="V162">
            <v>82</v>
          </cell>
          <cell r="W162">
            <v>12</v>
          </cell>
          <cell r="X162">
            <v>82</v>
          </cell>
          <cell r="AF162" t="str">
            <v>00</v>
          </cell>
          <cell r="AI162">
            <v>9530109</v>
          </cell>
          <cell r="AJ162">
            <v>5003307.03</v>
          </cell>
        </row>
        <row r="163">
          <cell r="A163" t="str">
            <v>02</v>
          </cell>
          <cell r="B163" t="str">
            <v>71</v>
          </cell>
          <cell r="C163" t="str">
            <v>2510</v>
          </cell>
          <cell r="D163" t="str">
            <v>Круглошлиф.станок 3</v>
          </cell>
          <cell r="E163" t="str">
            <v>У131 М</v>
          </cell>
          <cell r="G163" t="str">
            <v>01</v>
          </cell>
          <cell r="H163">
            <v>70946.86</v>
          </cell>
          <cell r="I163">
            <v>25038.33</v>
          </cell>
          <cell r="J163">
            <v>0</v>
          </cell>
          <cell r="K163">
            <v>1.06</v>
          </cell>
          <cell r="L163" t="str">
            <v>23</v>
          </cell>
          <cell r="M163" t="str">
            <v>41000</v>
          </cell>
          <cell r="N163" t="str">
            <v>14 2922623</v>
          </cell>
          <cell r="O163" t="str">
            <v>067</v>
          </cell>
          <cell r="P163">
            <v>3.5</v>
          </cell>
          <cell r="Q163">
            <v>0</v>
          </cell>
          <cell r="R163" t="str">
            <v>1</v>
          </cell>
          <cell r="S163" t="str">
            <v>41</v>
          </cell>
          <cell r="T163">
            <v>84</v>
          </cell>
          <cell r="U163">
            <v>11</v>
          </cell>
          <cell r="V163">
            <v>84</v>
          </cell>
          <cell r="W163">
            <v>11</v>
          </cell>
          <cell r="X163">
            <v>84</v>
          </cell>
          <cell r="AF163" t="str">
            <v>00</v>
          </cell>
          <cell r="AI163">
            <v>66930997</v>
          </cell>
          <cell r="AJ163">
            <v>30648819.34</v>
          </cell>
        </row>
        <row r="164">
          <cell r="A164" t="str">
            <v>02</v>
          </cell>
          <cell r="B164" t="str">
            <v>55</v>
          </cell>
          <cell r="C164" t="str">
            <v>2513</v>
          </cell>
          <cell r="D164" t="str">
            <v>Рампа 2010 кислр.</v>
          </cell>
          <cell r="G164" t="str">
            <v>01</v>
          </cell>
          <cell r="H164">
            <v>2085.4499999999998</v>
          </cell>
          <cell r="I164">
            <v>2085.4499999999998</v>
          </cell>
          <cell r="J164">
            <v>0</v>
          </cell>
          <cell r="K164">
            <v>1.27</v>
          </cell>
          <cell r="L164" t="str">
            <v>26</v>
          </cell>
          <cell r="M164" t="str">
            <v>43401</v>
          </cell>
          <cell r="N164" t="str">
            <v>14 2919107</v>
          </cell>
          <cell r="O164" t="str">
            <v>064</v>
          </cell>
          <cell r="P164">
            <v>16.7</v>
          </cell>
          <cell r="Q164">
            <v>0</v>
          </cell>
          <cell r="R164" t="str">
            <v>1</v>
          </cell>
          <cell r="S164" t="str">
            <v>43</v>
          </cell>
          <cell r="T164">
            <v>83</v>
          </cell>
          <cell r="U164">
            <v>9</v>
          </cell>
          <cell r="V164">
            <v>83</v>
          </cell>
          <cell r="W164">
            <v>9</v>
          </cell>
          <cell r="X164">
            <v>83</v>
          </cell>
          <cell r="AF164" t="str">
            <v>00</v>
          </cell>
          <cell r="AI164">
            <v>1642088</v>
          </cell>
          <cell r="AJ164">
            <v>1642088</v>
          </cell>
        </row>
        <row r="165">
          <cell r="A165" t="str">
            <v>02</v>
          </cell>
          <cell r="B165" t="str">
            <v>71</v>
          </cell>
          <cell r="C165" t="str">
            <v>2515</v>
          </cell>
          <cell r="D165" t="str">
            <v>Пресс гидравл. ПО 93</v>
          </cell>
          <cell r="E165" t="str">
            <v>0</v>
          </cell>
          <cell r="G165" t="str">
            <v>01</v>
          </cell>
          <cell r="H165">
            <v>20340</v>
          </cell>
          <cell r="I165">
            <v>4093.43</v>
          </cell>
          <cell r="J165">
            <v>0</v>
          </cell>
          <cell r="K165">
            <v>1.1399999999999999</v>
          </cell>
          <cell r="L165" t="str">
            <v>23</v>
          </cell>
          <cell r="M165" t="str">
            <v>41000</v>
          </cell>
          <cell r="N165" t="str">
            <v>14 2922200</v>
          </cell>
          <cell r="O165" t="str">
            <v>067</v>
          </cell>
          <cell r="P165">
            <v>3.5</v>
          </cell>
          <cell r="Q165">
            <v>0</v>
          </cell>
          <cell r="R165" t="str">
            <v>1</v>
          </cell>
          <cell r="S165" t="str">
            <v>41</v>
          </cell>
          <cell r="T165">
            <v>89</v>
          </cell>
          <cell r="U165">
            <v>3</v>
          </cell>
          <cell r="V165">
            <v>89</v>
          </cell>
          <cell r="W165">
            <v>3</v>
          </cell>
          <cell r="X165">
            <v>89</v>
          </cell>
          <cell r="AF165" t="str">
            <v>00</v>
          </cell>
          <cell r="AI165">
            <v>17791488</v>
          </cell>
          <cell r="AJ165">
            <v>5448643.2000000002</v>
          </cell>
        </row>
        <row r="166">
          <cell r="A166" t="str">
            <v>02</v>
          </cell>
          <cell r="B166" t="str">
            <v>71</v>
          </cell>
          <cell r="C166" t="str">
            <v>2516</v>
          </cell>
          <cell r="D166" t="str">
            <v>Пресс-ножницы</v>
          </cell>
          <cell r="G166" t="str">
            <v>01</v>
          </cell>
          <cell r="H166">
            <v>34250</v>
          </cell>
          <cell r="I166">
            <v>13485.94</v>
          </cell>
          <cell r="J166">
            <v>0</v>
          </cell>
          <cell r="K166">
            <v>0.97</v>
          </cell>
          <cell r="L166" t="str">
            <v>23</v>
          </cell>
          <cell r="M166" t="str">
            <v>41000</v>
          </cell>
          <cell r="N166" t="str">
            <v>14 2922250</v>
          </cell>
          <cell r="O166" t="str">
            <v>067</v>
          </cell>
          <cell r="P166">
            <v>3.5</v>
          </cell>
          <cell r="Q166">
            <v>0</v>
          </cell>
          <cell r="R166" t="str">
            <v>1</v>
          </cell>
          <cell r="S166" t="str">
            <v>41</v>
          </cell>
          <cell r="T166">
            <v>83</v>
          </cell>
          <cell r="U166">
            <v>9</v>
          </cell>
          <cell r="V166">
            <v>83</v>
          </cell>
          <cell r="W166">
            <v>9</v>
          </cell>
          <cell r="X166">
            <v>83</v>
          </cell>
          <cell r="AF166" t="str">
            <v>00</v>
          </cell>
          <cell r="AI166">
            <v>35304984</v>
          </cell>
          <cell r="AJ166">
            <v>17608360.77</v>
          </cell>
        </row>
        <row r="167">
          <cell r="A167" t="str">
            <v>02</v>
          </cell>
          <cell r="B167" t="str">
            <v>55</v>
          </cell>
          <cell r="C167" t="str">
            <v>2524</v>
          </cell>
          <cell r="D167" t="str">
            <v>Резервуар УТК 05/025</v>
          </cell>
          <cell r="G167" t="str">
            <v>01</v>
          </cell>
          <cell r="H167">
            <v>35800</v>
          </cell>
          <cell r="I167">
            <v>10525.2</v>
          </cell>
          <cell r="J167">
            <v>0</v>
          </cell>
          <cell r="K167">
            <v>1.03</v>
          </cell>
          <cell r="L167" t="str">
            <v>26</v>
          </cell>
          <cell r="M167" t="str">
            <v>20236</v>
          </cell>
          <cell r="N167" t="str">
            <v>12 2812000</v>
          </cell>
          <cell r="O167" t="str">
            <v>03</v>
          </cell>
          <cell r="P167">
            <v>2.8</v>
          </cell>
          <cell r="Q167">
            <v>0</v>
          </cell>
          <cell r="R167" t="str">
            <v>1</v>
          </cell>
          <cell r="S167" t="str">
            <v>20</v>
          </cell>
          <cell r="T167">
            <v>84</v>
          </cell>
          <cell r="U167">
            <v>6</v>
          </cell>
          <cell r="V167">
            <v>84</v>
          </cell>
          <cell r="W167">
            <v>6</v>
          </cell>
          <cell r="X167">
            <v>84</v>
          </cell>
          <cell r="AF167" t="str">
            <v>00</v>
          </cell>
          <cell r="AI167">
            <v>34899200</v>
          </cell>
          <cell r="AJ167">
            <v>13191898.08</v>
          </cell>
        </row>
        <row r="168">
          <cell r="A168" t="str">
            <v>02</v>
          </cell>
          <cell r="B168" t="str">
            <v>71</v>
          </cell>
          <cell r="C168" t="str">
            <v>2525</v>
          </cell>
          <cell r="D168" t="str">
            <v>Сверлил.станок</v>
          </cell>
          <cell r="G168" t="str">
            <v>01</v>
          </cell>
          <cell r="H168">
            <v>7719</v>
          </cell>
          <cell r="I168">
            <v>3782.31</v>
          </cell>
          <cell r="J168">
            <v>0</v>
          </cell>
          <cell r="K168">
            <v>0.66</v>
          </cell>
          <cell r="L168" t="str">
            <v>23</v>
          </cell>
          <cell r="M168" t="str">
            <v>41000</v>
          </cell>
          <cell r="N168" t="str">
            <v>14 2922111</v>
          </cell>
          <cell r="O168" t="str">
            <v>067</v>
          </cell>
          <cell r="P168">
            <v>3.5</v>
          </cell>
          <cell r="Q168">
            <v>0</v>
          </cell>
          <cell r="R168" t="str">
            <v>1</v>
          </cell>
          <cell r="S168" t="str">
            <v>41</v>
          </cell>
          <cell r="T168">
            <v>80</v>
          </cell>
          <cell r="U168">
            <v>12</v>
          </cell>
          <cell r="V168">
            <v>80</v>
          </cell>
          <cell r="W168">
            <v>12</v>
          </cell>
          <cell r="X168">
            <v>80</v>
          </cell>
          <cell r="AF168" t="str">
            <v>00</v>
          </cell>
          <cell r="AI168">
            <v>11732723</v>
          </cell>
          <cell r="AJ168">
            <v>6980969.7999999998</v>
          </cell>
        </row>
        <row r="169">
          <cell r="A169" t="str">
            <v>02</v>
          </cell>
          <cell r="B169" t="str">
            <v>71</v>
          </cell>
          <cell r="C169" t="str">
            <v>2527</v>
          </cell>
          <cell r="D169" t="str">
            <v>Установка для мойки</v>
          </cell>
          <cell r="E169" t="str">
            <v>деталей</v>
          </cell>
          <cell r="G169" t="str">
            <v>01</v>
          </cell>
          <cell r="H169">
            <v>3860</v>
          </cell>
          <cell r="I169">
            <v>2621.9</v>
          </cell>
          <cell r="J169">
            <v>0</v>
          </cell>
          <cell r="K169">
            <v>0.92</v>
          </cell>
          <cell r="L169" t="str">
            <v>23</v>
          </cell>
          <cell r="M169" t="str">
            <v>46115</v>
          </cell>
          <cell r="N169" t="str">
            <v>14 3740102</v>
          </cell>
          <cell r="O169" t="str">
            <v>067</v>
          </cell>
          <cell r="P169">
            <v>14.3</v>
          </cell>
          <cell r="Q169">
            <v>0</v>
          </cell>
          <cell r="R169" t="str">
            <v>1</v>
          </cell>
          <cell r="S169" t="str">
            <v>46</v>
          </cell>
          <cell r="T169">
            <v>90</v>
          </cell>
          <cell r="U169">
            <v>3</v>
          </cell>
          <cell r="V169">
            <v>90</v>
          </cell>
          <cell r="W169">
            <v>3</v>
          </cell>
          <cell r="X169">
            <v>90</v>
          </cell>
          <cell r="AF169" t="str">
            <v>00</v>
          </cell>
          <cell r="AI169">
            <v>4181000</v>
          </cell>
          <cell r="AJ169">
            <v>4181000</v>
          </cell>
        </row>
        <row r="170">
          <cell r="A170" t="str">
            <v>02</v>
          </cell>
          <cell r="B170" t="str">
            <v>05</v>
          </cell>
          <cell r="C170" t="str">
            <v>2539</v>
          </cell>
          <cell r="D170" t="str">
            <v>Катер Р-376 1524</v>
          </cell>
          <cell r="E170" t="str">
            <v>/Сосновский судостр.</v>
          </cell>
          <cell r="F170" t="str">
            <v>завод /</v>
          </cell>
          <cell r="G170" t="str">
            <v>01</v>
          </cell>
          <cell r="H170">
            <v>226430.84</v>
          </cell>
          <cell r="I170">
            <v>201372.49</v>
          </cell>
          <cell r="J170">
            <v>0</v>
          </cell>
          <cell r="K170">
            <v>1.1499999999999999</v>
          </cell>
          <cell r="L170" t="str">
            <v>20</v>
          </cell>
          <cell r="M170" t="str">
            <v>50202</v>
          </cell>
          <cell r="N170" t="str">
            <v>15 3511225</v>
          </cell>
          <cell r="O170" t="str">
            <v>075</v>
          </cell>
          <cell r="P170">
            <v>4.5999999999999996</v>
          </cell>
          <cell r="Q170">
            <v>0</v>
          </cell>
          <cell r="R170" t="str">
            <v>1</v>
          </cell>
          <cell r="S170" t="str">
            <v>50</v>
          </cell>
          <cell r="T170">
            <v>75</v>
          </cell>
          <cell r="U170">
            <v>8</v>
          </cell>
          <cell r="V170">
            <v>75</v>
          </cell>
          <cell r="W170">
            <v>8</v>
          </cell>
          <cell r="X170">
            <v>75</v>
          </cell>
          <cell r="AF170" t="str">
            <v>00</v>
          </cell>
          <cell r="AI170">
            <v>196896380</v>
          </cell>
          <cell r="AJ170">
            <v>196896380</v>
          </cell>
        </row>
        <row r="171">
          <cell r="A171" t="str">
            <v>02</v>
          </cell>
          <cell r="B171" t="str">
            <v>05</v>
          </cell>
          <cell r="C171" t="str">
            <v>2540</v>
          </cell>
          <cell r="D171" t="str">
            <v>Водолазный бот РВ-19</v>
          </cell>
          <cell r="E171" t="str">
            <v>30/ Сосновский судос</v>
          </cell>
          <cell r="F171" t="str">
            <v>троит.з-д/</v>
          </cell>
          <cell r="G171" t="str">
            <v>01</v>
          </cell>
          <cell r="H171">
            <v>302939.57</v>
          </cell>
          <cell r="I171">
            <v>302939.57</v>
          </cell>
          <cell r="J171">
            <v>0</v>
          </cell>
          <cell r="K171">
            <v>1.1499999999999999</v>
          </cell>
          <cell r="L171" t="str">
            <v>20</v>
          </cell>
          <cell r="M171" t="str">
            <v>42402</v>
          </cell>
          <cell r="N171" t="str">
            <v>15 3511232</v>
          </cell>
          <cell r="O171" t="str">
            <v>067</v>
          </cell>
          <cell r="P171">
            <v>5.6</v>
          </cell>
          <cell r="Q171">
            <v>0</v>
          </cell>
          <cell r="R171" t="str">
            <v>1</v>
          </cell>
          <cell r="S171" t="str">
            <v>42</v>
          </cell>
          <cell r="T171">
            <v>72</v>
          </cell>
          <cell r="U171">
            <v>2</v>
          </cell>
          <cell r="V171">
            <v>72</v>
          </cell>
          <cell r="W171">
            <v>2</v>
          </cell>
          <cell r="X171">
            <v>72</v>
          </cell>
          <cell r="AF171" t="str">
            <v>00</v>
          </cell>
          <cell r="AI171">
            <v>263425713</v>
          </cell>
          <cell r="AJ171">
            <v>263425713</v>
          </cell>
        </row>
        <row r="172">
          <cell r="A172" t="str">
            <v>02</v>
          </cell>
          <cell r="B172" t="str">
            <v>05</v>
          </cell>
          <cell r="C172" t="str">
            <v>2542</v>
          </cell>
          <cell r="D172" t="str">
            <v>Баржа-площадка N 1</v>
          </cell>
          <cell r="G172" t="str">
            <v>01</v>
          </cell>
          <cell r="H172">
            <v>212416.78</v>
          </cell>
          <cell r="I172">
            <v>212416.78</v>
          </cell>
          <cell r="J172">
            <v>0</v>
          </cell>
          <cell r="K172">
            <v>1.1499999999999999</v>
          </cell>
          <cell r="L172" t="str">
            <v>20</v>
          </cell>
          <cell r="M172" t="str">
            <v>50219</v>
          </cell>
          <cell r="N172" t="str">
            <v>15 3511242</v>
          </cell>
          <cell r="O172" t="str">
            <v>075</v>
          </cell>
          <cell r="P172">
            <v>4.5</v>
          </cell>
          <cell r="Q172">
            <v>0</v>
          </cell>
          <cell r="R172" t="str">
            <v>1</v>
          </cell>
          <cell r="S172" t="str">
            <v>50</v>
          </cell>
          <cell r="T172">
            <v>72</v>
          </cell>
          <cell r="U172">
            <v>8</v>
          </cell>
          <cell r="V172">
            <v>72</v>
          </cell>
          <cell r="W172">
            <v>8</v>
          </cell>
          <cell r="X172">
            <v>72</v>
          </cell>
          <cell r="AF172" t="str">
            <v>00</v>
          </cell>
          <cell r="AI172">
            <v>184710240</v>
          </cell>
          <cell r="AJ172">
            <v>184710240</v>
          </cell>
        </row>
        <row r="173">
          <cell r="A173" t="str">
            <v>02</v>
          </cell>
          <cell r="B173" t="str">
            <v>70</v>
          </cell>
          <cell r="C173" t="str">
            <v>2589</v>
          </cell>
          <cell r="D173" t="str">
            <v>Трубоукладчик Т-12-2</v>
          </cell>
          <cell r="E173" t="str">
            <v>4</v>
          </cell>
          <cell r="G173" t="str">
            <v>01</v>
          </cell>
          <cell r="H173">
            <v>268920</v>
          </cell>
          <cell r="I173">
            <v>107568</v>
          </cell>
          <cell r="J173">
            <v>0</v>
          </cell>
          <cell r="K173">
            <v>1.04</v>
          </cell>
          <cell r="L173" t="str">
            <v>20</v>
          </cell>
          <cell r="M173" t="str">
            <v>41723</v>
          </cell>
          <cell r="N173" t="str">
            <v>14 2915246</v>
          </cell>
          <cell r="O173" t="str">
            <v>067</v>
          </cell>
          <cell r="P173">
            <v>10</v>
          </cell>
          <cell r="Q173">
            <v>0</v>
          </cell>
          <cell r="R173" t="str">
            <v>1</v>
          </cell>
          <cell r="S173" t="str">
            <v>41</v>
          </cell>
          <cell r="T173">
            <v>0</v>
          </cell>
          <cell r="U173">
            <v>12</v>
          </cell>
          <cell r="V173">
            <v>90</v>
          </cell>
          <cell r="W173">
            <v>12</v>
          </cell>
          <cell r="X173">
            <v>90</v>
          </cell>
          <cell r="AB173" t="str">
            <v>14</v>
          </cell>
          <cell r="AC173">
            <v>10</v>
          </cell>
          <cell r="AF173" t="str">
            <v>00</v>
          </cell>
          <cell r="AI173">
            <v>257777778</v>
          </cell>
          <cell r="AJ173">
            <v>180444444.59999999</v>
          </cell>
        </row>
        <row r="174">
          <cell r="A174" t="str">
            <v>02</v>
          </cell>
          <cell r="B174" t="str">
            <v>05</v>
          </cell>
          <cell r="C174" t="str">
            <v>2595</v>
          </cell>
          <cell r="D174" t="str">
            <v>Будка КуМГ /ЗИЛ-131/</v>
          </cell>
          <cell r="G174" t="str">
            <v>01</v>
          </cell>
          <cell r="H174">
            <v>11100</v>
          </cell>
          <cell r="I174">
            <v>7631.21</v>
          </cell>
          <cell r="J174">
            <v>0</v>
          </cell>
          <cell r="K174">
            <v>0.92</v>
          </cell>
          <cell r="L174" t="str">
            <v>20</v>
          </cell>
          <cell r="M174" t="str">
            <v>10010</v>
          </cell>
          <cell r="N174" t="str">
            <v>13 2022231</v>
          </cell>
          <cell r="O174" t="str">
            <v>01</v>
          </cell>
          <cell r="P174">
            <v>12.5</v>
          </cell>
          <cell r="Q174">
            <v>0</v>
          </cell>
          <cell r="R174" t="str">
            <v>1</v>
          </cell>
          <cell r="S174" t="str">
            <v>10</v>
          </cell>
          <cell r="T174">
            <v>89</v>
          </cell>
          <cell r="U174">
            <v>6</v>
          </cell>
          <cell r="V174">
            <v>89</v>
          </cell>
          <cell r="W174">
            <v>6</v>
          </cell>
          <cell r="X174">
            <v>89</v>
          </cell>
          <cell r="AF174" t="str">
            <v>00</v>
          </cell>
          <cell r="AI174">
            <v>12031040</v>
          </cell>
          <cell r="AJ174">
            <v>12031040</v>
          </cell>
        </row>
        <row r="175">
          <cell r="A175" t="str">
            <v>02</v>
          </cell>
          <cell r="B175" t="str">
            <v>05</v>
          </cell>
          <cell r="C175" t="str">
            <v>2596</v>
          </cell>
          <cell r="D175" t="str">
            <v>Лодка "Казанка"</v>
          </cell>
          <cell r="G175" t="str">
            <v>01</v>
          </cell>
          <cell r="H175">
            <v>3800</v>
          </cell>
          <cell r="I175">
            <v>2736</v>
          </cell>
          <cell r="J175">
            <v>0</v>
          </cell>
          <cell r="K175">
            <v>0.56999999999999995</v>
          </cell>
          <cell r="L175" t="str">
            <v>20</v>
          </cell>
          <cell r="M175" t="str">
            <v>50224</v>
          </cell>
          <cell r="N175" t="str">
            <v>15 3511230</v>
          </cell>
          <cell r="O175" t="str">
            <v>075</v>
          </cell>
          <cell r="P175">
            <v>12</v>
          </cell>
          <cell r="Q175">
            <v>0</v>
          </cell>
          <cell r="R175" t="str">
            <v>1</v>
          </cell>
          <cell r="S175" t="str">
            <v>50</v>
          </cell>
          <cell r="T175">
            <v>88</v>
          </cell>
          <cell r="U175">
            <v>12</v>
          </cell>
          <cell r="V175">
            <v>88</v>
          </cell>
          <cell r="W175">
            <v>12</v>
          </cell>
          <cell r="X175">
            <v>88</v>
          </cell>
          <cell r="AF175" t="str">
            <v>00</v>
          </cell>
          <cell r="AI175">
            <v>6631373</v>
          </cell>
          <cell r="AJ175">
            <v>6631373</v>
          </cell>
        </row>
        <row r="176">
          <cell r="A176" t="str">
            <v>02</v>
          </cell>
          <cell r="B176" t="str">
            <v>05</v>
          </cell>
          <cell r="C176" t="str">
            <v>2600</v>
          </cell>
          <cell r="D176" t="str">
            <v>Шаланда СШ-20</v>
          </cell>
          <cell r="G176" t="str">
            <v>01</v>
          </cell>
          <cell r="H176">
            <v>95535.29</v>
          </cell>
          <cell r="I176">
            <v>61739.68</v>
          </cell>
          <cell r="J176">
            <v>0</v>
          </cell>
          <cell r="K176">
            <v>1.23</v>
          </cell>
          <cell r="L176" t="str">
            <v>20</v>
          </cell>
          <cell r="M176" t="str">
            <v>45503</v>
          </cell>
          <cell r="N176" t="str">
            <v>15 2947192</v>
          </cell>
          <cell r="O176" t="str">
            <v>067</v>
          </cell>
          <cell r="P176">
            <v>4.7</v>
          </cell>
          <cell r="Q176">
            <v>0</v>
          </cell>
          <cell r="R176" t="str">
            <v>1</v>
          </cell>
          <cell r="S176" t="str">
            <v>45</v>
          </cell>
          <cell r="T176">
            <v>81</v>
          </cell>
          <cell r="U176">
            <v>3</v>
          </cell>
          <cell r="V176">
            <v>81</v>
          </cell>
          <cell r="W176">
            <v>3</v>
          </cell>
          <cell r="X176">
            <v>81</v>
          </cell>
          <cell r="AF176" t="str">
            <v>00</v>
          </cell>
          <cell r="AI176">
            <v>77670965</v>
          </cell>
          <cell r="AJ176">
            <v>61146467.280000001</v>
          </cell>
        </row>
        <row r="177">
          <cell r="A177" t="str">
            <v>02</v>
          </cell>
          <cell r="B177" t="str">
            <v>05</v>
          </cell>
          <cell r="C177" t="str">
            <v>2603</v>
          </cell>
          <cell r="D177" t="str">
            <v>Станция насосная СНП</v>
          </cell>
          <cell r="E177" t="str">
            <v xml:space="preserve"> 100х80</v>
          </cell>
          <cell r="G177" t="str">
            <v>01</v>
          </cell>
          <cell r="H177">
            <v>26278</v>
          </cell>
          <cell r="I177">
            <v>17244.91</v>
          </cell>
          <cell r="J177">
            <v>0</v>
          </cell>
          <cell r="K177">
            <v>0.89</v>
          </cell>
          <cell r="L177" t="str">
            <v>20</v>
          </cell>
          <cell r="M177" t="str">
            <v>42405</v>
          </cell>
          <cell r="N177" t="str">
            <v>14 2912000</v>
          </cell>
          <cell r="O177" t="str">
            <v>067</v>
          </cell>
          <cell r="P177">
            <v>12.5</v>
          </cell>
          <cell r="Q177">
            <v>0</v>
          </cell>
          <cell r="R177" t="str">
            <v>1</v>
          </cell>
          <cell r="S177" t="str">
            <v>42</v>
          </cell>
          <cell r="T177">
            <v>89</v>
          </cell>
          <cell r="U177">
            <v>9</v>
          </cell>
          <cell r="V177">
            <v>89</v>
          </cell>
          <cell r="W177">
            <v>9</v>
          </cell>
          <cell r="X177">
            <v>89</v>
          </cell>
          <cell r="AF177" t="str">
            <v>00</v>
          </cell>
          <cell r="AI177">
            <v>29617652</v>
          </cell>
          <cell r="AJ177">
            <v>29617652</v>
          </cell>
        </row>
        <row r="178">
          <cell r="A178" t="str">
            <v>02</v>
          </cell>
          <cell r="B178" t="str">
            <v>05</v>
          </cell>
          <cell r="C178" t="str">
            <v>2612</v>
          </cell>
          <cell r="D178" t="str">
            <v>Катер "Волга" на П/К</v>
          </cell>
          <cell r="E178" t="str">
            <v>Гомель</v>
          </cell>
          <cell r="G178" t="str">
            <v>01</v>
          </cell>
          <cell r="H178">
            <v>71877.55</v>
          </cell>
          <cell r="I178">
            <v>32344.9</v>
          </cell>
          <cell r="J178">
            <v>0</v>
          </cell>
          <cell r="K178">
            <v>1.23</v>
          </cell>
          <cell r="L178" t="str">
            <v>20</v>
          </cell>
          <cell r="M178" t="str">
            <v>50215</v>
          </cell>
          <cell r="N178" t="str">
            <v>15 3511236</v>
          </cell>
          <cell r="O178" t="str">
            <v>075</v>
          </cell>
          <cell r="P178">
            <v>4.5</v>
          </cell>
          <cell r="Q178">
            <v>0</v>
          </cell>
          <cell r="R178" t="str">
            <v>1</v>
          </cell>
          <cell r="S178" t="str">
            <v>50</v>
          </cell>
          <cell r="T178">
            <v>84</v>
          </cell>
          <cell r="U178">
            <v>12</v>
          </cell>
          <cell r="V178">
            <v>84</v>
          </cell>
          <cell r="W178">
            <v>12</v>
          </cell>
          <cell r="X178">
            <v>84</v>
          </cell>
          <cell r="AF178" t="str">
            <v>00</v>
          </cell>
          <cell r="AI178">
            <v>58437032</v>
          </cell>
          <cell r="AJ178">
            <v>34185663.719999999</v>
          </cell>
        </row>
        <row r="179">
          <cell r="A179" t="str">
            <v>02</v>
          </cell>
          <cell r="B179" t="str">
            <v>05</v>
          </cell>
          <cell r="C179" t="str">
            <v>2613</v>
          </cell>
          <cell r="D179" t="str">
            <v>Катер на подводных к</v>
          </cell>
          <cell r="E179" t="str">
            <v>рыльях</v>
          </cell>
          <cell r="F179" t="str">
            <v>Гомель</v>
          </cell>
          <cell r="G179" t="str">
            <v>01</v>
          </cell>
          <cell r="H179">
            <v>81591.38</v>
          </cell>
          <cell r="I179">
            <v>36716.120000000003</v>
          </cell>
          <cell r="J179">
            <v>0</v>
          </cell>
          <cell r="K179">
            <v>1.23</v>
          </cell>
          <cell r="L179" t="str">
            <v>20</v>
          </cell>
          <cell r="M179" t="str">
            <v>50215</v>
          </cell>
          <cell r="N179" t="str">
            <v>15 3511236</v>
          </cell>
          <cell r="O179" t="str">
            <v>075</v>
          </cell>
          <cell r="P179">
            <v>4.5</v>
          </cell>
          <cell r="Q179">
            <v>0</v>
          </cell>
          <cell r="R179" t="str">
            <v>1</v>
          </cell>
          <cell r="S179" t="str">
            <v>50</v>
          </cell>
          <cell r="T179">
            <v>84</v>
          </cell>
          <cell r="U179">
            <v>12</v>
          </cell>
          <cell r="V179">
            <v>84</v>
          </cell>
          <cell r="W179">
            <v>12</v>
          </cell>
          <cell r="X179">
            <v>84</v>
          </cell>
          <cell r="AF179" t="str">
            <v>00</v>
          </cell>
          <cell r="AI179">
            <v>66334451</v>
          </cell>
          <cell r="AJ179">
            <v>38805653.670000002</v>
          </cell>
        </row>
        <row r="180">
          <cell r="A180" t="str">
            <v>02</v>
          </cell>
          <cell r="B180" t="str">
            <v>05</v>
          </cell>
          <cell r="C180" t="str">
            <v>2617</v>
          </cell>
          <cell r="D180" t="str">
            <v>Дальномер</v>
          </cell>
          <cell r="G180" t="str">
            <v>01</v>
          </cell>
          <cell r="H180">
            <v>83333</v>
          </cell>
          <cell r="I180">
            <v>42999.83</v>
          </cell>
          <cell r="J180">
            <v>0</v>
          </cell>
          <cell r="K180">
            <v>0.98</v>
          </cell>
          <cell r="L180" t="str">
            <v>20</v>
          </cell>
          <cell r="M180" t="str">
            <v>47034</v>
          </cell>
          <cell r="N180" t="str">
            <v>14 3915230</v>
          </cell>
          <cell r="O180" t="str">
            <v>063</v>
          </cell>
          <cell r="P180">
            <v>12.9</v>
          </cell>
          <cell r="Q180">
            <v>0</v>
          </cell>
          <cell r="R180" t="str">
            <v>1</v>
          </cell>
          <cell r="S180" t="str">
            <v>47</v>
          </cell>
          <cell r="T180">
            <v>90</v>
          </cell>
          <cell r="U180">
            <v>12</v>
          </cell>
          <cell r="V180">
            <v>90</v>
          </cell>
          <cell r="W180">
            <v>12</v>
          </cell>
          <cell r="X180">
            <v>90</v>
          </cell>
          <cell r="AF180" t="str">
            <v>00</v>
          </cell>
          <cell r="AI180">
            <v>85444632</v>
          </cell>
          <cell r="AJ180">
            <v>77156502.579999998</v>
          </cell>
        </row>
        <row r="181">
          <cell r="A181" t="str">
            <v>02</v>
          </cell>
          <cell r="B181" t="str">
            <v>41</v>
          </cell>
          <cell r="C181" t="str">
            <v>2618</v>
          </cell>
          <cell r="D181" t="str">
            <v>Фотоувеличитель "Азо</v>
          </cell>
          <cell r="E181" t="str">
            <v>в"</v>
          </cell>
          <cell r="G181" t="str">
            <v>01</v>
          </cell>
          <cell r="H181">
            <v>275</v>
          </cell>
          <cell r="I181">
            <v>165.55</v>
          </cell>
          <cell r="J181">
            <v>0</v>
          </cell>
          <cell r="K181">
            <v>0.04</v>
          </cell>
          <cell r="L181" t="str">
            <v>20</v>
          </cell>
          <cell r="M181" t="str">
            <v>45904</v>
          </cell>
          <cell r="N181" t="str">
            <v>14 3322330</v>
          </cell>
          <cell r="O181" t="str">
            <v>067</v>
          </cell>
          <cell r="P181">
            <v>8.4</v>
          </cell>
          <cell r="Q181">
            <v>0</v>
          </cell>
          <cell r="R181" t="str">
            <v>1</v>
          </cell>
          <cell r="S181" t="str">
            <v>45</v>
          </cell>
          <cell r="T181">
            <v>87</v>
          </cell>
          <cell r="U181">
            <v>10</v>
          </cell>
          <cell r="V181">
            <v>87</v>
          </cell>
          <cell r="W181">
            <v>10</v>
          </cell>
          <cell r="X181">
            <v>87</v>
          </cell>
          <cell r="AF181" t="str">
            <v>00</v>
          </cell>
          <cell r="AI181">
            <v>6307891</v>
          </cell>
          <cell r="AJ181">
            <v>5386938.5300000003</v>
          </cell>
        </row>
        <row r="182">
          <cell r="A182" t="str">
            <v>02</v>
          </cell>
          <cell r="B182" t="str">
            <v>03</v>
          </cell>
          <cell r="C182" t="str">
            <v>2626</v>
          </cell>
          <cell r="D182" t="str">
            <v>Щит ЩПТ 4/200 649</v>
          </cell>
          <cell r="G182" t="str">
            <v>01</v>
          </cell>
          <cell r="H182">
            <v>6140.73</v>
          </cell>
          <cell r="I182">
            <v>3352.84</v>
          </cell>
          <cell r="J182">
            <v>0</v>
          </cell>
          <cell r="K182">
            <v>1.17</v>
          </cell>
          <cell r="L182" t="str">
            <v>26</v>
          </cell>
          <cell r="M182" t="str">
            <v>40702</v>
          </cell>
          <cell r="N182" t="str">
            <v>14 3120390</v>
          </cell>
          <cell r="O182" t="str">
            <v>067</v>
          </cell>
          <cell r="P182">
            <v>9.1</v>
          </cell>
          <cell r="Q182">
            <v>0</v>
          </cell>
          <cell r="R182" t="str">
            <v>1</v>
          </cell>
          <cell r="S182" t="str">
            <v>40</v>
          </cell>
          <cell r="T182">
            <v>88</v>
          </cell>
          <cell r="U182">
            <v>12</v>
          </cell>
          <cell r="V182">
            <v>88</v>
          </cell>
          <cell r="W182">
            <v>12</v>
          </cell>
          <cell r="X182">
            <v>88</v>
          </cell>
          <cell r="AF182" t="str">
            <v>00</v>
          </cell>
          <cell r="AI182">
            <v>5248489</v>
          </cell>
          <cell r="AJ182">
            <v>4298512.3499999996</v>
          </cell>
        </row>
        <row r="183">
          <cell r="A183" t="str">
            <v>02</v>
          </cell>
          <cell r="B183" t="str">
            <v>05</v>
          </cell>
          <cell r="C183" t="str">
            <v>2628</v>
          </cell>
          <cell r="D183" t="str">
            <v>Эл.агрегат АВ-1</v>
          </cell>
          <cell r="G183" t="str">
            <v>01</v>
          </cell>
          <cell r="H183">
            <v>1631.5</v>
          </cell>
          <cell r="I183">
            <v>968.69</v>
          </cell>
          <cell r="J183">
            <v>0</v>
          </cell>
          <cell r="K183">
            <v>1.17</v>
          </cell>
          <cell r="L183" t="str">
            <v>20</v>
          </cell>
          <cell r="M183" t="str">
            <v>47016</v>
          </cell>
          <cell r="N183" t="str">
            <v>14 2947193</v>
          </cell>
          <cell r="O183" t="str">
            <v>063</v>
          </cell>
          <cell r="P183">
            <v>12.5</v>
          </cell>
          <cell r="Q183">
            <v>0</v>
          </cell>
          <cell r="R183" t="str">
            <v>1</v>
          </cell>
          <cell r="S183" t="str">
            <v>47</v>
          </cell>
          <cell r="T183">
            <v>90</v>
          </cell>
          <cell r="U183">
            <v>3</v>
          </cell>
          <cell r="V183">
            <v>90</v>
          </cell>
          <cell r="W183">
            <v>3</v>
          </cell>
          <cell r="X183">
            <v>90</v>
          </cell>
          <cell r="AB183" t="str">
            <v>14</v>
          </cell>
          <cell r="AC183">
            <v>9</v>
          </cell>
          <cell r="AF183" t="str">
            <v>00</v>
          </cell>
          <cell r="AI183">
            <v>1394440</v>
          </cell>
          <cell r="AJ183">
            <v>1350859</v>
          </cell>
        </row>
        <row r="184">
          <cell r="A184" t="str">
            <v>02</v>
          </cell>
          <cell r="B184" t="str">
            <v>08</v>
          </cell>
          <cell r="C184" t="str">
            <v>2629</v>
          </cell>
          <cell r="D184" t="str">
            <v>Рентгенотелевизионны</v>
          </cell>
          <cell r="E184" t="str">
            <v>й интерскоп РТ-60ТК</v>
          </cell>
          <cell r="G184" t="str">
            <v>01</v>
          </cell>
          <cell r="H184">
            <v>21000</v>
          </cell>
          <cell r="I184">
            <v>10374</v>
          </cell>
          <cell r="J184">
            <v>0</v>
          </cell>
          <cell r="K184">
            <v>1.04</v>
          </cell>
          <cell r="L184" t="str">
            <v>20</v>
          </cell>
          <cell r="M184" t="str">
            <v>47024</v>
          </cell>
          <cell r="N184" t="str">
            <v>14 3313341</v>
          </cell>
          <cell r="O184" t="str">
            <v>063</v>
          </cell>
          <cell r="P184">
            <v>10.4</v>
          </cell>
          <cell r="Q184">
            <v>0</v>
          </cell>
          <cell r="R184" t="str">
            <v>1</v>
          </cell>
          <cell r="S184" t="str">
            <v>47</v>
          </cell>
          <cell r="T184">
            <v>90</v>
          </cell>
          <cell r="U184">
            <v>3</v>
          </cell>
          <cell r="V184">
            <v>90</v>
          </cell>
          <cell r="W184">
            <v>3</v>
          </cell>
          <cell r="X184">
            <v>90</v>
          </cell>
          <cell r="AF184" t="str">
            <v>00</v>
          </cell>
          <cell r="AG184">
            <v>20250000</v>
          </cell>
          <cell r="AI184">
            <v>20250000</v>
          </cell>
          <cell r="AJ184">
            <v>16321500</v>
          </cell>
        </row>
        <row r="185">
          <cell r="A185" t="str">
            <v>02</v>
          </cell>
          <cell r="B185" t="str">
            <v>41</v>
          </cell>
          <cell r="C185" t="str">
            <v>2630</v>
          </cell>
          <cell r="D185" t="str">
            <v>ЭВМ "Электроника"</v>
          </cell>
          <cell r="G185" t="str">
            <v>01</v>
          </cell>
          <cell r="H185">
            <v>1800</v>
          </cell>
          <cell r="I185">
            <v>765</v>
          </cell>
          <cell r="J185">
            <v>0</v>
          </cell>
          <cell r="K185">
            <v>0.27</v>
          </cell>
          <cell r="L185" t="str">
            <v>20</v>
          </cell>
          <cell r="M185" t="str">
            <v>48000</v>
          </cell>
          <cell r="N185" t="str">
            <v>14 3020206</v>
          </cell>
          <cell r="O185" t="str">
            <v>063</v>
          </cell>
          <cell r="P185">
            <v>10</v>
          </cell>
          <cell r="Q185">
            <v>0</v>
          </cell>
          <cell r="R185" t="str">
            <v>1</v>
          </cell>
          <cell r="S185" t="str">
            <v>48</v>
          </cell>
          <cell r="T185">
            <v>90</v>
          </cell>
          <cell r="U185">
            <v>9</v>
          </cell>
          <cell r="V185">
            <v>90</v>
          </cell>
          <cell r="W185">
            <v>9</v>
          </cell>
          <cell r="X185">
            <v>90</v>
          </cell>
          <cell r="AF185" t="str">
            <v>00</v>
          </cell>
          <cell r="AI185">
            <v>6707291</v>
          </cell>
          <cell r="AJ185">
            <v>4862784.3</v>
          </cell>
        </row>
        <row r="186">
          <cell r="A186" t="str">
            <v>02</v>
          </cell>
          <cell r="B186" t="str">
            <v>41</v>
          </cell>
          <cell r="C186" t="str">
            <v>2633</v>
          </cell>
          <cell r="D186" t="str">
            <v>Прибор ИТТ-10 НК</v>
          </cell>
          <cell r="G186" t="str">
            <v>01</v>
          </cell>
          <cell r="H186">
            <v>4896</v>
          </cell>
          <cell r="I186">
            <v>2376.19</v>
          </cell>
          <cell r="J186">
            <v>0</v>
          </cell>
          <cell r="K186">
            <v>0.72</v>
          </cell>
          <cell r="L186" t="str">
            <v>20</v>
          </cell>
          <cell r="M186" t="str">
            <v>47024</v>
          </cell>
          <cell r="N186" t="str">
            <v>14 3313366</v>
          </cell>
          <cell r="O186" t="str">
            <v>063</v>
          </cell>
          <cell r="P186">
            <v>10.4</v>
          </cell>
          <cell r="Q186">
            <v>0</v>
          </cell>
          <cell r="R186" t="str">
            <v>1</v>
          </cell>
          <cell r="S186" t="str">
            <v>47</v>
          </cell>
          <cell r="T186">
            <v>90</v>
          </cell>
          <cell r="U186">
            <v>4</v>
          </cell>
          <cell r="V186">
            <v>90</v>
          </cell>
          <cell r="W186">
            <v>4</v>
          </cell>
          <cell r="X186">
            <v>90</v>
          </cell>
          <cell r="AF186" t="str">
            <v>00</v>
          </cell>
          <cell r="AI186">
            <v>6765859</v>
          </cell>
          <cell r="AJ186">
            <v>5394644.9199999999</v>
          </cell>
        </row>
        <row r="187">
          <cell r="A187" t="str">
            <v>02</v>
          </cell>
          <cell r="B187" t="str">
            <v>41</v>
          </cell>
          <cell r="C187" t="str">
            <v>2634</v>
          </cell>
          <cell r="D187" t="str">
            <v>Ренгенаппарат "Арина</v>
          </cell>
          <cell r="E187" t="str">
            <v>" 02М</v>
          </cell>
          <cell r="G187" t="str">
            <v>01</v>
          </cell>
          <cell r="H187">
            <v>6350</v>
          </cell>
          <cell r="I187">
            <v>2696.63</v>
          </cell>
          <cell r="J187">
            <v>0</v>
          </cell>
          <cell r="K187">
            <v>0.63</v>
          </cell>
          <cell r="L187" t="str">
            <v>20</v>
          </cell>
          <cell r="M187" t="str">
            <v>47024</v>
          </cell>
          <cell r="N187" t="str">
            <v>14 3313341</v>
          </cell>
          <cell r="O187" t="str">
            <v>063</v>
          </cell>
          <cell r="P187">
            <v>10.4</v>
          </cell>
          <cell r="Q187">
            <v>0</v>
          </cell>
          <cell r="R187" t="str">
            <v>1</v>
          </cell>
          <cell r="S187" t="str">
            <v>47</v>
          </cell>
          <cell r="T187">
            <v>90</v>
          </cell>
          <cell r="U187">
            <v>11</v>
          </cell>
          <cell r="V187">
            <v>90</v>
          </cell>
          <cell r="W187">
            <v>11</v>
          </cell>
          <cell r="X187">
            <v>90</v>
          </cell>
          <cell r="AF187" t="str">
            <v>00</v>
          </cell>
          <cell r="AI187">
            <v>10032407</v>
          </cell>
          <cell r="AJ187">
            <v>7390539.8200000003</v>
          </cell>
        </row>
        <row r="188">
          <cell r="A188" t="str">
            <v>02</v>
          </cell>
          <cell r="B188" t="str">
            <v>41</v>
          </cell>
          <cell r="C188" t="str">
            <v>2635</v>
          </cell>
          <cell r="D188" t="str">
            <v>Ренгенаппарат "Арина</v>
          </cell>
          <cell r="E188" t="str">
            <v>" 02М</v>
          </cell>
          <cell r="G188" t="str">
            <v>01</v>
          </cell>
          <cell r="H188">
            <v>6350</v>
          </cell>
          <cell r="I188">
            <v>2696.63</v>
          </cell>
          <cell r="J188">
            <v>0</v>
          </cell>
          <cell r="K188">
            <v>0.63</v>
          </cell>
          <cell r="L188" t="str">
            <v>20</v>
          </cell>
          <cell r="M188" t="str">
            <v>47024</v>
          </cell>
          <cell r="N188" t="str">
            <v>14 3313341</v>
          </cell>
          <cell r="O188" t="str">
            <v>063</v>
          </cell>
          <cell r="P188">
            <v>10.4</v>
          </cell>
          <cell r="Q188">
            <v>0</v>
          </cell>
          <cell r="R188" t="str">
            <v>1</v>
          </cell>
          <cell r="S188" t="str">
            <v>47</v>
          </cell>
          <cell r="T188">
            <v>90</v>
          </cell>
          <cell r="U188">
            <v>11</v>
          </cell>
          <cell r="V188">
            <v>90</v>
          </cell>
          <cell r="W188">
            <v>11</v>
          </cell>
          <cell r="X188">
            <v>90</v>
          </cell>
          <cell r="AF188" t="str">
            <v>00</v>
          </cell>
          <cell r="AI188">
            <v>10032407</v>
          </cell>
          <cell r="AJ188">
            <v>7390539.8200000003</v>
          </cell>
        </row>
        <row r="189">
          <cell r="A189" t="str">
            <v>02</v>
          </cell>
          <cell r="B189" t="str">
            <v>41</v>
          </cell>
          <cell r="C189" t="str">
            <v>2636</v>
          </cell>
          <cell r="D189" t="str">
            <v>Ренгенаппарат "Арина</v>
          </cell>
          <cell r="E189" t="str">
            <v xml:space="preserve"> "02М</v>
          </cell>
          <cell r="G189" t="str">
            <v>01</v>
          </cell>
          <cell r="H189">
            <v>6350</v>
          </cell>
          <cell r="I189">
            <v>2696.63</v>
          </cell>
          <cell r="J189">
            <v>0</v>
          </cell>
          <cell r="K189">
            <v>0.63</v>
          </cell>
          <cell r="L189" t="str">
            <v>20</v>
          </cell>
          <cell r="M189" t="str">
            <v>47024</v>
          </cell>
          <cell r="N189" t="str">
            <v>14 3313341</v>
          </cell>
          <cell r="O189" t="str">
            <v>063</v>
          </cell>
          <cell r="P189">
            <v>10.4</v>
          </cell>
          <cell r="Q189">
            <v>0</v>
          </cell>
          <cell r="R189" t="str">
            <v>1</v>
          </cell>
          <cell r="S189" t="str">
            <v>47</v>
          </cell>
          <cell r="T189">
            <v>90</v>
          </cell>
          <cell r="U189">
            <v>11</v>
          </cell>
          <cell r="V189">
            <v>90</v>
          </cell>
          <cell r="W189">
            <v>11</v>
          </cell>
          <cell r="X189">
            <v>90</v>
          </cell>
          <cell r="AF189" t="str">
            <v>00</v>
          </cell>
          <cell r="AI189">
            <v>10032407</v>
          </cell>
          <cell r="AJ189">
            <v>7390539.8200000003</v>
          </cell>
        </row>
        <row r="190">
          <cell r="A190" t="str">
            <v>02</v>
          </cell>
          <cell r="B190" t="str">
            <v>41</v>
          </cell>
          <cell r="C190" t="str">
            <v>2637</v>
          </cell>
          <cell r="D190" t="str">
            <v>Ренгенаппарат "Арина</v>
          </cell>
          <cell r="E190" t="str">
            <v>"</v>
          </cell>
          <cell r="G190" t="str">
            <v>01</v>
          </cell>
          <cell r="H190">
            <v>6200</v>
          </cell>
          <cell r="I190">
            <v>3062.8</v>
          </cell>
          <cell r="J190">
            <v>0</v>
          </cell>
          <cell r="K190">
            <v>0.3</v>
          </cell>
          <cell r="L190" t="str">
            <v>20</v>
          </cell>
          <cell r="M190" t="str">
            <v>47024</v>
          </cell>
          <cell r="N190" t="str">
            <v>14 3313341</v>
          </cell>
          <cell r="O190" t="str">
            <v>063</v>
          </cell>
          <cell r="P190">
            <v>10.4</v>
          </cell>
          <cell r="Q190">
            <v>0</v>
          </cell>
          <cell r="R190" t="str">
            <v>1</v>
          </cell>
          <cell r="S190" t="str">
            <v>47</v>
          </cell>
          <cell r="T190">
            <v>90</v>
          </cell>
          <cell r="U190">
            <v>3</v>
          </cell>
          <cell r="V190">
            <v>90</v>
          </cell>
          <cell r="W190">
            <v>3</v>
          </cell>
          <cell r="X190">
            <v>90</v>
          </cell>
          <cell r="AF190" t="str">
            <v>00</v>
          </cell>
          <cell r="AI190">
            <v>21015352</v>
          </cell>
          <cell r="AJ190">
            <v>16938373.710000001</v>
          </cell>
        </row>
        <row r="191">
          <cell r="A191" t="str">
            <v>02</v>
          </cell>
          <cell r="B191" t="str">
            <v>41</v>
          </cell>
          <cell r="C191" t="str">
            <v>2638</v>
          </cell>
          <cell r="D191" t="str">
            <v>Ренгенаппарат "Арина</v>
          </cell>
          <cell r="E191" t="str">
            <v>"</v>
          </cell>
          <cell r="G191" t="str">
            <v>01</v>
          </cell>
          <cell r="H191">
            <v>6200</v>
          </cell>
          <cell r="I191">
            <v>3062.8</v>
          </cell>
          <cell r="J191">
            <v>0</v>
          </cell>
          <cell r="K191">
            <v>0.3</v>
          </cell>
          <cell r="L191" t="str">
            <v>20</v>
          </cell>
          <cell r="M191" t="str">
            <v>47024</v>
          </cell>
          <cell r="N191" t="str">
            <v>14 3313341</v>
          </cell>
          <cell r="O191" t="str">
            <v>063</v>
          </cell>
          <cell r="P191">
            <v>10.4</v>
          </cell>
          <cell r="Q191">
            <v>0</v>
          </cell>
          <cell r="R191" t="str">
            <v>1</v>
          </cell>
          <cell r="S191" t="str">
            <v>47</v>
          </cell>
          <cell r="T191">
            <v>90</v>
          </cell>
          <cell r="U191">
            <v>3</v>
          </cell>
          <cell r="V191">
            <v>90</v>
          </cell>
          <cell r="W191">
            <v>3</v>
          </cell>
          <cell r="X191">
            <v>90</v>
          </cell>
          <cell r="AF191" t="str">
            <v>00</v>
          </cell>
          <cell r="AI191">
            <v>21015352</v>
          </cell>
          <cell r="AJ191">
            <v>16938373.710000001</v>
          </cell>
        </row>
        <row r="192">
          <cell r="A192" t="str">
            <v>02</v>
          </cell>
          <cell r="B192" t="str">
            <v>41</v>
          </cell>
          <cell r="C192" t="str">
            <v>2639</v>
          </cell>
          <cell r="D192" t="str">
            <v>Ренгенаппарат "Арина</v>
          </cell>
          <cell r="E192" t="str">
            <v>"</v>
          </cell>
          <cell r="G192" t="str">
            <v>01</v>
          </cell>
          <cell r="H192">
            <v>6200</v>
          </cell>
          <cell r="I192">
            <v>3062.8</v>
          </cell>
          <cell r="J192">
            <v>0</v>
          </cell>
          <cell r="K192">
            <v>0.3</v>
          </cell>
          <cell r="L192" t="str">
            <v>20</v>
          </cell>
          <cell r="M192" t="str">
            <v>47024</v>
          </cell>
          <cell r="N192" t="str">
            <v>14 3313341</v>
          </cell>
          <cell r="O192" t="str">
            <v>063</v>
          </cell>
          <cell r="P192">
            <v>10.4</v>
          </cell>
          <cell r="Q192">
            <v>0</v>
          </cell>
          <cell r="R192" t="str">
            <v>1</v>
          </cell>
          <cell r="S192" t="str">
            <v>47</v>
          </cell>
          <cell r="T192">
            <v>90</v>
          </cell>
          <cell r="U192">
            <v>3</v>
          </cell>
          <cell r="V192">
            <v>90</v>
          </cell>
          <cell r="W192">
            <v>3</v>
          </cell>
          <cell r="X192">
            <v>90</v>
          </cell>
          <cell r="AF192" t="str">
            <v>00</v>
          </cell>
          <cell r="AI192">
            <v>21015352</v>
          </cell>
          <cell r="AJ192">
            <v>16938373.710000001</v>
          </cell>
        </row>
        <row r="193">
          <cell r="A193" t="str">
            <v>02</v>
          </cell>
          <cell r="B193" t="str">
            <v>41</v>
          </cell>
          <cell r="C193" t="str">
            <v>2640</v>
          </cell>
          <cell r="D193" t="str">
            <v>Ренгенаппарат "Арина</v>
          </cell>
          <cell r="E193" t="str">
            <v>"</v>
          </cell>
          <cell r="G193" t="str">
            <v>01</v>
          </cell>
          <cell r="H193">
            <v>6200</v>
          </cell>
          <cell r="I193">
            <v>3062.8</v>
          </cell>
          <cell r="J193">
            <v>0</v>
          </cell>
          <cell r="K193">
            <v>0.3</v>
          </cell>
          <cell r="L193" t="str">
            <v>20</v>
          </cell>
          <cell r="M193" t="str">
            <v>47024</v>
          </cell>
          <cell r="N193" t="str">
            <v>14 3313341</v>
          </cell>
          <cell r="O193" t="str">
            <v>063</v>
          </cell>
          <cell r="P193">
            <v>10.4</v>
          </cell>
          <cell r="Q193">
            <v>0</v>
          </cell>
          <cell r="R193" t="str">
            <v>1</v>
          </cell>
          <cell r="S193" t="str">
            <v>47</v>
          </cell>
          <cell r="T193">
            <v>90</v>
          </cell>
          <cell r="U193">
            <v>3</v>
          </cell>
          <cell r="V193">
            <v>90</v>
          </cell>
          <cell r="W193">
            <v>3</v>
          </cell>
          <cell r="X193">
            <v>90</v>
          </cell>
          <cell r="AF193" t="str">
            <v>00</v>
          </cell>
          <cell r="AI193">
            <v>21015352</v>
          </cell>
          <cell r="AJ193">
            <v>16938373.710000001</v>
          </cell>
        </row>
        <row r="194">
          <cell r="A194" t="str">
            <v>02</v>
          </cell>
          <cell r="B194" t="str">
            <v>41</v>
          </cell>
          <cell r="C194" t="str">
            <v>2641</v>
          </cell>
          <cell r="D194" t="str">
            <v>Рентген.ап-т Андрекс</v>
          </cell>
          <cell r="G194" t="str">
            <v>01</v>
          </cell>
          <cell r="H194">
            <v>6300</v>
          </cell>
          <cell r="I194">
            <v>3112.2</v>
          </cell>
          <cell r="J194">
            <v>0</v>
          </cell>
          <cell r="K194">
            <v>0.3</v>
          </cell>
          <cell r="L194" t="str">
            <v>20</v>
          </cell>
          <cell r="M194" t="str">
            <v>47024</v>
          </cell>
          <cell r="N194" t="str">
            <v>14 3313341</v>
          </cell>
          <cell r="O194" t="str">
            <v>063</v>
          </cell>
          <cell r="P194">
            <v>10.4</v>
          </cell>
          <cell r="Q194">
            <v>0</v>
          </cell>
          <cell r="R194" t="str">
            <v>1</v>
          </cell>
          <cell r="S194" t="str">
            <v>47</v>
          </cell>
          <cell r="T194">
            <v>90</v>
          </cell>
          <cell r="U194">
            <v>3</v>
          </cell>
          <cell r="V194">
            <v>90</v>
          </cell>
          <cell r="W194">
            <v>3</v>
          </cell>
          <cell r="X194">
            <v>90</v>
          </cell>
          <cell r="AF194" t="str">
            <v>00</v>
          </cell>
          <cell r="AI194">
            <v>21015352</v>
          </cell>
          <cell r="AJ194">
            <v>16938373.710000001</v>
          </cell>
        </row>
        <row r="195">
          <cell r="A195" t="str">
            <v>02</v>
          </cell>
          <cell r="B195" t="str">
            <v>41</v>
          </cell>
          <cell r="C195" t="str">
            <v>2644</v>
          </cell>
          <cell r="D195" t="str">
            <v>Аппарат"Андрекс"</v>
          </cell>
          <cell r="G195" t="str">
            <v>01</v>
          </cell>
          <cell r="H195">
            <v>3956.49</v>
          </cell>
          <cell r="I195">
            <v>1978.25</v>
          </cell>
          <cell r="J195">
            <v>0</v>
          </cell>
          <cell r="K195">
            <v>1.17</v>
          </cell>
          <cell r="L195" t="str">
            <v>20</v>
          </cell>
          <cell r="M195" t="str">
            <v>47033</v>
          </cell>
          <cell r="N195" t="str">
            <v>14 3313341</v>
          </cell>
          <cell r="O195" t="str">
            <v>063</v>
          </cell>
          <cell r="P195">
            <v>12.5</v>
          </cell>
          <cell r="Q195">
            <v>0</v>
          </cell>
          <cell r="R195" t="str">
            <v>1</v>
          </cell>
          <cell r="S195" t="str">
            <v>47</v>
          </cell>
          <cell r="T195">
            <v>90</v>
          </cell>
          <cell r="U195">
            <v>12</v>
          </cell>
          <cell r="V195">
            <v>90</v>
          </cell>
          <cell r="W195">
            <v>12</v>
          </cell>
          <cell r="X195">
            <v>90</v>
          </cell>
          <cell r="AF195" t="str">
            <v>00</v>
          </cell>
          <cell r="AI195">
            <v>3381618</v>
          </cell>
          <cell r="AJ195">
            <v>2958915.75</v>
          </cell>
        </row>
        <row r="196">
          <cell r="A196" t="str">
            <v>02</v>
          </cell>
          <cell r="B196" t="str">
            <v>99</v>
          </cell>
          <cell r="C196" t="str">
            <v>2668</v>
          </cell>
          <cell r="D196" t="str">
            <v>Холодильная камера</v>
          </cell>
          <cell r="G196" t="str">
            <v>01</v>
          </cell>
          <cell r="H196">
            <v>16600</v>
          </cell>
          <cell r="I196">
            <v>12726.7</v>
          </cell>
          <cell r="J196">
            <v>0</v>
          </cell>
          <cell r="K196">
            <v>0.83</v>
          </cell>
          <cell r="L196" t="str">
            <v>20</v>
          </cell>
          <cell r="M196" t="str">
            <v>45800</v>
          </cell>
          <cell r="N196" t="str">
            <v>16 2930100</v>
          </cell>
          <cell r="O196" t="str">
            <v>063</v>
          </cell>
          <cell r="P196">
            <v>10</v>
          </cell>
          <cell r="Q196">
            <v>0</v>
          </cell>
          <cell r="R196" t="str">
            <v>1</v>
          </cell>
          <cell r="S196" t="str">
            <v>45</v>
          </cell>
          <cell r="T196">
            <v>0</v>
          </cell>
          <cell r="U196">
            <v>4</v>
          </cell>
          <cell r="V196">
            <v>87</v>
          </cell>
          <cell r="W196">
            <v>4</v>
          </cell>
          <cell r="X196">
            <v>87</v>
          </cell>
          <cell r="AB196" t="str">
            <v>14</v>
          </cell>
          <cell r="AC196">
            <v>12</v>
          </cell>
          <cell r="AF196" t="str">
            <v>00</v>
          </cell>
          <cell r="AI196">
            <v>20008123</v>
          </cell>
          <cell r="AJ196">
            <v>20008123</v>
          </cell>
        </row>
        <row r="197">
          <cell r="A197" t="str">
            <v>15</v>
          </cell>
          <cell r="B197" t="str">
            <v>81</v>
          </cell>
          <cell r="C197" t="str">
            <v>2727</v>
          </cell>
          <cell r="D197" t="str">
            <v>Кресло-стоматологиче</v>
          </cell>
          <cell r="E197" t="str">
            <v>ское</v>
          </cell>
          <cell r="G197" t="str">
            <v>01</v>
          </cell>
          <cell r="H197">
            <v>3644.7</v>
          </cell>
          <cell r="I197">
            <v>2156.4499999999998</v>
          </cell>
          <cell r="J197">
            <v>0</v>
          </cell>
          <cell r="K197">
            <v>1.17</v>
          </cell>
          <cell r="L197" t="str">
            <v>88/2</v>
          </cell>
          <cell r="M197" t="str">
            <v>46012</v>
          </cell>
          <cell r="N197" t="str">
            <v>14 3311269</v>
          </cell>
          <cell r="O197" t="str">
            <v>067</v>
          </cell>
          <cell r="P197">
            <v>10</v>
          </cell>
          <cell r="Q197">
            <v>0</v>
          </cell>
          <cell r="R197" t="str">
            <v>1</v>
          </cell>
          <cell r="S197" t="str">
            <v>46</v>
          </cell>
          <cell r="T197">
            <v>0</v>
          </cell>
          <cell r="U197">
            <v>1</v>
          </cell>
          <cell r="V197">
            <v>89</v>
          </cell>
          <cell r="W197">
            <v>1</v>
          </cell>
          <cell r="X197">
            <v>89</v>
          </cell>
          <cell r="AF197" t="str">
            <v>15</v>
          </cell>
          <cell r="AI197">
            <v>3115128</v>
          </cell>
          <cell r="AJ197">
            <v>2777655.8</v>
          </cell>
        </row>
        <row r="198">
          <cell r="A198" t="str">
            <v>02</v>
          </cell>
          <cell r="B198" t="str">
            <v>71</v>
          </cell>
          <cell r="C198" t="str">
            <v>2736</v>
          </cell>
          <cell r="D198" t="str">
            <v>ЭО УБ 1233-1</v>
          </cell>
          <cell r="E198" t="str">
            <v>экскаватор</v>
          </cell>
          <cell r="F198" t="str">
            <v>963-900-12</v>
          </cell>
          <cell r="G198" t="str">
            <v>01</v>
          </cell>
          <cell r="H198">
            <v>473100</v>
          </cell>
          <cell r="I198">
            <v>226023.52</v>
          </cell>
          <cell r="J198">
            <v>0</v>
          </cell>
          <cell r="K198">
            <v>0.85</v>
          </cell>
          <cell r="L198" t="str">
            <v>23</v>
          </cell>
          <cell r="M198" t="str">
            <v>41803</v>
          </cell>
          <cell r="N198" t="str">
            <v>14 2924331</v>
          </cell>
          <cell r="O198" t="str">
            <v>064</v>
          </cell>
          <cell r="P198">
            <v>9.1</v>
          </cell>
          <cell r="Q198">
            <v>0</v>
          </cell>
          <cell r="R198" t="str">
            <v>1</v>
          </cell>
          <cell r="S198" t="str">
            <v>41</v>
          </cell>
          <cell r="T198">
            <v>0</v>
          </cell>
          <cell r="U198">
            <v>9</v>
          </cell>
          <cell r="V198">
            <v>89</v>
          </cell>
          <cell r="W198">
            <v>9</v>
          </cell>
          <cell r="X198">
            <v>89</v>
          </cell>
          <cell r="AB198" t="str">
            <v>14</v>
          </cell>
          <cell r="AC198">
            <v>10</v>
          </cell>
          <cell r="AF198" t="str">
            <v>00</v>
          </cell>
          <cell r="AI198">
            <v>559263744</v>
          </cell>
          <cell r="AJ198">
            <v>419867255.63999999</v>
          </cell>
        </row>
        <row r="199">
          <cell r="A199" t="str">
            <v>02</v>
          </cell>
          <cell r="B199" t="str">
            <v>03</v>
          </cell>
          <cell r="C199" t="str">
            <v>2741</v>
          </cell>
          <cell r="D199" t="str">
            <v>Водонагреватель</v>
          </cell>
          <cell r="G199" t="str">
            <v>01</v>
          </cell>
          <cell r="H199">
            <v>1750</v>
          </cell>
          <cell r="I199">
            <v>1134</v>
          </cell>
          <cell r="J199">
            <v>0</v>
          </cell>
          <cell r="K199">
            <v>1.01</v>
          </cell>
          <cell r="L199" t="str">
            <v>26</v>
          </cell>
          <cell r="M199" t="str">
            <v>43126</v>
          </cell>
          <cell r="N199" t="str">
            <v>16 2930151</v>
          </cell>
          <cell r="O199" t="str">
            <v>067</v>
          </cell>
          <cell r="P199">
            <v>5.4</v>
          </cell>
          <cell r="Q199">
            <v>0</v>
          </cell>
          <cell r="R199" t="str">
            <v>1</v>
          </cell>
          <cell r="S199" t="str">
            <v>43</v>
          </cell>
          <cell r="T199">
            <v>82</v>
          </cell>
          <cell r="U199">
            <v>12</v>
          </cell>
          <cell r="V199">
            <v>82</v>
          </cell>
          <cell r="W199">
            <v>12</v>
          </cell>
          <cell r="X199">
            <v>82</v>
          </cell>
          <cell r="AB199" t="str">
            <v>14</v>
          </cell>
          <cell r="AC199">
            <v>8</v>
          </cell>
          <cell r="AF199" t="str">
            <v>00</v>
          </cell>
          <cell r="AI199">
            <v>1732034</v>
          </cell>
          <cell r="AJ199">
            <v>1402947.06</v>
          </cell>
        </row>
        <row r="200">
          <cell r="A200" t="str">
            <v>16</v>
          </cell>
          <cell r="B200" t="str">
            <v>06</v>
          </cell>
          <cell r="C200" t="str">
            <v>3101/1</v>
          </cell>
          <cell r="D200" t="str">
            <v>Въездной знак металл</v>
          </cell>
          <cell r="E200" t="str">
            <v>навигацион.опознават</v>
          </cell>
          <cell r="F200" t="str">
            <v>3286-АР</v>
          </cell>
          <cell r="G200" t="str">
            <v>01</v>
          </cell>
          <cell r="H200">
            <v>25720</v>
          </cell>
          <cell r="I200">
            <v>1929</v>
          </cell>
          <cell r="J200">
            <v>0</v>
          </cell>
          <cell r="K200">
            <v>1.08</v>
          </cell>
          <cell r="L200" t="str">
            <v>88/1</v>
          </cell>
          <cell r="M200" t="str">
            <v>20250</v>
          </cell>
          <cell r="N200" t="str">
            <v>12 4526314</v>
          </cell>
          <cell r="O200" t="str">
            <v>03</v>
          </cell>
          <cell r="P200">
            <v>2</v>
          </cell>
          <cell r="Q200">
            <v>0</v>
          </cell>
          <cell r="R200" t="str">
            <v>1</v>
          </cell>
          <cell r="S200" t="str">
            <v>20</v>
          </cell>
          <cell r="T200">
            <v>91</v>
          </cell>
          <cell r="U200">
            <v>3</v>
          </cell>
          <cell r="V200">
            <v>91</v>
          </cell>
          <cell r="W200">
            <v>3</v>
          </cell>
          <cell r="X200">
            <v>91</v>
          </cell>
          <cell r="AF200" t="str">
            <v>16</v>
          </cell>
          <cell r="AG200">
            <v>23800000</v>
          </cell>
          <cell r="AI200">
            <v>23800000</v>
          </cell>
          <cell r="AJ200">
            <v>3213000</v>
          </cell>
        </row>
        <row r="201">
          <cell r="A201" t="str">
            <v>02</v>
          </cell>
          <cell r="B201" t="str">
            <v>03</v>
          </cell>
          <cell r="C201" t="str">
            <v>3104/1</v>
          </cell>
          <cell r="D201" t="str">
            <v>Мясорубка МНМ</v>
          </cell>
          <cell r="G201" t="str">
            <v>01</v>
          </cell>
          <cell r="H201">
            <v>2117</v>
          </cell>
          <cell r="I201">
            <v>1135.24</v>
          </cell>
          <cell r="J201">
            <v>0</v>
          </cell>
          <cell r="K201">
            <v>0.99</v>
          </cell>
          <cell r="L201" t="str">
            <v>26</v>
          </cell>
          <cell r="M201" t="str">
            <v>45803</v>
          </cell>
          <cell r="N201" t="str">
            <v>14 2945102</v>
          </cell>
          <cell r="O201" t="str">
            <v>067</v>
          </cell>
          <cell r="P201">
            <v>14.3</v>
          </cell>
          <cell r="Q201">
            <v>0</v>
          </cell>
          <cell r="R201" t="str">
            <v>1</v>
          </cell>
          <cell r="S201" t="str">
            <v>45</v>
          </cell>
          <cell r="T201">
            <v>91</v>
          </cell>
          <cell r="U201">
            <v>3</v>
          </cell>
          <cell r="V201">
            <v>91</v>
          </cell>
          <cell r="W201">
            <v>3</v>
          </cell>
          <cell r="X201">
            <v>91</v>
          </cell>
          <cell r="AB201" t="str">
            <v>14</v>
          </cell>
          <cell r="AC201">
            <v>8</v>
          </cell>
          <cell r="AF201" t="str">
            <v>00</v>
          </cell>
          <cell r="AI201">
            <v>2143413</v>
          </cell>
          <cell r="AJ201">
            <v>2068929.18</v>
          </cell>
        </row>
        <row r="202">
          <cell r="A202" t="str">
            <v>02</v>
          </cell>
          <cell r="B202" t="str">
            <v>55</v>
          </cell>
          <cell r="C202" t="str">
            <v>3106</v>
          </cell>
          <cell r="D202" t="str">
            <v>Вагон-домик</v>
          </cell>
          <cell r="E202" t="str">
            <v>дерево-мет. 3 х 6</v>
          </cell>
          <cell r="G202" t="str">
            <v>01</v>
          </cell>
          <cell r="H202">
            <v>28105.46</v>
          </cell>
          <cell r="I202">
            <v>28105.46</v>
          </cell>
          <cell r="J202">
            <v>0</v>
          </cell>
          <cell r="K202">
            <v>1.1299999999999999</v>
          </cell>
          <cell r="L202" t="str">
            <v>26</v>
          </cell>
          <cell r="M202" t="str">
            <v>10010</v>
          </cell>
          <cell r="N202" t="str">
            <v>13 2022261</v>
          </cell>
          <cell r="O202" t="str">
            <v>01</v>
          </cell>
          <cell r="P202">
            <v>12.5</v>
          </cell>
          <cell r="Q202">
            <v>0</v>
          </cell>
          <cell r="R202" t="str">
            <v>1</v>
          </cell>
          <cell r="S202" t="str">
            <v>10</v>
          </cell>
          <cell r="T202">
            <v>78</v>
          </cell>
          <cell r="U202">
            <v>12</v>
          </cell>
          <cell r="V202">
            <v>78</v>
          </cell>
          <cell r="W202">
            <v>12</v>
          </cell>
          <cell r="X202">
            <v>78</v>
          </cell>
          <cell r="AF202" t="str">
            <v>00</v>
          </cell>
          <cell r="AI202">
            <v>24861088</v>
          </cell>
          <cell r="AJ202">
            <v>24861088</v>
          </cell>
        </row>
        <row r="203">
          <cell r="A203" t="str">
            <v>02</v>
          </cell>
          <cell r="B203" t="str">
            <v>55</v>
          </cell>
          <cell r="C203" t="str">
            <v>3107</v>
          </cell>
          <cell r="D203" t="str">
            <v>Вагон-домик</v>
          </cell>
          <cell r="E203" t="str">
            <v>дерево-мет. 6 х 9</v>
          </cell>
          <cell r="G203" t="str">
            <v>01</v>
          </cell>
          <cell r="H203">
            <v>54710.61</v>
          </cell>
          <cell r="I203">
            <v>38183.449999999997</v>
          </cell>
          <cell r="J203">
            <v>0</v>
          </cell>
          <cell r="K203">
            <v>1.22</v>
          </cell>
          <cell r="L203" t="str">
            <v>26</v>
          </cell>
          <cell r="M203" t="str">
            <v>10010</v>
          </cell>
          <cell r="N203" t="str">
            <v>13 2022261</v>
          </cell>
          <cell r="O203" t="str">
            <v>01</v>
          </cell>
          <cell r="P203">
            <v>12.5</v>
          </cell>
          <cell r="Q203">
            <v>0</v>
          </cell>
          <cell r="R203" t="str">
            <v>1</v>
          </cell>
          <cell r="S203" t="str">
            <v>10</v>
          </cell>
          <cell r="T203">
            <v>89</v>
          </cell>
          <cell r="U203">
            <v>5</v>
          </cell>
          <cell r="V203">
            <v>89</v>
          </cell>
          <cell r="W203">
            <v>5</v>
          </cell>
          <cell r="X203">
            <v>89</v>
          </cell>
          <cell r="AF203" t="str">
            <v>00</v>
          </cell>
          <cell r="AI203">
            <v>45010784</v>
          </cell>
          <cell r="AJ203">
            <v>45010784</v>
          </cell>
        </row>
        <row r="204">
          <cell r="A204" t="str">
            <v>02</v>
          </cell>
          <cell r="B204" t="str">
            <v>02</v>
          </cell>
          <cell r="C204" t="str">
            <v>3119</v>
          </cell>
          <cell r="D204" t="str">
            <v>Вагон-столовая</v>
          </cell>
          <cell r="E204" t="str">
            <v>дерево-металлич.</v>
          </cell>
          <cell r="F204" t="str">
            <v>Финляндия</v>
          </cell>
          <cell r="G204" t="str">
            <v>01</v>
          </cell>
          <cell r="H204">
            <v>56485.55</v>
          </cell>
          <cell r="I204">
            <v>28831.17</v>
          </cell>
          <cell r="J204">
            <v>0</v>
          </cell>
          <cell r="K204">
            <v>1.43</v>
          </cell>
          <cell r="L204" t="str">
            <v>20</v>
          </cell>
          <cell r="M204" t="str">
            <v>10010</v>
          </cell>
          <cell r="N204" t="str">
            <v>13 2022261</v>
          </cell>
          <cell r="O204" t="str">
            <v>01</v>
          </cell>
          <cell r="P204">
            <v>12.5</v>
          </cell>
          <cell r="Q204">
            <v>0</v>
          </cell>
          <cell r="R204" t="str">
            <v>1</v>
          </cell>
          <cell r="S204" t="str">
            <v>10</v>
          </cell>
          <cell r="T204">
            <v>90</v>
          </cell>
          <cell r="U204">
            <v>11</v>
          </cell>
          <cell r="V204">
            <v>90</v>
          </cell>
          <cell r="W204">
            <v>11</v>
          </cell>
          <cell r="X204">
            <v>90</v>
          </cell>
          <cell r="AF204" t="str">
            <v>00</v>
          </cell>
          <cell r="AI204">
            <v>39500384</v>
          </cell>
          <cell r="AJ204">
            <v>34974298.109999999</v>
          </cell>
        </row>
        <row r="205">
          <cell r="A205" t="str">
            <v>02</v>
          </cell>
          <cell r="B205" t="str">
            <v>03</v>
          </cell>
          <cell r="C205" t="str">
            <v>3125</v>
          </cell>
          <cell r="D205" t="str">
            <v>Устройство ВУТ 31/60</v>
          </cell>
          <cell r="G205" t="str">
            <v>01</v>
          </cell>
          <cell r="H205">
            <v>11557.63</v>
          </cell>
          <cell r="I205">
            <v>5872.24</v>
          </cell>
          <cell r="J205">
            <v>0</v>
          </cell>
          <cell r="K205">
            <v>1.17</v>
          </cell>
          <cell r="L205" t="str">
            <v>26</v>
          </cell>
          <cell r="M205" t="str">
            <v>40702</v>
          </cell>
          <cell r="N205" t="str">
            <v>14 2894000</v>
          </cell>
          <cell r="O205" t="str">
            <v>067</v>
          </cell>
          <cell r="P205">
            <v>9.1</v>
          </cell>
          <cell r="Q205">
            <v>0</v>
          </cell>
          <cell r="R205" t="str">
            <v>1</v>
          </cell>
          <cell r="S205" t="str">
            <v>10</v>
          </cell>
          <cell r="T205">
            <v>89</v>
          </cell>
          <cell r="U205">
            <v>5</v>
          </cell>
          <cell r="V205">
            <v>89</v>
          </cell>
          <cell r="W205">
            <v>5</v>
          </cell>
          <cell r="X205">
            <v>89</v>
          </cell>
          <cell r="AF205" t="str">
            <v>00</v>
          </cell>
          <cell r="AI205">
            <v>9878319</v>
          </cell>
          <cell r="AJ205">
            <v>7715790.7000000002</v>
          </cell>
        </row>
        <row r="206">
          <cell r="A206" t="str">
            <v>02</v>
          </cell>
          <cell r="B206" t="str">
            <v>03</v>
          </cell>
          <cell r="C206" t="str">
            <v>3204</v>
          </cell>
          <cell r="D206" t="str">
            <v>Люльки строительные</v>
          </cell>
          <cell r="E206" t="str">
            <v>2штуки подвесные</v>
          </cell>
          <cell r="G206" t="str">
            <v>01</v>
          </cell>
          <cell r="H206">
            <v>12900</v>
          </cell>
          <cell r="I206">
            <v>7001.48</v>
          </cell>
          <cell r="J206">
            <v>0</v>
          </cell>
          <cell r="K206">
            <v>0.54</v>
          </cell>
          <cell r="L206" t="str">
            <v>26</v>
          </cell>
          <cell r="M206" t="str">
            <v>42008</v>
          </cell>
          <cell r="N206" t="str">
            <v>14 2947109</v>
          </cell>
          <cell r="O206" t="str">
            <v>067</v>
          </cell>
          <cell r="P206">
            <v>16.7</v>
          </cell>
          <cell r="Q206">
            <v>0</v>
          </cell>
          <cell r="R206" t="str">
            <v>1</v>
          </cell>
          <cell r="S206" t="str">
            <v>42</v>
          </cell>
          <cell r="T206">
            <v>91</v>
          </cell>
          <cell r="U206">
            <v>9</v>
          </cell>
          <cell r="V206">
            <v>91</v>
          </cell>
          <cell r="W206">
            <v>9</v>
          </cell>
          <cell r="X206">
            <v>91</v>
          </cell>
          <cell r="AB206" t="str">
            <v>14</v>
          </cell>
          <cell r="AC206">
            <v>12</v>
          </cell>
          <cell r="AF206" t="str">
            <v>00</v>
          </cell>
          <cell r="AI206">
            <v>23749151</v>
          </cell>
          <cell r="AJ206">
            <v>23749151</v>
          </cell>
        </row>
        <row r="207">
          <cell r="A207" t="str">
            <v>02</v>
          </cell>
          <cell r="B207" t="str">
            <v>41</v>
          </cell>
          <cell r="C207" t="str">
            <v>3209/1</v>
          </cell>
          <cell r="D207" t="str">
            <v>Аппарат АРИНА</v>
          </cell>
          <cell r="F207" t="str">
            <v>5961</v>
          </cell>
          <cell r="G207" t="str">
            <v>01</v>
          </cell>
          <cell r="H207">
            <v>6200</v>
          </cell>
          <cell r="I207">
            <v>1934.4</v>
          </cell>
          <cell r="J207">
            <v>0</v>
          </cell>
          <cell r="K207">
            <v>1.08</v>
          </cell>
          <cell r="L207" t="str">
            <v>20</v>
          </cell>
          <cell r="M207" t="str">
            <v>47024</v>
          </cell>
          <cell r="N207" t="str">
            <v>14 3313341</v>
          </cell>
          <cell r="O207" t="str">
            <v>063</v>
          </cell>
          <cell r="P207">
            <v>10.4</v>
          </cell>
          <cell r="Q207">
            <v>0</v>
          </cell>
          <cell r="R207" t="str">
            <v>1</v>
          </cell>
          <cell r="S207" t="str">
            <v>47</v>
          </cell>
          <cell r="T207">
            <v>91</v>
          </cell>
          <cell r="U207">
            <v>12</v>
          </cell>
          <cell r="V207">
            <v>91</v>
          </cell>
          <cell r="W207">
            <v>12</v>
          </cell>
          <cell r="X207">
            <v>91</v>
          </cell>
          <cell r="AF207" t="str">
            <v>00</v>
          </cell>
          <cell r="AI207">
            <v>5752239</v>
          </cell>
          <cell r="AJ207">
            <v>3589397.14</v>
          </cell>
        </row>
        <row r="208">
          <cell r="A208" t="str">
            <v>02</v>
          </cell>
          <cell r="B208" t="str">
            <v>41</v>
          </cell>
          <cell r="C208" t="str">
            <v>3210</v>
          </cell>
          <cell r="D208" t="str">
            <v>Аппарат АРИНА</v>
          </cell>
          <cell r="F208" t="str">
            <v>5957</v>
          </cell>
          <cell r="G208" t="str">
            <v>01</v>
          </cell>
          <cell r="H208">
            <v>6200</v>
          </cell>
          <cell r="I208">
            <v>1934.4</v>
          </cell>
          <cell r="J208">
            <v>0</v>
          </cell>
          <cell r="K208">
            <v>1.08</v>
          </cell>
          <cell r="L208" t="str">
            <v>20</v>
          </cell>
          <cell r="M208" t="str">
            <v>47024</v>
          </cell>
          <cell r="N208" t="str">
            <v>14 3313341</v>
          </cell>
          <cell r="O208" t="str">
            <v>063</v>
          </cell>
          <cell r="P208">
            <v>10.4</v>
          </cell>
          <cell r="Q208">
            <v>0</v>
          </cell>
          <cell r="R208" t="str">
            <v>1</v>
          </cell>
          <cell r="S208" t="str">
            <v>47</v>
          </cell>
          <cell r="T208">
            <v>91</v>
          </cell>
          <cell r="U208">
            <v>12</v>
          </cell>
          <cell r="V208">
            <v>91</v>
          </cell>
          <cell r="W208">
            <v>12</v>
          </cell>
          <cell r="X208">
            <v>91</v>
          </cell>
          <cell r="AF208" t="str">
            <v>00</v>
          </cell>
          <cell r="AI208">
            <v>5752239</v>
          </cell>
          <cell r="AJ208">
            <v>3589397.14</v>
          </cell>
        </row>
        <row r="209">
          <cell r="A209" t="str">
            <v>02</v>
          </cell>
          <cell r="B209" t="str">
            <v>41</v>
          </cell>
          <cell r="C209" t="str">
            <v>3211</v>
          </cell>
          <cell r="D209" t="str">
            <v>Толщиномер УТ-93-П 2</v>
          </cell>
          <cell r="E209" t="str">
            <v>шт.НПО Волна гКишине</v>
          </cell>
          <cell r="F209" t="str">
            <v>в 9959 9726</v>
          </cell>
          <cell r="G209" t="str">
            <v>01</v>
          </cell>
          <cell r="H209">
            <v>3446</v>
          </cell>
          <cell r="I209">
            <v>1075.1500000000001</v>
          </cell>
          <cell r="J209">
            <v>0</v>
          </cell>
          <cell r="K209">
            <v>0.32</v>
          </cell>
          <cell r="L209" t="str">
            <v>20</v>
          </cell>
          <cell r="M209" t="str">
            <v>47024</v>
          </cell>
          <cell r="N209" t="str">
            <v>14 3313302</v>
          </cell>
          <cell r="O209" t="str">
            <v>063</v>
          </cell>
          <cell r="P209">
            <v>10.4</v>
          </cell>
          <cell r="Q209">
            <v>0</v>
          </cell>
          <cell r="R209" t="str">
            <v>1</v>
          </cell>
          <cell r="S209" t="str">
            <v>47</v>
          </cell>
          <cell r="T209">
            <v>91</v>
          </cell>
          <cell r="U209">
            <v>12</v>
          </cell>
          <cell r="V209">
            <v>91</v>
          </cell>
          <cell r="W209">
            <v>12</v>
          </cell>
          <cell r="X209">
            <v>91</v>
          </cell>
          <cell r="AF209" t="str">
            <v>00</v>
          </cell>
          <cell r="AI209">
            <v>10668372</v>
          </cell>
          <cell r="AJ209">
            <v>6657064.1299999999</v>
          </cell>
        </row>
        <row r="210">
          <cell r="A210" t="str">
            <v>02</v>
          </cell>
          <cell r="B210" t="str">
            <v>80</v>
          </cell>
          <cell r="C210" t="str">
            <v>3214</v>
          </cell>
          <cell r="D210" t="str">
            <v>Ковер 2х3</v>
          </cell>
          <cell r="G210" t="str">
            <v>01</v>
          </cell>
          <cell r="H210">
            <v>475</v>
          </cell>
          <cell r="I210">
            <v>103.43</v>
          </cell>
          <cell r="J210">
            <v>0</v>
          </cell>
          <cell r="K210">
            <v>0.13</v>
          </cell>
          <cell r="L210" t="str">
            <v>88/2</v>
          </cell>
          <cell r="M210" t="str">
            <v>70004</v>
          </cell>
          <cell r="N210" t="str">
            <v>16 1722000</v>
          </cell>
          <cell r="O210" t="str">
            <v>08</v>
          </cell>
          <cell r="P210">
            <v>6.7</v>
          </cell>
          <cell r="Q210">
            <v>0</v>
          </cell>
          <cell r="R210" t="str">
            <v>1</v>
          </cell>
          <cell r="S210" t="str">
            <v>70</v>
          </cell>
          <cell r="T210">
            <v>91</v>
          </cell>
          <cell r="U210">
            <v>9</v>
          </cell>
          <cell r="V210">
            <v>91</v>
          </cell>
          <cell r="W210">
            <v>9</v>
          </cell>
          <cell r="X210">
            <v>91</v>
          </cell>
          <cell r="AF210" t="str">
            <v>00</v>
          </cell>
          <cell r="AI210">
            <v>3608064</v>
          </cell>
          <cell r="AJ210">
            <v>1510876.86</v>
          </cell>
        </row>
        <row r="211">
          <cell r="A211" t="str">
            <v>02</v>
          </cell>
          <cell r="B211" t="str">
            <v>23</v>
          </cell>
          <cell r="C211" t="str">
            <v>3221</v>
          </cell>
          <cell r="D211" t="str">
            <v>Газоанализатор инфра</v>
          </cell>
          <cell r="E211" t="str">
            <v>лит -1100</v>
          </cell>
          <cell r="F211" t="str">
            <v>66226003</v>
          </cell>
          <cell r="G211" t="str">
            <v>01</v>
          </cell>
          <cell r="H211">
            <v>14737</v>
          </cell>
          <cell r="I211">
            <v>4981.1099999999997</v>
          </cell>
          <cell r="J211">
            <v>0</v>
          </cell>
          <cell r="K211">
            <v>1</v>
          </cell>
          <cell r="L211" t="str">
            <v>23</v>
          </cell>
          <cell r="M211" t="str">
            <v>41024</v>
          </cell>
          <cell r="N211" t="str">
            <v>14 3313141</v>
          </cell>
          <cell r="O211" t="str">
            <v>067</v>
          </cell>
          <cell r="P211">
            <v>10.4</v>
          </cell>
          <cell r="Q211">
            <v>0</v>
          </cell>
          <cell r="R211" t="str">
            <v>1</v>
          </cell>
          <cell r="S211" t="str">
            <v>41</v>
          </cell>
          <cell r="T211">
            <v>90</v>
          </cell>
          <cell r="U211">
            <v>9</v>
          </cell>
          <cell r="V211">
            <v>91</v>
          </cell>
          <cell r="W211">
            <v>9</v>
          </cell>
          <cell r="X211">
            <v>91</v>
          </cell>
          <cell r="AF211" t="str">
            <v>00</v>
          </cell>
          <cell r="AI211">
            <v>14778223</v>
          </cell>
          <cell r="AJ211">
            <v>9605844.5800000001</v>
          </cell>
        </row>
        <row r="212">
          <cell r="A212" t="str">
            <v>02</v>
          </cell>
          <cell r="B212" t="str">
            <v>04</v>
          </cell>
          <cell r="C212" t="str">
            <v>3222</v>
          </cell>
          <cell r="D212" t="str">
            <v>Шкаф распределительн</v>
          </cell>
          <cell r="E212" t="str">
            <v>ый ПР-11</v>
          </cell>
          <cell r="F212" t="str">
            <v>1012</v>
          </cell>
          <cell r="G212" t="str">
            <v>01</v>
          </cell>
          <cell r="H212">
            <v>2450</v>
          </cell>
          <cell r="I212">
            <v>724.59</v>
          </cell>
          <cell r="J212">
            <v>0</v>
          </cell>
          <cell r="K212">
            <v>0.98</v>
          </cell>
          <cell r="L212" t="str">
            <v>23</v>
          </cell>
          <cell r="M212" t="str">
            <v>40702</v>
          </cell>
          <cell r="N212" t="str">
            <v>14 3120390</v>
          </cell>
          <cell r="O212" t="str">
            <v>067</v>
          </cell>
          <cell r="P212">
            <v>9.1</v>
          </cell>
          <cell r="Q212">
            <v>0</v>
          </cell>
          <cell r="R212" t="str">
            <v>1</v>
          </cell>
          <cell r="S212" t="str">
            <v>40</v>
          </cell>
          <cell r="T212">
            <v>89</v>
          </cell>
          <cell r="U212">
            <v>9</v>
          </cell>
          <cell r="V212">
            <v>91</v>
          </cell>
          <cell r="W212">
            <v>9</v>
          </cell>
          <cell r="X212">
            <v>91</v>
          </cell>
          <cell r="AB212" t="str">
            <v>14</v>
          </cell>
          <cell r="AC212">
            <v>11</v>
          </cell>
          <cell r="AF212" t="str">
            <v>00</v>
          </cell>
          <cell r="AI212">
            <v>2489326</v>
          </cell>
          <cell r="AJ212">
            <v>1415804</v>
          </cell>
        </row>
        <row r="213">
          <cell r="A213" t="str">
            <v>02</v>
          </cell>
          <cell r="B213" t="str">
            <v>03</v>
          </cell>
          <cell r="C213" t="str">
            <v>3223</v>
          </cell>
          <cell r="D213" t="str">
            <v>Котел КП</v>
          </cell>
          <cell r="F213" t="str">
            <v>178</v>
          </cell>
          <cell r="G213" t="str">
            <v>01</v>
          </cell>
          <cell r="H213">
            <v>4741</v>
          </cell>
          <cell r="I213">
            <v>1926.03</v>
          </cell>
          <cell r="J213">
            <v>0</v>
          </cell>
          <cell r="K213">
            <v>0.86</v>
          </cell>
          <cell r="L213" t="str">
            <v>26</v>
          </cell>
          <cell r="M213" t="str">
            <v>45801</v>
          </cell>
          <cell r="N213" t="str">
            <v>14 2813101</v>
          </cell>
          <cell r="O213" t="str">
            <v>067</v>
          </cell>
          <cell r="P213">
            <v>12.5</v>
          </cell>
          <cell r="Q213">
            <v>0</v>
          </cell>
          <cell r="R213" t="str">
            <v>1</v>
          </cell>
          <cell r="S213" t="str">
            <v>45</v>
          </cell>
          <cell r="T213">
            <v>90</v>
          </cell>
          <cell r="U213">
            <v>9</v>
          </cell>
          <cell r="V213">
            <v>91</v>
          </cell>
          <cell r="W213">
            <v>9</v>
          </cell>
          <cell r="X213">
            <v>91</v>
          </cell>
          <cell r="AF213" t="str">
            <v>00</v>
          </cell>
          <cell r="AI213">
            <v>5532673</v>
          </cell>
          <cell r="AJ213">
            <v>4322400.38</v>
          </cell>
        </row>
        <row r="214">
          <cell r="A214" t="str">
            <v>02</v>
          </cell>
          <cell r="B214" t="str">
            <v>80</v>
          </cell>
          <cell r="C214" t="str">
            <v>3227</v>
          </cell>
          <cell r="D214" t="str">
            <v>Электронный калькуля</v>
          </cell>
          <cell r="E214" t="str">
            <v>тор 15 шт.</v>
          </cell>
          <cell r="G214" t="str">
            <v>01</v>
          </cell>
          <cell r="H214">
            <v>96</v>
          </cell>
          <cell r="I214">
            <v>34.630000000000003</v>
          </cell>
          <cell r="J214">
            <v>0</v>
          </cell>
          <cell r="K214">
            <v>0.01</v>
          </cell>
          <cell r="L214" t="str">
            <v>26</v>
          </cell>
          <cell r="M214" t="str">
            <v>48009</v>
          </cell>
          <cell r="N214" t="str">
            <v>14 3020204</v>
          </cell>
          <cell r="O214" t="str">
            <v>063</v>
          </cell>
          <cell r="P214">
            <v>11.1</v>
          </cell>
          <cell r="Q214">
            <v>0</v>
          </cell>
          <cell r="R214" t="str">
            <v>1</v>
          </cell>
          <cell r="S214" t="str">
            <v>48</v>
          </cell>
          <cell r="T214">
            <v>91</v>
          </cell>
          <cell r="U214">
            <v>9</v>
          </cell>
          <cell r="V214">
            <v>91</v>
          </cell>
          <cell r="W214">
            <v>9</v>
          </cell>
          <cell r="X214">
            <v>91</v>
          </cell>
          <cell r="AF214" t="str">
            <v>00</v>
          </cell>
          <cell r="AI214">
            <v>9544080</v>
          </cell>
          <cell r="AJ214">
            <v>6621205.6399999997</v>
          </cell>
        </row>
        <row r="215">
          <cell r="A215" t="str">
            <v>02</v>
          </cell>
          <cell r="B215" t="str">
            <v>71</v>
          </cell>
          <cell r="C215" t="str">
            <v>3228</v>
          </cell>
          <cell r="D215" t="str">
            <v>Трактор К-701 с зипо</v>
          </cell>
          <cell r="E215" t="str">
            <v>м</v>
          </cell>
          <cell r="F215" t="str">
            <v>9108771</v>
          </cell>
          <cell r="G215" t="str">
            <v>01</v>
          </cell>
          <cell r="H215">
            <v>190956</v>
          </cell>
          <cell r="I215">
            <v>62060.7</v>
          </cell>
          <cell r="J215">
            <v>0</v>
          </cell>
          <cell r="K215">
            <v>1.05</v>
          </cell>
          <cell r="L215" t="str">
            <v>23</v>
          </cell>
          <cell r="M215" t="str">
            <v>40600</v>
          </cell>
          <cell r="N215" t="str">
            <v>14 2918104</v>
          </cell>
          <cell r="O215" t="str">
            <v>065</v>
          </cell>
          <cell r="P215">
            <v>10</v>
          </cell>
          <cell r="Q215">
            <v>0</v>
          </cell>
          <cell r="R215" t="str">
            <v>1</v>
          </cell>
          <cell r="S215" t="str">
            <v>40</v>
          </cell>
          <cell r="T215">
            <v>91</v>
          </cell>
          <cell r="U215">
            <v>9</v>
          </cell>
          <cell r="V215">
            <v>91</v>
          </cell>
          <cell r="W215">
            <v>9</v>
          </cell>
          <cell r="X215">
            <v>91</v>
          </cell>
          <cell r="AF215" t="str">
            <v>00</v>
          </cell>
          <cell r="AI215">
            <v>181069959</v>
          </cell>
          <cell r="AJ215">
            <v>113168724.34</v>
          </cell>
        </row>
        <row r="216">
          <cell r="A216" t="str">
            <v>02</v>
          </cell>
          <cell r="B216" t="str">
            <v>03</v>
          </cell>
          <cell r="C216" t="str">
            <v>3316</v>
          </cell>
          <cell r="D216" t="str">
            <v>Эл.таль во93м 0.25т</v>
          </cell>
          <cell r="G216" t="str">
            <v>01</v>
          </cell>
          <cell r="H216">
            <v>1492</v>
          </cell>
          <cell r="I216">
            <v>320.02999999999997</v>
          </cell>
          <cell r="J216">
            <v>0</v>
          </cell>
          <cell r="K216">
            <v>0.24</v>
          </cell>
          <cell r="L216" t="str">
            <v>26</v>
          </cell>
          <cell r="M216" t="str">
            <v>41722</v>
          </cell>
          <cell r="N216" t="str">
            <v>14 2915282</v>
          </cell>
          <cell r="O216" t="str">
            <v>063</v>
          </cell>
          <cell r="P216">
            <v>14.3</v>
          </cell>
          <cell r="Q216">
            <v>0</v>
          </cell>
          <cell r="R216" t="str">
            <v>1</v>
          </cell>
          <cell r="S216" t="str">
            <v>41</v>
          </cell>
          <cell r="T216">
            <v>93</v>
          </cell>
          <cell r="U216">
            <v>6</v>
          </cell>
          <cell r="V216">
            <v>93</v>
          </cell>
          <cell r="W216">
            <v>6</v>
          </cell>
          <cell r="X216">
            <v>93</v>
          </cell>
          <cell r="AF216" t="str">
            <v>00</v>
          </cell>
          <cell r="AI216">
            <v>6131009</v>
          </cell>
          <cell r="AJ216">
            <v>3945304.27</v>
          </cell>
        </row>
        <row r="217">
          <cell r="A217" t="str">
            <v>02</v>
          </cell>
          <cell r="B217" t="str">
            <v>61</v>
          </cell>
          <cell r="C217" t="str">
            <v>3318</v>
          </cell>
          <cell r="D217" t="str">
            <v>Таль ручная нс-3т</v>
          </cell>
          <cell r="G217" t="str">
            <v>01</v>
          </cell>
          <cell r="H217">
            <v>3500</v>
          </cell>
          <cell r="I217">
            <v>750.75</v>
          </cell>
          <cell r="J217">
            <v>0</v>
          </cell>
          <cell r="K217">
            <v>1.21</v>
          </cell>
          <cell r="L217" t="str">
            <v>23</v>
          </cell>
          <cell r="M217" t="str">
            <v>41722</v>
          </cell>
          <cell r="N217" t="str">
            <v>14 2915282</v>
          </cell>
          <cell r="O217" t="str">
            <v>063</v>
          </cell>
          <cell r="P217">
            <v>14.3</v>
          </cell>
          <cell r="Q217">
            <v>0</v>
          </cell>
          <cell r="R217" t="str">
            <v>1</v>
          </cell>
          <cell r="S217" t="str">
            <v>41</v>
          </cell>
          <cell r="T217">
            <v>93</v>
          </cell>
          <cell r="U217">
            <v>6</v>
          </cell>
          <cell r="V217">
            <v>93</v>
          </cell>
          <cell r="W217">
            <v>6</v>
          </cell>
          <cell r="X217">
            <v>93</v>
          </cell>
          <cell r="AB217" t="str">
            <v>14</v>
          </cell>
          <cell r="AC217">
            <v>9</v>
          </cell>
          <cell r="AF217" t="str">
            <v>00</v>
          </cell>
          <cell r="AI217">
            <v>2898386</v>
          </cell>
          <cell r="AJ217">
            <v>1865111.59</v>
          </cell>
        </row>
        <row r="218">
          <cell r="A218" t="str">
            <v>02</v>
          </cell>
          <cell r="B218" t="str">
            <v>12</v>
          </cell>
          <cell r="C218" t="str">
            <v>3319</v>
          </cell>
          <cell r="D218" t="str">
            <v>Сцепка СП-11</v>
          </cell>
          <cell r="F218" t="str">
            <v>3300275</v>
          </cell>
          <cell r="G218" t="str">
            <v>01</v>
          </cell>
          <cell r="H218">
            <v>6100</v>
          </cell>
          <cell r="I218">
            <v>1830</v>
          </cell>
          <cell r="J218">
            <v>0</v>
          </cell>
          <cell r="K218">
            <v>0.94</v>
          </cell>
          <cell r="L218" t="str">
            <v>88/4</v>
          </cell>
          <cell r="M218" t="str">
            <v>45740</v>
          </cell>
          <cell r="N218" t="str">
            <v>14 2921000</v>
          </cell>
          <cell r="O218" t="str">
            <v>067</v>
          </cell>
          <cell r="P218">
            <v>20</v>
          </cell>
          <cell r="Q218">
            <v>0</v>
          </cell>
          <cell r="R218" t="str">
            <v>1</v>
          </cell>
          <cell r="S218" t="str">
            <v>45</v>
          </cell>
          <cell r="T218">
            <v>93</v>
          </cell>
          <cell r="U218">
            <v>6</v>
          </cell>
          <cell r="V218">
            <v>93</v>
          </cell>
          <cell r="W218">
            <v>6</v>
          </cell>
          <cell r="X218">
            <v>93</v>
          </cell>
          <cell r="AF218" t="str">
            <v>00</v>
          </cell>
          <cell r="AI218">
            <v>6459264</v>
          </cell>
          <cell r="AJ218">
            <v>5813337.4000000004</v>
          </cell>
        </row>
        <row r="219">
          <cell r="A219" t="str">
            <v>17</v>
          </cell>
          <cell r="B219" t="str">
            <v>82</v>
          </cell>
          <cell r="C219" t="str">
            <v>3320</v>
          </cell>
          <cell r="D219" t="str">
            <v>Телефонный аппарат</v>
          </cell>
          <cell r="E219" t="str">
            <v>ТА-80</v>
          </cell>
          <cell r="G219" t="str">
            <v>01</v>
          </cell>
          <cell r="H219">
            <v>73.11</v>
          </cell>
          <cell r="I219">
            <v>21.93</v>
          </cell>
          <cell r="J219">
            <v>0</v>
          </cell>
          <cell r="K219">
            <v>1.21</v>
          </cell>
          <cell r="L219" t="str">
            <v>26</v>
          </cell>
          <cell r="M219" t="str">
            <v>45610</v>
          </cell>
          <cell r="N219" t="str">
            <v>14 3222131</v>
          </cell>
          <cell r="O219" t="str">
            <v>067</v>
          </cell>
          <cell r="P219">
            <v>20</v>
          </cell>
          <cell r="Q219">
            <v>0</v>
          </cell>
          <cell r="R219" t="str">
            <v>1</v>
          </cell>
          <cell r="S219" t="str">
            <v>45</v>
          </cell>
          <cell r="T219">
            <v>93</v>
          </cell>
          <cell r="U219">
            <v>6</v>
          </cell>
          <cell r="V219">
            <v>93</v>
          </cell>
          <cell r="W219">
            <v>6</v>
          </cell>
          <cell r="X219">
            <v>93</v>
          </cell>
          <cell r="AF219" t="str">
            <v>17</v>
          </cell>
          <cell r="AI219">
            <v>60420</v>
          </cell>
          <cell r="AJ219">
            <v>54378</v>
          </cell>
        </row>
        <row r="220">
          <cell r="A220" t="str">
            <v>02</v>
          </cell>
          <cell r="B220" t="str">
            <v>71</v>
          </cell>
          <cell r="C220" t="str">
            <v>3323</v>
          </cell>
          <cell r="D220" t="str">
            <v>Дизель генератор 100</v>
          </cell>
          <cell r="E220" t="str">
            <v xml:space="preserve"> квт</v>
          </cell>
          <cell r="G220" t="str">
            <v>01</v>
          </cell>
          <cell r="H220">
            <v>48573.75</v>
          </cell>
          <cell r="I220">
            <v>3060.15</v>
          </cell>
          <cell r="J220">
            <v>0</v>
          </cell>
          <cell r="K220">
            <v>1.25</v>
          </cell>
          <cell r="L220" t="str">
            <v>23</v>
          </cell>
          <cell r="M220" t="str">
            <v>40202</v>
          </cell>
          <cell r="N220" t="str">
            <v>14 2911101</v>
          </cell>
          <cell r="O220" t="str">
            <v>063</v>
          </cell>
          <cell r="P220">
            <v>4.2</v>
          </cell>
          <cell r="Q220">
            <v>0</v>
          </cell>
          <cell r="R220" t="str">
            <v>1</v>
          </cell>
          <cell r="S220" t="str">
            <v>40</v>
          </cell>
          <cell r="T220">
            <v>93</v>
          </cell>
          <cell r="U220">
            <v>6</v>
          </cell>
          <cell r="V220">
            <v>93</v>
          </cell>
          <cell r="W220">
            <v>6</v>
          </cell>
          <cell r="X220">
            <v>93</v>
          </cell>
          <cell r="AB220" t="str">
            <v>14</v>
          </cell>
          <cell r="AC220">
            <v>6</v>
          </cell>
          <cell r="AF220" t="str">
            <v>00</v>
          </cell>
          <cell r="AG220">
            <v>38859000</v>
          </cell>
          <cell r="AI220">
            <v>38859000</v>
          </cell>
          <cell r="AJ220">
            <v>7344351</v>
          </cell>
        </row>
        <row r="221">
          <cell r="A221" t="str">
            <v>02</v>
          </cell>
          <cell r="B221" t="str">
            <v>03</v>
          </cell>
          <cell r="C221" t="str">
            <v>3324</v>
          </cell>
          <cell r="D221" t="str">
            <v>Телевизор СПЕКТР 51</v>
          </cell>
          <cell r="E221" t="str">
            <v>ТЦ-423ДВ диагональ 5</v>
          </cell>
          <cell r="F221" t="str">
            <v>13000804</v>
          </cell>
          <cell r="G221" t="str">
            <v>01</v>
          </cell>
          <cell r="H221">
            <v>955.5</v>
          </cell>
          <cell r="I221">
            <v>150.49</v>
          </cell>
          <cell r="J221">
            <v>0</v>
          </cell>
          <cell r="K221">
            <v>0.91</v>
          </cell>
          <cell r="L221" t="str">
            <v>26</v>
          </cell>
          <cell r="M221" t="str">
            <v>45625</v>
          </cell>
          <cell r="N221" t="str">
            <v>14 3230100</v>
          </cell>
          <cell r="O221" t="str">
            <v>067</v>
          </cell>
          <cell r="P221">
            <v>10.5</v>
          </cell>
          <cell r="Q221">
            <v>0</v>
          </cell>
          <cell r="R221" t="str">
            <v>1</v>
          </cell>
          <cell r="S221" t="str">
            <v>45</v>
          </cell>
          <cell r="T221">
            <v>93</v>
          </cell>
          <cell r="U221">
            <v>6</v>
          </cell>
          <cell r="V221">
            <v>93</v>
          </cell>
          <cell r="W221">
            <v>6</v>
          </cell>
          <cell r="X221">
            <v>93</v>
          </cell>
          <cell r="AB221" t="str">
            <v>14</v>
          </cell>
          <cell r="AC221">
            <v>8</v>
          </cell>
          <cell r="AF221" t="str">
            <v>00</v>
          </cell>
          <cell r="AG221">
            <v>1050000</v>
          </cell>
          <cell r="AI221">
            <v>1050000</v>
          </cell>
          <cell r="AJ221">
            <v>496125</v>
          </cell>
        </row>
        <row r="222">
          <cell r="A222" t="str">
            <v>02</v>
          </cell>
          <cell r="B222" t="str">
            <v>03</v>
          </cell>
          <cell r="C222" t="str">
            <v>3326</v>
          </cell>
          <cell r="D222" t="str">
            <v>Фрезерный станок ГФ-</v>
          </cell>
          <cell r="E222" t="str">
            <v>21</v>
          </cell>
          <cell r="G222" t="str">
            <v>01</v>
          </cell>
          <cell r="H222">
            <v>14125</v>
          </cell>
          <cell r="I222">
            <v>1758.56</v>
          </cell>
          <cell r="J222">
            <v>0</v>
          </cell>
          <cell r="K222">
            <v>0.33</v>
          </cell>
          <cell r="L222" t="str">
            <v>26</v>
          </cell>
          <cell r="M222" t="str">
            <v>44502</v>
          </cell>
          <cell r="N222" t="str">
            <v>14 2922623</v>
          </cell>
          <cell r="O222" t="str">
            <v>067</v>
          </cell>
          <cell r="P222">
            <v>8.3000000000000007</v>
          </cell>
          <cell r="Q222">
            <v>0</v>
          </cell>
          <cell r="R222" t="str">
            <v>1</v>
          </cell>
          <cell r="S222" t="str">
            <v>44</v>
          </cell>
          <cell r="T222">
            <v>93</v>
          </cell>
          <cell r="U222">
            <v>6</v>
          </cell>
          <cell r="V222">
            <v>93</v>
          </cell>
          <cell r="W222">
            <v>6</v>
          </cell>
          <cell r="X222">
            <v>93</v>
          </cell>
          <cell r="AF222" t="str">
            <v>00</v>
          </cell>
          <cell r="AI222">
            <v>42336000</v>
          </cell>
          <cell r="AJ222">
            <v>15812496</v>
          </cell>
        </row>
        <row r="223">
          <cell r="A223" t="str">
            <v>02</v>
          </cell>
          <cell r="B223" t="str">
            <v>03</v>
          </cell>
          <cell r="C223" t="str">
            <v>3327</v>
          </cell>
          <cell r="D223" t="str">
            <v>Реймусовый станок РС</v>
          </cell>
          <cell r="E223" t="str">
            <v>-482</v>
          </cell>
          <cell r="G223" t="str">
            <v>01</v>
          </cell>
          <cell r="H223">
            <v>7741.44</v>
          </cell>
          <cell r="I223">
            <v>963.81</v>
          </cell>
          <cell r="J223">
            <v>0</v>
          </cell>
          <cell r="K223">
            <v>1.1200000000000001</v>
          </cell>
          <cell r="L223" t="str">
            <v>26</v>
          </cell>
          <cell r="M223" t="str">
            <v>44502</v>
          </cell>
          <cell r="N223" t="str">
            <v>14 2922623</v>
          </cell>
          <cell r="O223" t="str">
            <v>067</v>
          </cell>
          <cell r="P223">
            <v>8.3000000000000007</v>
          </cell>
          <cell r="Q223">
            <v>0</v>
          </cell>
          <cell r="R223" t="str">
            <v>1</v>
          </cell>
          <cell r="S223" t="str">
            <v>44</v>
          </cell>
          <cell r="T223">
            <v>93</v>
          </cell>
          <cell r="U223">
            <v>6</v>
          </cell>
          <cell r="V223">
            <v>93</v>
          </cell>
          <cell r="W223">
            <v>6</v>
          </cell>
          <cell r="X223">
            <v>93</v>
          </cell>
          <cell r="AF223" t="str">
            <v>00</v>
          </cell>
          <cell r="AI223">
            <v>6912000</v>
          </cell>
          <cell r="AJ223">
            <v>2581632</v>
          </cell>
        </row>
        <row r="224">
          <cell r="A224" t="str">
            <v>02</v>
          </cell>
          <cell r="B224" t="str">
            <v>41</v>
          </cell>
          <cell r="C224" t="str">
            <v>3328</v>
          </cell>
          <cell r="D224" t="str">
            <v>Пишущая машина Ятран</v>
          </cell>
          <cell r="E224" t="str">
            <v>ь</v>
          </cell>
          <cell r="F224" t="str">
            <v>1496618</v>
          </cell>
          <cell r="G224" t="str">
            <v>01</v>
          </cell>
          <cell r="H224">
            <v>1067</v>
          </cell>
          <cell r="I224">
            <v>200.06</v>
          </cell>
          <cell r="J224">
            <v>0</v>
          </cell>
          <cell r="K224">
            <v>0.04</v>
          </cell>
          <cell r="L224" t="str">
            <v>20</v>
          </cell>
          <cell r="M224" t="str">
            <v>44811</v>
          </cell>
          <cell r="N224" t="str">
            <v>14 3010103</v>
          </cell>
          <cell r="O224" t="str">
            <v>063</v>
          </cell>
          <cell r="P224">
            <v>12.5</v>
          </cell>
          <cell r="Q224">
            <v>0</v>
          </cell>
          <cell r="R224" t="str">
            <v>1</v>
          </cell>
          <cell r="S224" t="str">
            <v>44</v>
          </cell>
          <cell r="T224">
            <v>92</v>
          </cell>
          <cell r="U224">
            <v>6</v>
          </cell>
          <cell r="V224">
            <v>93</v>
          </cell>
          <cell r="W224">
            <v>6</v>
          </cell>
          <cell r="X224">
            <v>93</v>
          </cell>
          <cell r="AB224" t="str">
            <v>14</v>
          </cell>
          <cell r="AC224">
            <v>2</v>
          </cell>
          <cell r="AF224" t="str">
            <v>00</v>
          </cell>
          <cell r="AI224">
            <v>23828013</v>
          </cell>
          <cell r="AJ224">
            <v>13403257.359999999</v>
          </cell>
        </row>
        <row r="225">
          <cell r="A225" t="str">
            <v>02</v>
          </cell>
          <cell r="B225" t="str">
            <v>08</v>
          </cell>
          <cell r="C225" t="str">
            <v>3329</v>
          </cell>
          <cell r="D225" t="str">
            <v>Электро генераторСФО</v>
          </cell>
          <cell r="E225" t="str">
            <v>ч 60/65 ч1</v>
          </cell>
          <cell r="G225" t="str">
            <v>01</v>
          </cell>
          <cell r="H225">
            <v>4790</v>
          </cell>
          <cell r="I225">
            <v>474.21</v>
          </cell>
          <cell r="J225">
            <v>0</v>
          </cell>
          <cell r="K225">
            <v>0.99</v>
          </cell>
          <cell r="L225" t="str">
            <v>20</v>
          </cell>
          <cell r="M225" t="str">
            <v>40200</v>
          </cell>
          <cell r="N225" t="str">
            <v>14 3112220</v>
          </cell>
          <cell r="O225" t="str">
            <v>063</v>
          </cell>
          <cell r="P225">
            <v>6.6</v>
          </cell>
          <cell r="Q225">
            <v>0</v>
          </cell>
          <cell r="R225" t="str">
            <v>1</v>
          </cell>
          <cell r="S225" t="str">
            <v>40</v>
          </cell>
          <cell r="T225">
            <v>93</v>
          </cell>
          <cell r="U225">
            <v>6</v>
          </cell>
          <cell r="V225">
            <v>93</v>
          </cell>
          <cell r="W225">
            <v>6</v>
          </cell>
          <cell r="X225">
            <v>93</v>
          </cell>
          <cell r="AF225" t="str">
            <v>00</v>
          </cell>
          <cell r="AG225">
            <v>4830000</v>
          </cell>
          <cell r="AI225">
            <v>4830000</v>
          </cell>
          <cell r="AJ225">
            <v>1434510</v>
          </cell>
        </row>
        <row r="226">
          <cell r="A226" t="str">
            <v>02</v>
          </cell>
          <cell r="B226" t="str">
            <v>05</v>
          </cell>
          <cell r="C226" t="str">
            <v>3330</v>
          </cell>
          <cell r="D226" t="str">
            <v>Лодочный мотор Вихрь</v>
          </cell>
          <cell r="E226" t="str">
            <v>-30</v>
          </cell>
          <cell r="F226" t="str">
            <v>5257э</v>
          </cell>
          <cell r="G226" t="str">
            <v>01</v>
          </cell>
          <cell r="H226">
            <v>6712</v>
          </cell>
          <cell r="I226">
            <v>916.19</v>
          </cell>
          <cell r="J226">
            <v>0</v>
          </cell>
          <cell r="K226">
            <v>1.1599999999999999</v>
          </cell>
          <cell r="L226" t="str">
            <v>20</v>
          </cell>
          <cell r="M226" t="str">
            <v>70000</v>
          </cell>
          <cell r="N226" t="str">
            <v>14 2911110</v>
          </cell>
          <cell r="O226" t="str">
            <v>08</v>
          </cell>
          <cell r="P226">
            <v>9.1</v>
          </cell>
          <cell r="Q226">
            <v>0</v>
          </cell>
          <cell r="R226" t="str">
            <v>1</v>
          </cell>
          <cell r="S226" t="str">
            <v>70</v>
          </cell>
          <cell r="T226">
            <v>91</v>
          </cell>
          <cell r="U226">
            <v>6</v>
          </cell>
          <cell r="V226">
            <v>93</v>
          </cell>
          <cell r="W226">
            <v>6</v>
          </cell>
          <cell r="X226">
            <v>93</v>
          </cell>
          <cell r="AF226" t="str">
            <v>00</v>
          </cell>
          <cell r="AI226">
            <v>5807376</v>
          </cell>
          <cell r="AJ226">
            <v>2378120.65</v>
          </cell>
        </row>
        <row r="227">
          <cell r="A227" t="str">
            <v>02</v>
          </cell>
          <cell r="B227" t="str">
            <v>03</v>
          </cell>
          <cell r="C227" t="str">
            <v>3331</v>
          </cell>
          <cell r="D227" t="str">
            <v>Котел ДОН КС-ТВМ-16</v>
          </cell>
          <cell r="E227" t="str">
            <v>отопительный</v>
          </cell>
          <cell r="G227" t="str">
            <v>01</v>
          </cell>
          <cell r="H227">
            <v>7091.52</v>
          </cell>
          <cell r="I227">
            <v>531.86</v>
          </cell>
          <cell r="J227">
            <v>0</v>
          </cell>
          <cell r="K227">
            <v>1.51</v>
          </cell>
          <cell r="L227" t="str">
            <v>26</v>
          </cell>
          <cell r="M227" t="str">
            <v>40002</v>
          </cell>
          <cell r="N227" t="str">
            <v>14 2813101</v>
          </cell>
          <cell r="O227" t="str">
            <v>066</v>
          </cell>
          <cell r="P227">
            <v>5</v>
          </cell>
          <cell r="Q227">
            <v>0</v>
          </cell>
          <cell r="R227" t="str">
            <v>1</v>
          </cell>
          <cell r="S227" t="str">
            <v>40</v>
          </cell>
          <cell r="T227">
            <v>93</v>
          </cell>
          <cell r="U227">
            <v>6</v>
          </cell>
          <cell r="V227">
            <v>93</v>
          </cell>
          <cell r="W227">
            <v>6</v>
          </cell>
          <cell r="X227">
            <v>93</v>
          </cell>
          <cell r="AF227" t="str">
            <v>00</v>
          </cell>
          <cell r="AI227">
            <v>4696369</v>
          </cell>
          <cell r="AJ227">
            <v>1056683.3500000001</v>
          </cell>
        </row>
        <row r="228">
          <cell r="A228" t="str">
            <v>02</v>
          </cell>
          <cell r="B228" t="str">
            <v>03</v>
          </cell>
          <cell r="C228" t="str">
            <v>3332</v>
          </cell>
          <cell r="D228" t="str">
            <v>Котел ДОН КС-ТВМ-16</v>
          </cell>
          <cell r="E228" t="str">
            <v>отопительный</v>
          </cell>
          <cell r="G228" t="str">
            <v>01</v>
          </cell>
          <cell r="H228">
            <v>7091.52</v>
          </cell>
          <cell r="I228">
            <v>531.86</v>
          </cell>
          <cell r="J228">
            <v>0</v>
          </cell>
          <cell r="K228">
            <v>1.51</v>
          </cell>
          <cell r="L228" t="str">
            <v>26</v>
          </cell>
          <cell r="M228" t="str">
            <v>40002</v>
          </cell>
          <cell r="N228" t="str">
            <v>14 2813101</v>
          </cell>
          <cell r="O228" t="str">
            <v>066</v>
          </cell>
          <cell r="P228">
            <v>5</v>
          </cell>
          <cell r="Q228">
            <v>0</v>
          </cell>
          <cell r="R228" t="str">
            <v>1</v>
          </cell>
          <cell r="S228" t="str">
            <v>40</v>
          </cell>
          <cell r="T228">
            <v>93</v>
          </cell>
          <cell r="U228">
            <v>6</v>
          </cell>
          <cell r="V228">
            <v>93</v>
          </cell>
          <cell r="W228">
            <v>6</v>
          </cell>
          <cell r="X228">
            <v>93</v>
          </cell>
          <cell r="AF228" t="str">
            <v>00</v>
          </cell>
          <cell r="AI228">
            <v>4696369</v>
          </cell>
          <cell r="AJ228">
            <v>1056683.3500000001</v>
          </cell>
        </row>
        <row r="229">
          <cell r="A229" t="str">
            <v>02</v>
          </cell>
          <cell r="B229" t="str">
            <v>12</v>
          </cell>
          <cell r="C229" t="str">
            <v>3335</v>
          </cell>
          <cell r="D229" t="str">
            <v>Сеялка СЗП-3.6</v>
          </cell>
          <cell r="F229" t="str">
            <v>329</v>
          </cell>
          <cell r="G229" t="str">
            <v>01</v>
          </cell>
          <cell r="H229">
            <v>18755</v>
          </cell>
          <cell r="I229">
            <v>3094.58</v>
          </cell>
          <cell r="J229">
            <v>0</v>
          </cell>
          <cell r="K229">
            <v>1.01</v>
          </cell>
          <cell r="L229" t="str">
            <v>88/4</v>
          </cell>
          <cell r="M229" t="str">
            <v>45727</v>
          </cell>
          <cell r="N229" t="str">
            <v>14 2921000</v>
          </cell>
          <cell r="O229" t="str">
            <v>063</v>
          </cell>
          <cell r="P229">
            <v>11</v>
          </cell>
          <cell r="Q229">
            <v>0</v>
          </cell>
          <cell r="R229" t="str">
            <v>1</v>
          </cell>
          <cell r="S229" t="str">
            <v>45</v>
          </cell>
          <cell r="T229">
            <v>93</v>
          </cell>
          <cell r="U229">
            <v>6</v>
          </cell>
          <cell r="V229">
            <v>93</v>
          </cell>
          <cell r="W229">
            <v>6</v>
          </cell>
          <cell r="X229">
            <v>93</v>
          </cell>
          <cell r="AF229" t="str">
            <v>00</v>
          </cell>
          <cell r="AI229">
            <v>18565071</v>
          </cell>
          <cell r="AJ229">
            <v>9189710.4299999997</v>
          </cell>
        </row>
        <row r="230">
          <cell r="A230" t="str">
            <v>02</v>
          </cell>
          <cell r="B230" t="str">
            <v>12</v>
          </cell>
          <cell r="C230" t="str">
            <v>3336</v>
          </cell>
          <cell r="D230" t="str">
            <v>Сеялка СЗП-3.6</v>
          </cell>
          <cell r="F230" t="str">
            <v>330</v>
          </cell>
          <cell r="G230" t="str">
            <v>01</v>
          </cell>
          <cell r="H230">
            <v>18755</v>
          </cell>
          <cell r="I230">
            <v>3094.58</v>
          </cell>
          <cell r="J230">
            <v>0</v>
          </cell>
          <cell r="K230">
            <v>1.01</v>
          </cell>
          <cell r="L230" t="str">
            <v>88/4</v>
          </cell>
          <cell r="M230" t="str">
            <v>45727</v>
          </cell>
          <cell r="N230" t="str">
            <v>14 2921000</v>
          </cell>
          <cell r="O230" t="str">
            <v>063</v>
          </cell>
          <cell r="P230">
            <v>11</v>
          </cell>
          <cell r="Q230">
            <v>0</v>
          </cell>
          <cell r="R230" t="str">
            <v>1</v>
          </cell>
          <cell r="S230" t="str">
            <v>45</v>
          </cell>
          <cell r="T230">
            <v>93</v>
          </cell>
          <cell r="U230">
            <v>6</v>
          </cell>
          <cell r="V230">
            <v>93</v>
          </cell>
          <cell r="W230">
            <v>6</v>
          </cell>
          <cell r="X230">
            <v>93</v>
          </cell>
          <cell r="AF230" t="str">
            <v>00</v>
          </cell>
          <cell r="AI230">
            <v>18565071</v>
          </cell>
          <cell r="AJ230">
            <v>9189710.4299999997</v>
          </cell>
        </row>
        <row r="231">
          <cell r="A231" t="str">
            <v>02</v>
          </cell>
          <cell r="B231" t="str">
            <v>12</v>
          </cell>
          <cell r="C231" t="str">
            <v>3337</v>
          </cell>
          <cell r="D231" t="str">
            <v>СЕЯЛКА СЗП-3.6</v>
          </cell>
          <cell r="F231" t="str">
            <v>339</v>
          </cell>
          <cell r="G231" t="str">
            <v>01</v>
          </cell>
          <cell r="H231">
            <v>18755</v>
          </cell>
          <cell r="I231">
            <v>3094.58</v>
          </cell>
          <cell r="J231">
            <v>0</v>
          </cell>
          <cell r="K231">
            <v>1.01</v>
          </cell>
          <cell r="L231" t="str">
            <v>88/4</v>
          </cell>
          <cell r="M231" t="str">
            <v>45727</v>
          </cell>
          <cell r="N231" t="str">
            <v>14 2921000</v>
          </cell>
          <cell r="O231" t="str">
            <v>063</v>
          </cell>
          <cell r="P231">
            <v>11</v>
          </cell>
          <cell r="Q231">
            <v>0</v>
          </cell>
          <cell r="R231" t="str">
            <v>1</v>
          </cell>
          <cell r="S231" t="str">
            <v>45</v>
          </cell>
          <cell r="T231">
            <v>93</v>
          </cell>
          <cell r="U231">
            <v>6</v>
          </cell>
          <cell r="V231">
            <v>93</v>
          </cell>
          <cell r="W231">
            <v>6</v>
          </cell>
          <cell r="X231">
            <v>93</v>
          </cell>
          <cell r="AF231" t="str">
            <v>00</v>
          </cell>
          <cell r="AI231">
            <v>18565071</v>
          </cell>
          <cell r="AJ231">
            <v>9189710.4299999997</v>
          </cell>
        </row>
        <row r="232">
          <cell r="A232" t="str">
            <v>02</v>
          </cell>
          <cell r="B232" t="str">
            <v>99</v>
          </cell>
          <cell r="C232" t="str">
            <v>3343</v>
          </cell>
          <cell r="D232" t="str">
            <v>Эл.шлифмашина МА-180</v>
          </cell>
          <cell r="E232" t="str">
            <v>0</v>
          </cell>
          <cell r="G232" t="str">
            <v>01</v>
          </cell>
          <cell r="H232">
            <v>820</v>
          </cell>
          <cell r="I232">
            <v>111.93</v>
          </cell>
          <cell r="J232">
            <v>0</v>
          </cell>
          <cell r="K232">
            <v>0.36</v>
          </cell>
          <cell r="L232" t="str">
            <v>20</v>
          </cell>
          <cell r="M232" t="str">
            <v>60000</v>
          </cell>
          <cell r="N232" t="str">
            <v>14 2947196</v>
          </cell>
          <cell r="O232" t="str">
            <v>08</v>
          </cell>
          <cell r="P232">
            <v>50</v>
          </cell>
          <cell r="Q232">
            <v>0</v>
          </cell>
          <cell r="R232" t="str">
            <v>1</v>
          </cell>
          <cell r="S232" t="str">
            <v>70</v>
          </cell>
          <cell r="T232">
            <v>92</v>
          </cell>
          <cell r="U232">
            <v>6</v>
          </cell>
          <cell r="V232">
            <v>93</v>
          </cell>
          <cell r="W232">
            <v>6</v>
          </cell>
          <cell r="X232">
            <v>93</v>
          </cell>
          <cell r="AF232" t="str">
            <v>00</v>
          </cell>
          <cell r="AI232">
            <v>2268000</v>
          </cell>
          <cell r="AJ232">
            <v>2268000</v>
          </cell>
        </row>
        <row r="233">
          <cell r="A233" t="str">
            <v>02</v>
          </cell>
          <cell r="B233" t="str">
            <v>02</v>
          </cell>
          <cell r="C233" t="str">
            <v>3345</v>
          </cell>
          <cell r="D233" t="str">
            <v>Эл.шлифмашина МА-180</v>
          </cell>
          <cell r="E233" t="str">
            <v>0</v>
          </cell>
          <cell r="G233" t="str">
            <v>01</v>
          </cell>
          <cell r="H233">
            <v>820</v>
          </cell>
          <cell r="I233">
            <v>111.93</v>
          </cell>
          <cell r="J233">
            <v>0</v>
          </cell>
          <cell r="K233">
            <v>0.36</v>
          </cell>
          <cell r="L233" t="str">
            <v>20</v>
          </cell>
          <cell r="M233" t="str">
            <v>60000</v>
          </cell>
          <cell r="N233" t="str">
            <v>14 2947196</v>
          </cell>
          <cell r="O233" t="str">
            <v>08</v>
          </cell>
          <cell r="P233">
            <v>50</v>
          </cell>
          <cell r="Q233">
            <v>0</v>
          </cell>
          <cell r="R233" t="str">
            <v>1</v>
          </cell>
          <cell r="S233" t="str">
            <v>70</v>
          </cell>
          <cell r="T233">
            <v>92</v>
          </cell>
          <cell r="U233">
            <v>6</v>
          </cell>
          <cell r="V233">
            <v>93</v>
          </cell>
          <cell r="W233">
            <v>6</v>
          </cell>
          <cell r="X233">
            <v>93</v>
          </cell>
          <cell r="AF233" t="str">
            <v>00</v>
          </cell>
          <cell r="AI233">
            <v>2268000</v>
          </cell>
          <cell r="AJ233">
            <v>2268000</v>
          </cell>
        </row>
        <row r="234">
          <cell r="A234" t="str">
            <v>02</v>
          </cell>
          <cell r="B234" t="str">
            <v>05</v>
          </cell>
          <cell r="C234" t="str">
            <v>3347</v>
          </cell>
          <cell r="D234" t="str">
            <v>Водолазный БОТ 1527</v>
          </cell>
          <cell r="E234" t="str">
            <v>РВМ-376  Сосновский</v>
          </cell>
          <cell r="F234" t="str">
            <v>судостр.з-д</v>
          </cell>
          <cell r="G234" t="str">
            <v>01</v>
          </cell>
          <cell r="H234">
            <v>920000</v>
          </cell>
          <cell r="I234">
            <v>77280</v>
          </cell>
          <cell r="J234">
            <v>0</v>
          </cell>
          <cell r="K234">
            <v>0.82</v>
          </cell>
          <cell r="L234" t="str">
            <v>20</v>
          </cell>
          <cell r="M234" t="str">
            <v>42402</v>
          </cell>
          <cell r="N234" t="str">
            <v>15 3511232</v>
          </cell>
          <cell r="O234" t="str">
            <v>067</v>
          </cell>
          <cell r="P234">
            <v>5.6</v>
          </cell>
          <cell r="Q234">
            <v>0</v>
          </cell>
          <cell r="R234" t="str">
            <v>1</v>
          </cell>
          <cell r="S234" t="str">
            <v>42</v>
          </cell>
          <cell r="T234">
            <v>92</v>
          </cell>
          <cell r="U234">
            <v>6</v>
          </cell>
          <cell r="V234">
            <v>93</v>
          </cell>
          <cell r="W234">
            <v>6</v>
          </cell>
          <cell r="X234">
            <v>93</v>
          </cell>
          <cell r="AF234" t="str">
            <v>00</v>
          </cell>
          <cell r="AI234">
            <v>1127226620</v>
          </cell>
          <cell r="AJ234">
            <v>284061108.12</v>
          </cell>
        </row>
        <row r="235">
          <cell r="A235" t="str">
            <v>02</v>
          </cell>
          <cell r="B235" t="str">
            <v>05</v>
          </cell>
          <cell r="C235" t="str">
            <v>3348</v>
          </cell>
          <cell r="D235" t="str">
            <v>Водолазный БОТ РВМ-3</v>
          </cell>
          <cell r="E235" t="str">
            <v>76 Сосновский судост</v>
          </cell>
          <cell r="F235" t="str">
            <v>р.з-д</v>
          </cell>
          <cell r="G235" t="str">
            <v>01</v>
          </cell>
          <cell r="H235">
            <v>920000</v>
          </cell>
          <cell r="I235">
            <v>77280</v>
          </cell>
          <cell r="J235">
            <v>0</v>
          </cell>
          <cell r="K235">
            <v>0.82</v>
          </cell>
          <cell r="L235" t="str">
            <v>20</v>
          </cell>
          <cell r="M235" t="str">
            <v>42402</v>
          </cell>
          <cell r="N235" t="str">
            <v>15 3511232</v>
          </cell>
          <cell r="O235" t="str">
            <v>067</v>
          </cell>
          <cell r="P235">
            <v>5.6</v>
          </cell>
          <cell r="Q235">
            <v>0</v>
          </cell>
          <cell r="R235" t="str">
            <v>1</v>
          </cell>
          <cell r="S235" t="str">
            <v>42</v>
          </cell>
          <cell r="T235">
            <v>92</v>
          </cell>
          <cell r="U235">
            <v>6</v>
          </cell>
          <cell r="V235">
            <v>93</v>
          </cell>
          <cell r="W235">
            <v>6</v>
          </cell>
          <cell r="X235">
            <v>93</v>
          </cell>
          <cell r="AF235" t="str">
            <v>00</v>
          </cell>
          <cell r="AI235">
            <v>1127226620</v>
          </cell>
          <cell r="AJ235">
            <v>284061108.12</v>
          </cell>
        </row>
        <row r="236">
          <cell r="A236" t="str">
            <v>02</v>
          </cell>
          <cell r="B236" t="str">
            <v>80</v>
          </cell>
          <cell r="C236" t="str">
            <v>3349</v>
          </cell>
          <cell r="D236" t="str">
            <v>ПЭВМ</v>
          </cell>
          <cell r="G236" t="str">
            <v>01</v>
          </cell>
          <cell r="H236">
            <v>3500</v>
          </cell>
          <cell r="I236">
            <v>525</v>
          </cell>
          <cell r="J236">
            <v>7018.4</v>
          </cell>
          <cell r="K236">
            <v>0.5</v>
          </cell>
          <cell r="L236" t="str">
            <v>26</v>
          </cell>
          <cell r="M236" t="str">
            <v>48008</v>
          </cell>
          <cell r="N236" t="str">
            <v>14 3020203</v>
          </cell>
          <cell r="O236" t="str">
            <v>063</v>
          </cell>
          <cell r="P236">
            <v>10</v>
          </cell>
          <cell r="Q236">
            <v>0</v>
          </cell>
          <cell r="R236" t="str">
            <v>1</v>
          </cell>
          <cell r="S236" t="str">
            <v>48</v>
          </cell>
          <cell r="T236">
            <v>93</v>
          </cell>
          <cell r="U236">
            <v>6</v>
          </cell>
          <cell r="V236">
            <v>93</v>
          </cell>
          <cell r="W236">
            <v>6</v>
          </cell>
          <cell r="X236">
            <v>93</v>
          </cell>
          <cell r="Y236">
            <v>6</v>
          </cell>
          <cell r="Z236">
            <v>99</v>
          </cell>
          <cell r="AF236" t="str">
            <v>00</v>
          </cell>
          <cell r="AI236">
            <v>7035700</v>
          </cell>
          <cell r="AJ236">
            <v>3166065</v>
          </cell>
        </row>
        <row r="237">
          <cell r="A237" t="str">
            <v>02</v>
          </cell>
          <cell r="B237" t="str">
            <v>80</v>
          </cell>
          <cell r="C237" t="str">
            <v>3350</v>
          </cell>
          <cell r="D237" t="str">
            <v xml:space="preserve"> ПВЭМ</v>
          </cell>
          <cell r="G237" t="str">
            <v>01</v>
          </cell>
          <cell r="H237">
            <v>3500</v>
          </cell>
          <cell r="I237">
            <v>525</v>
          </cell>
          <cell r="J237">
            <v>0</v>
          </cell>
          <cell r="K237">
            <v>0.5</v>
          </cell>
          <cell r="L237" t="str">
            <v>26</v>
          </cell>
          <cell r="M237" t="str">
            <v>48008</v>
          </cell>
          <cell r="N237" t="str">
            <v>14 3020203</v>
          </cell>
          <cell r="O237" t="str">
            <v>063</v>
          </cell>
          <cell r="P237">
            <v>10</v>
          </cell>
          <cell r="Q237">
            <v>0</v>
          </cell>
          <cell r="R237" t="str">
            <v>1</v>
          </cell>
          <cell r="S237" t="str">
            <v>48</v>
          </cell>
          <cell r="T237">
            <v>93</v>
          </cell>
          <cell r="U237">
            <v>6</v>
          </cell>
          <cell r="V237">
            <v>93</v>
          </cell>
          <cell r="W237">
            <v>6</v>
          </cell>
          <cell r="X237">
            <v>93</v>
          </cell>
          <cell r="AF237" t="str">
            <v>00</v>
          </cell>
          <cell r="AI237">
            <v>7035700</v>
          </cell>
          <cell r="AJ237">
            <v>3166065</v>
          </cell>
        </row>
        <row r="238">
          <cell r="A238" t="str">
            <v>02</v>
          </cell>
          <cell r="B238" t="str">
            <v>55</v>
          </cell>
          <cell r="C238" t="str">
            <v>3351</v>
          </cell>
          <cell r="D238" t="str">
            <v>ПВЭМ РС-486 с лазерн</v>
          </cell>
          <cell r="E238" t="str">
            <v>ым принтером</v>
          </cell>
          <cell r="G238" t="str">
            <v>01</v>
          </cell>
          <cell r="H238">
            <v>6556</v>
          </cell>
          <cell r="I238">
            <v>907</v>
          </cell>
          <cell r="J238">
            <v>0</v>
          </cell>
          <cell r="K238">
            <v>0.5</v>
          </cell>
          <cell r="L238" t="str">
            <v>26</v>
          </cell>
          <cell r="M238" t="str">
            <v>48008</v>
          </cell>
          <cell r="N238" t="str">
            <v>14 3020201</v>
          </cell>
          <cell r="O238" t="str">
            <v>063</v>
          </cell>
          <cell r="P238">
            <v>10</v>
          </cell>
          <cell r="Q238">
            <v>0</v>
          </cell>
          <cell r="R238" t="str">
            <v>1</v>
          </cell>
          <cell r="S238" t="str">
            <v>48</v>
          </cell>
          <cell r="T238">
            <v>93</v>
          </cell>
          <cell r="U238">
            <v>6</v>
          </cell>
          <cell r="V238">
            <v>93</v>
          </cell>
          <cell r="W238">
            <v>6</v>
          </cell>
          <cell r="X238">
            <v>93</v>
          </cell>
          <cell r="AF238" t="str">
            <v>00</v>
          </cell>
          <cell r="AI238">
            <v>7035700</v>
          </cell>
          <cell r="AJ238">
            <v>3166065</v>
          </cell>
        </row>
        <row r="239">
          <cell r="A239" t="str">
            <v>02</v>
          </cell>
          <cell r="B239" t="str">
            <v>80</v>
          </cell>
          <cell r="C239" t="str">
            <v>3353</v>
          </cell>
          <cell r="D239" t="str">
            <v>ПАННО худож. резьба</v>
          </cell>
          <cell r="E239" t="str">
            <v>по дереву сборщица в</v>
          </cell>
          <cell r="G239" t="str">
            <v>01</v>
          </cell>
          <cell r="H239">
            <v>21402.66</v>
          </cell>
          <cell r="I239">
            <v>642.08000000000004</v>
          </cell>
          <cell r="J239">
            <v>0</v>
          </cell>
          <cell r="K239">
            <v>1.26</v>
          </cell>
          <cell r="L239" t="str">
            <v>88/2</v>
          </cell>
          <cell r="M239" t="str">
            <v>70007</v>
          </cell>
          <cell r="N239" t="str">
            <v>19 0001034</v>
          </cell>
          <cell r="O239" t="str">
            <v>08</v>
          </cell>
          <cell r="P239">
            <v>2</v>
          </cell>
          <cell r="Q239">
            <v>0</v>
          </cell>
          <cell r="R239" t="str">
            <v>1</v>
          </cell>
          <cell r="S239" t="str">
            <v>70</v>
          </cell>
          <cell r="T239">
            <v>93</v>
          </cell>
          <cell r="U239">
            <v>6</v>
          </cell>
          <cell r="V239">
            <v>93</v>
          </cell>
          <cell r="W239">
            <v>6</v>
          </cell>
          <cell r="X239">
            <v>93</v>
          </cell>
          <cell r="AF239" t="str">
            <v>00</v>
          </cell>
          <cell r="AI239">
            <v>16986240</v>
          </cell>
          <cell r="AJ239">
            <v>1528761.6</v>
          </cell>
        </row>
        <row r="240">
          <cell r="A240" t="str">
            <v>15</v>
          </cell>
          <cell r="B240" t="str">
            <v>81</v>
          </cell>
          <cell r="C240" t="str">
            <v>3354</v>
          </cell>
          <cell r="D240" t="str">
            <v>ПАННО худож.резьбы п</v>
          </cell>
          <cell r="E240" t="str">
            <v>о дереву ЛОСИ</v>
          </cell>
          <cell r="G240" t="str">
            <v>01</v>
          </cell>
          <cell r="H240">
            <v>39191.040000000001</v>
          </cell>
          <cell r="I240">
            <v>1175.73</v>
          </cell>
          <cell r="J240">
            <v>0</v>
          </cell>
          <cell r="K240">
            <v>1.26</v>
          </cell>
          <cell r="L240" t="str">
            <v>88/2</v>
          </cell>
          <cell r="M240" t="str">
            <v>70007</v>
          </cell>
          <cell r="N240" t="str">
            <v>19 0001034</v>
          </cell>
          <cell r="O240" t="str">
            <v>08</v>
          </cell>
          <cell r="P240">
            <v>2</v>
          </cell>
          <cell r="Q240">
            <v>0</v>
          </cell>
          <cell r="R240" t="str">
            <v>1</v>
          </cell>
          <cell r="S240" t="str">
            <v>70</v>
          </cell>
          <cell r="T240">
            <v>93</v>
          </cell>
          <cell r="U240">
            <v>6</v>
          </cell>
          <cell r="V240">
            <v>93</v>
          </cell>
          <cell r="W240">
            <v>6</v>
          </cell>
          <cell r="X240">
            <v>93</v>
          </cell>
          <cell r="AB240" t="str">
            <v>14</v>
          </cell>
          <cell r="AC240">
            <v>2</v>
          </cell>
          <cell r="AF240" t="str">
            <v>15</v>
          </cell>
          <cell r="AI240">
            <v>31104000</v>
          </cell>
          <cell r="AJ240">
            <v>2799360</v>
          </cell>
        </row>
        <row r="241">
          <cell r="A241" t="str">
            <v>02</v>
          </cell>
          <cell r="B241" t="str">
            <v>02</v>
          </cell>
          <cell r="C241" t="str">
            <v>3355</v>
          </cell>
          <cell r="D241" t="str">
            <v>Эксковатор ДХ-411</v>
          </cell>
          <cell r="G241" t="str">
            <v>01</v>
          </cell>
          <cell r="H241">
            <v>720000</v>
          </cell>
          <cell r="I241">
            <v>83160</v>
          </cell>
          <cell r="J241">
            <v>0</v>
          </cell>
          <cell r="K241">
            <v>0.89</v>
          </cell>
          <cell r="L241" t="str">
            <v>20</v>
          </cell>
          <cell r="M241" t="str">
            <v>41804</v>
          </cell>
          <cell r="N241" t="str">
            <v>14 2924335</v>
          </cell>
          <cell r="O241" t="str">
            <v>064</v>
          </cell>
          <cell r="P241">
            <v>7.7</v>
          </cell>
          <cell r="Q241">
            <v>0</v>
          </cell>
          <cell r="R241" t="str">
            <v>1</v>
          </cell>
          <cell r="S241" t="str">
            <v>41</v>
          </cell>
          <cell r="T241">
            <v>91</v>
          </cell>
          <cell r="U241">
            <v>6</v>
          </cell>
          <cell r="V241">
            <v>93</v>
          </cell>
          <cell r="W241">
            <v>6</v>
          </cell>
          <cell r="X241">
            <v>93</v>
          </cell>
          <cell r="AB241" t="str">
            <v>14</v>
          </cell>
          <cell r="AC241">
            <v>10</v>
          </cell>
          <cell r="AF241" t="str">
            <v>00</v>
          </cell>
          <cell r="AI241">
            <v>813418997</v>
          </cell>
          <cell r="AJ241">
            <v>281849682.31</v>
          </cell>
        </row>
        <row r="242">
          <cell r="A242" t="str">
            <v>02</v>
          </cell>
          <cell r="B242" t="str">
            <v>23</v>
          </cell>
          <cell r="C242" t="str">
            <v>3358</v>
          </cell>
          <cell r="D242" t="str">
            <v>Автобус ПАЗ-3205</v>
          </cell>
          <cell r="E242" t="str">
            <v>NоС 613 УС</v>
          </cell>
          <cell r="F242" t="str">
            <v>дв15236 ш9300394</v>
          </cell>
          <cell r="G242" t="str">
            <v>01</v>
          </cell>
          <cell r="H242">
            <v>87800</v>
          </cell>
          <cell r="I242">
            <v>13172.36</v>
          </cell>
          <cell r="J242">
            <v>0</v>
          </cell>
          <cell r="K242">
            <v>0.9</v>
          </cell>
          <cell r="L242" t="str">
            <v>23</v>
          </cell>
          <cell r="M242" t="str">
            <v>50423</v>
          </cell>
          <cell r="N242" t="str">
            <v>15 3410260</v>
          </cell>
          <cell r="O242" t="str">
            <v>072</v>
          </cell>
          <cell r="P242">
            <v>10</v>
          </cell>
          <cell r="Q242">
            <v>0</v>
          </cell>
          <cell r="R242" t="str">
            <v>1</v>
          </cell>
          <cell r="S242" t="str">
            <v>50</v>
          </cell>
          <cell r="T242">
            <v>93</v>
          </cell>
          <cell r="U242">
            <v>6</v>
          </cell>
          <cell r="V242">
            <v>93</v>
          </cell>
          <cell r="W242">
            <v>6</v>
          </cell>
          <cell r="X242">
            <v>93</v>
          </cell>
          <cell r="AF242" t="str">
            <v>00</v>
          </cell>
          <cell r="AI242">
            <v>97777778</v>
          </cell>
          <cell r="AJ242">
            <v>44002623.649999999</v>
          </cell>
        </row>
        <row r="243">
          <cell r="A243" t="str">
            <v>02</v>
          </cell>
          <cell r="B243" t="str">
            <v>23</v>
          </cell>
          <cell r="C243" t="str">
            <v>3359</v>
          </cell>
          <cell r="D243" t="str">
            <v>А/машина ГАЗ 3307</v>
          </cell>
          <cell r="E243" t="str">
            <v>СПЭИИ.N 14-58кшш</v>
          </cell>
          <cell r="F243" t="str">
            <v>дв0033682 ш1543247</v>
          </cell>
          <cell r="G243" t="str">
            <v>01</v>
          </cell>
          <cell r="H243">
            <v>67800</v>
          </cell>
          <cell r="I243">
            <v>14543.1</v>
          </cell>
          <cell r="J243">
            <v>0</v>
          </cell>
          <cell r="K243">
            <v>0.53</v>
          </cell>
          <cell r="L243" t="str">
            <v>23</v>
          </cell>
          <cell r="M243" t="str">
            <v>50401</v>
          </cell>
          <cell r="N243" t="str">
            <v>15 3410340</v>
          </cell>
          <cell r="O243" t="str">
            <v>075</v>
          </cell>
          <cell r="P243">
            <v>14.3</v>
          </cell>
          <cell r="Q243">
            <v>0</v>
          </cell>
          <cell r="R243" t="str">
            <v>1</v>
          </cell>
          <cell r="S243" t="str">
            <v>50</v>
          </cell>
          <cell r="T243">
            <v>93</v>
          </cell>
          <cell r="U243">
            <v>6</v>
          </cell>
          <cell r="V243">
            <v>93</v>
          </cell>
          <cell r="W243">
            <v>6</v>
          </cell>
          <cell r="X243">
            <v>93</v>
          </cell>
          <cell r="AF243" t="str">
            <v>00</v>
          </cell>
          <cell r="AI243">
            <v>128888889</v>
          </cell>
          <cell r="AJ243">
            <v>82940000.170000002</v>
          </cell>
        </row>
        <row r="244">
          <cell r="A244" t="str">
            <v>02</v>
          </cell>
          <cell r="B244" t="str">
            <v>23</v>
          </cell>
          <cell r="C244" t="str">
            <v>3360</v>
          </cell>
          <cell r="D244" t="str">
            <v>ЗИЛ-131 битумозаправ</v>
          </cell>
          <cell r="E244" t="str">
            <v>БВ-43 спец.госN13-55</v>
          </cell>
          <cell r="F244" t="str">
            <v>КШШ дв030195 ш037656</v>
          </cell>
          <cell r="G244" t="str">
            <v>01</v>
          </cell>
          <cell r="H244">
            <v>157000</v>
          </cell>
          <cell r="I244">
            <v>23550</v>
          </cell>
          <cell r="J244">
            <v>0</v>
          </cell>
          <cell r="K244">
            <v>1.1399999999999999</v>
          </cell>
          <cell r="L244" t="str">
            <v>23</v>
          </cell>
          <cell r="M244" t="str">
            <v>42100</v>
          </cell>
          <cell r="N244" t="str">
            <v>15 3410372</v>
          </cell>
          <cell r="O244" t="str">
            <v>067</v>
          </cell>
          <cell r="P244">
            <v>10</v>
          </cell>
          <cell r="Q244">
            <v>0</v>
          </cell>
          <cell r="R244" t="str">
            <v>1</v>
          </cell>
          <cell r="S244" t="str">
            <v>50</v>
          </cell>
          <cell r="T244">
            <v>92</v>
          </cell>
          <cell r="U244">
            <v>6</v>
          </cell>
          <cell r="V244">
            <v>93</v>
          </cell>
          <cell r="W244">
            <v>6</v>
          </cell>
          <cell r="X244">
            <v>93</v>
          </cell>
          <cell r="AF244" t="str">
            <v>00</v>
          </cell>
          <cell r="AI244">
            <v>137777778</v>
          </cell>
          <cell r="AJ244">
            <v>62000000.100000001</v>
          </cell>
        </row>
        <row r="245">
          <cell r="A245" t="str">
            <v>02</v>
          </cell>
          <cell r="B245" t="str">
            <v>23</v>
          </cell>
          <cell r="C245" t="str">
            <v>3361</v>
          </cell>
          <cell r="D245" t="str">
            <v>А/м УАЗ-31512 спец.</v>
          </cell>
          <cell r="E245" t="str">
            <v>легковая Nо95-23 КШВ</v>
          </cell>
          <cell r="F245" t="str">
            <v>дв21107202 ш402819</v>
          </cell>
          <cell r="G245" t="str">
            <v>01</v>
          </cell>
          <cell r="H245">
            <v>30623</v>
          </cell>
          <cell r="I245">
            <v>6568.63</v>
          </cell>
          <cell r="J245">
            <v>0</v>
          </cell>
          <cell r="K245">
            <v>0.86</v>
          </cell>
          <cell r="L245" t="str">
            <v>26</v>
          </cell>
          <cell r="M245" t="str">
            <v>50416</v>
          </cell>
          <cell r="N245" t="str">
            <v>15 3410180</v>
          </cell>
          <cell r="O245" t="str">
            <v>071</v>
          </cell>
          <cell r="P245">
            <v>14.3</v>
          </cell>
          <cell r="Q245">
            <v>0</v>
          </cell>
          <cell r="R245" t="str">
            <v>1</v>
          </cell>
          <cell r="S245" t="str">
            <v>50</v>
          </cell>
          <cell r="T245">
            <v>93</v>
          </cell>
          <cell r="U245">
            <v>6</v>
          </cell>
          <cell r="V245">
            <v>93</v>
          </cell>
          <cell r="W245">
            <v>6</v>
          </cell>
          <cell r="X245">
            <v>93</v>
          </cell>
          <cell r="AF245" t="str">
            <v>00</v>
          </cell>
          <cell r="AI245">
            <v>35555556</v>
          </cell>
          <cell r="AJ245">
            <v>22880000.260000002</v>
          </cell>
        </row>
        <row r="246">
          <cell r="A246" t="str">
            <v>02</v>
          </cell>
          <cell r="B246" t="str">
            <v>23</v>
          </cell>
          <cell r="C246" t="str">
            <v>3362</v>
          </cell>
          <cell r="D246" t="str">
            <v>А/м УАЗ-3741 спец</v>
          </cell>
          <cell r="E246" t="str">
            <v>NоУ833ЕУ</v>
          </cell>
          <cell r="F246" t="str">
            <v>дв20909497 ш0170531</v>
          </cell>
          <cell r="G246" t="str">
            <v>01</v>
          </cell>
          <cell r="H246">
            <v>71419.259999999995</v>
          </cell>
          <cell r="I246">
            <v>15319.43</v>
          </cell>
          <cell r="J246">
            <v>0</v>
          </cell>
          <cell r="K246">
            <v>1.31</v>
          </cell>
          <cell r="L246" t="str">
            <v>23</v>
          </cell>
          <cell r="M246" t="str">
            <v>50416</v>
          </cell>
          <cell r="N246" t="str">
            <v>15 3410165</v>
          </cell>
          <cell r="O246" t="str">
            <v>071</v>
          </cell>
          <cell r="P246">
            <v>14.3</v>
          </cell>
          <cell r="Q246">
            <v>0</v>
          </cell>
          <cell r="R246" t="str">
            <v>1</v>
          </cell>
          <cell r="S246" t="str">
            <v>50</v>
          </cell>
          <cell r="T246">
            <v>92</v>
          </cell>
          <cell r="U246">
            <v>6</v>
          </cell>
          <cell r="V246">
            <v>93</v>
          </cell>
          <cell r="W246">
            <v>6</v>
          </cell>
          <cell r="X246">
            <v>93</v>
          </cell>
          <cell r="AF246" t="str">
            <v>00</v>
          </cell>
          <cell r="AI246">
            <v>54518519</v>
          </cell>
          <cell r="AJ246">
            <v>35082667.039999999</v>
          </cell>
        </row>
        <row r="247">
          <cell r="A247" t="str">
            <v>02</v>
          </cell>
          <cell r="B247" t="str">
            <v>23</v>
          </cell>
          <cell r="C247" t="str">
            <v>3363</v>
          </cell>
          <cell r="D247" t="str">
            <v>А/поезд КАМАЗ с приц</v>
          </cell>
          <cell r="E247" t="str">
            <v>Nо В 895 ОВ груз.с/с</v>
          </cell>
          <cell r="F247" t="str">
            <v>дв б/н  ш2034041</v>
          </cell>
          <cell r="G247" t="str">
            <v>01</v>
          </cell>
          <cell r="H247">
            <v>191279.41</v>
          </cell>
          <cell r="I247">
            <v>32936.519999999997</v>
          </cell>
          <cell r="J247">
            <v>0</v>
          </cell>
          <cell r="K247">
            <v>1.31</v>
          </cell>
          <cell r="L247" t="str">
            <v>23</v>
          </cell>
          <cell r="M247" t="str">
            <v>50403</v>
          </cell>
          <cell r="N247" t="str">
            <v>15 3410196</v>
          </cell>
          <cell r="O247" t="str">
            <v>075</v>
          </cell>
          <cell r="P247">
            <v>0.37</v>
          </cell>
          <cell r="Q247">
            <v>0</v>
          </cell>
          <cell r="R247" t="str">
            <v>1</v>
          </cell>
          <cell r="S247" t="str">
            <v>50</v>
          </cell>
          <cell r="T247">
            <v>92</v>
          </cell>
          <cell r="U247">
            <v>6</v>
          </cell>
          <cell r="V247">
            <v>93</v>
          </cell>
          <cell r="W247">
            <v>6</v>
          </cell>
          <cell r="X247">
            <v>93</v>
          </cell>
          <cell r="AF247" t="str">
            <v>00</v>
          </cell>
          <cell r="AI247">
            <v>146014815</v>
          </cell>
          <cell r="AJ247">
            <v>71494080.75</v>
          </cell>
        </row>
        <row r="248">
          <cell r="A248" t="str">
            <v>02</v>
          </cell>
          <cell r="B248" t="str">
            <v>23</v>
          </cell>
          <cell r="C248" t="str">
            <v>3364</v>
          </cell>
          <cell r="D248" t="str">
            <v>Автобус КАРОСА</v>
          </cell>
          <cell r="E248" t="str">
            <v>Nо09-06 КШШ</v>
          </cell>
          <cell r="F248" t="str">
            <v>дв6090087 ш32619</v>
          </cell>
          <cell r="G248" t="str">
            <v>01</v>
          </cell>
          <cell r="H248">
            <v>183060</v>
          </cell>
          <cell r="I248">
            <v>24987.69</v>
          </cell>
          <cell r="J248">
            <v>0</v>
          </cell>
          <cell r="K248">
            <v>0.66</v>
          </cell>
          <cell r="L248" t="str">
            <v>23</v>
          </cell>
          <cell r="M248" t="str">
            <v>50425</v>
          </cell>
          <cell r="N248" t="str">
            <v>15 3410280</v>
          </cell>
          <cell r="O248" t="str">
            <v>072</v>
          </cell>
          <cell r="P248">
            <v>9.1</v>
          </cell>
          <cell r="Q248">
            <v>0</v>
          </cell>
          <cell r="R248" t="str">
            <v>1</v>
          </cell>
          <cell r="S248" t="str">
            <v>50</v>
          </cell>
          <cell r="T248">
            <v>93</v>
          </cell>
          <cell r="U248">
            <v>6</v>
          </cell>
          <cell r="V248">
            <v>93</v>
          </cell>
          <cell r="W248">
            <v>6</v>
          </cell>
          <cell r="X248">
            <v>93</v>
          </cell>
          <cell r="AF248" t="str">
            <v>00</v>
          </cell>
          <cell r="AI248">
            <v>276467688</v>
          </cell>
          <cell r="AJ248">
            <v>113213518.09</v>
          </cell>
        </row>
        <row r="249">
          <cell r="A249" t="str">
            <v>02</v>
          </cell>
          <cell r="B249" t="str">
            <v>12</v>
          </cell>
          <cell r="C249" t="str">
            <v>3367</v>
          </cell>
          <cell r="D249" t="str">
            <v>Трактор ЮМЗ-6л</v>
          </cell>
          <cell r="F249" t="str">
            <v>873954</v>
          </cell>
          <cell r="G249" t="str">
            <v>01</v>
          </cell>
          <cell r="H249">
            <v>51000</v>
          </cell>
          <cell r="I249">
            <v>6961.5</v>
          </cell>
          <cell r="J249">
            <v>0</v>
          </cell>
          <cell r="K249">
            <v>1.1100000000000001</v>
          </cell>
          <cell r="L249" t="str">
            <v>88/4</v>
          </cell>
          <cell r="M249" t="str">
            <v>40609</v>
          </cell>
          <cell r="N249" t="str">
            <v>14 2918103</v>
          </cell>
          <cell r="O249" t="str">
            <v>064</v>
          </cell>
          <cell r="P249">
            <v>9.1</v>
          </cell>
          <cell r="Q249">
            <v>0</v>
          </cell>
          <cell r="R249" t="str">
            <v>1</v>
          </cell>
          <cell r="S249" t="str">
            <v>40</v>
          </cell>
          <cell r="T249">
            <v>92</v>
          </cell>
          <cell r="U249">
            <v>6</v>
          </cell>
          <cell r="V249">
            <v>93</v>
          </cell>
          <cell r="W249">
            <v>6</v>
          </cell>
          <cell r="X249">
            <v>93</v>
          </cell>
          <cell r="AF249" t="str">
            <v>00</v>
          </cell>
          <cell r="AI249">
            <v>46090535</v>
          </cell>
          <cell r="AJ249">
            <v>18874074.09</v>
          </cell>
        </row>
        <row r="250">
          <cell r="A250" t="str">
            <v>02</v>
          </cell>
          <cell r="B250" t="str">
            <v>23</v>
          </cell>
          <cell r="C250" t="str">
            <v>3370</v>
          </cell>
          <cell r="D250" t="str">
            <v>Автобус ПАЗ-3203</v>
          </cell>
          <cell r="E250" t="str">
            <v>Nо28-89 КШЦ</v>
          </cell>
          <cell r="F250" t="str">
            <v>дв82479 ш9302862</v>
          </cell>
          <cell r="G250" t="str">
            <v>01</v>
          </cell>
          <cell r="H250">
            <v>87800</v>
          </cell>
          <cell r="I250">
            <v>12438.33</v>
          </cell>
          <cell r="J250">
            <v>0</v>
          </cell>
          <cell r="K250">
            <v>0.9</v>
          </cell>
          <cell r="L250" t="str">
            <v>23</v>
          </cell>
          <cell r="M250" t="str">
            <v>50423</v>
          </cell>
          <cell r="N250" t="str">
            <v>15 3410260</v>
          </cell>
          <cell r="O250" t="str">
            <v>072</v>
          </cell>
          <cell r="P250">
            <v>10</v>
          </cell>
          <cell r="Q250">
            <v>0</v>
          </cell>
          <cell r="R250" t="str">
            <v>1</v>
          </cell>
          <cell r="S250" t="str">
            <v>50</v>
          </cell>
          <cell r="T250">
            <v>93</v>
          </cell>
          <cell r="U250">
            <v>7</v>
          </cell>
          <cell r="V250">
            <v>93</v>
          </cell>
          <cell r="W250">
            <v>7</v>
          </cell>
          <cell r="X250">
            <v>93</v>
          </cell>
          <cell r="AF250" t="str">
            <v>00</v>
          </cell>
          <cell r="AI250">
            <v>97777778</v>
          </cell>
          <cell r="AJ250">
            <v>43185185.399999999</v>
          </cell>
        </row>
        <row r="251">
          <cell r="A251" t="str">
            <v>02</v>
          </cell>
          <cell r="B251" t="str">
            <v>23</v>
          </cell>
          <cell r="C251" t="str">
            <v>3372</v>
          </cell>
          <cell r="D251" t="str">
            <v>Автобус ПАЗ-3205</v>
          </cell>
          <cell r="E251" t="str">
            <v>Nо28-87 КШЦ</v>
          </cell>
          <cell r="F251" t="str">
            <v>дв80750 ш9302808</v>
          </cell>
          <cell r="G251" t="str">
            <v>01</v>
          </cell>
          <cell r="H251">
            <v>87800</v>
          </cell>
          <cell r="I251">
            <v>12438.33</v>
          </cell>
          <cell r="J251">
            <v>0</v>
          </cell>
          <cell r="K251">
            <v>0.9</v>
          </cell>
          <cell r="L251" t="str">
            <v>23</v>
          </cell>
          <cell r="M251" t="str">
            <v>50423</v>
          </cell>
          <cell r="N251" t="str">
            <v>15 3410260</v>
          </cell>
          <cell r="O251" t="str">
            <v>072</v>
          </cell>
          <cell r="P251">
            <v>10</v>
          </cell>
          <cell r="Q251">
            <v>0</v>
          </cell>
          <cell r="R251" t="str">
            <v>1</v>
          </cell>
          <cell r="S251" t="str">
            <v>50</v>
          </cell>
          <cell r="T251">
            <v>93</v>
          </cell>
          <cell r="U251">
            <v>7</v>
          </cell>
          <cell r="V251">
            <v>93</v>
          </cell>
          <cell r="W251">
            <v>7</v>
          </cell>
          <cell r="X251">
            <v>93</v>
          </cell>
          <cell r="AF251" t="str">
            <v>00</v>
          </cell>
          <cell r="AI251">
            <v>97777778</v>
          </cell>
          <cell r="AJ251">
            <v>43185185.399999999</v>
          </cell>
        </row>
        <row r="252">
          <cell r="A252" t="str">
            <v>02</v>
          </cell>
          <cell r="B252" t="str">
            <v>05</v>
          </cell>
          <cell r="C252" t="str">
            <v>3401</v>
          </cell>
          <cell r="D252" t="str">
            <v>Мотопомпа /бензонасо</v>
          </cell>
          <cell r="E252" t="str">
            <v>с/ с двигателем Друж</v>
          </cell>
          <cell r="F252" t="str">
            <v>ба</v>
          </cell>
          <cell r="G252" t="str">
            <v>01</v>
          </cell>
          <cell r="H252">
            <v>349.41</v>
          </cell>
          <cell r="I252">
            <v>43.68</v>
          </cell>
          <cell r="J252">
            <v>0</v>
          </cell>
          <cell r="K252">
            <v>1.21</v>
          </cell>
          <cell r="L252" t="str">
            <v>20</v>
          </cell>
          <cell r="M252" t="str">
            <v>41502</v>
          </cell>
          <cell r="N252" t="str">
            <v>14 2912000</v>
          </cell>
          <cell r="O252" t="str">
            <v>064</v>
          </cell>
          <cell r="P252">
            <v>12.5</v>
          </cell>
          <cell r="Q252">
            <v>0</v>
          </cell>
          <cell r="R252" t="str">
            <v>1</v>
          </cell>
          <cell r="S252" t="str">
            <v>41</v>
          </cell>
          <cell r="T252">
            <v>92</v>
          </cell>
          <cell r="U252">
            <v>8</v>
          </cell>
          <cell r="V252">
            <v>93</v>
          </cell>
          <cell r="W252">
            <v>8</v>
          </cell>
          <cell r="X252">
            <v>93</v>
          </cell>
          <cell r="AF252" t="str">
            <v>00</v>
          </cell>
          <cell r="AI252">
            <v>288768</v>
          </cell>
          <cell r="AJ252">
            <v>144384</v>
          </cell>
        </row>
        <row r="253">
          <cell r="A253" t="str">
            <v>02</v>
          </cell>
          <cell r="B253" t="str">
            <v>99</v>
          </cell>
          <cell r="C253" t="str">
            <v>3402</v>
          </cell>
          <cell r="D253" t="str">
            <v>Мотопомпа /бензонасо</v>
          </cell>
          <cell r="E253" t="str">
            <v>с/</v>
          </cell>
          <cell r="G253" t="str">
            <v>01</v>
          </cell>
          <cell r="H253">
            <v>349.41</v>
          </cell>
          <cell r="I253">
            <v>58.23</v>
          </cell>
          <cell r="J253">
            <v>0</v>
          </cell>
          <cell r="K253">
            <v>1.21</v>
          </cell>
          <cell r="L253" t="str">
            <v>20</v>
          </cell>
          <cell r="M253" t="str">
            <v>41502</v>
          </cell>
          <cell r="N253" t="str">
            <v>14 3115201</v>
          </cell>
          <cell r="O253" t="str">
            <v>064</v>
          </cell>
          <cell r="P253">
            <v>12.5</v>
          </cell>
          <cell r="Q253">
            <v>0</v>
          </cell>
          <cell r="R253" t="str">
            <v>1</v>
          </cell>
          <cell r="S253" t="str">
            <v>41</v>
          </cell>
          <cell r="T253">
            <v>92</v>
          </cell>
          <cell r="U253">
            <v>8</v>
          </cell>
          <cell r="V253">
            <v>93</v>
          </cell>
          <cell r="W253">
            <v>8</v>
          </cell>
          <cell r="X253">
            <v>93</v>
          </cell>
          <cell r="AF253" t="str">
            <v>00</v>
          </cell>
          <cell r="AI253">
            <v>288768</v>
          </cell>
          <cell r="AJ253">
            <v>156416</v>
          </cell>
        </row>
        <row r="254">
          <cell r="A254" t="str">
            <v>02</v>
          </cell>
          <cell r="B254" t="str">
            <v>71</v>
          </cell>
          <cell r="C254" t="str">
            <v>3404</v>
          </cell>
          <cell r="D254" t="str">
            <v>Дизель генератор ДГА</v>
          </cell>
          <cell r="E254" t="str">
            <v>-315</v>
          </cell>
          <cell r="G254" t="str">
            <v>01</v>
          </cell>
          <cell r="H254">
            <v>19456.11</v>
          </cell>
          <cell r="I254">
            <v>1608.37</v>
          </cell>
          <cell r="J254">
            <v>0</v>
          </cell>
          <cell r="K254">
            <v>1.21</v>
          </cell>
          <cell r="L254" t="str">
            <v>23</v>
          </cell>
          <cell r="M254" t="str">
            <v>40203</v>
          </cell>
          <cell r="N254" t="str">
            <v>14 2911102</v>
          </cell>
          <cell r="O254" t="str">
            <v>063</v>
          </cell>
          <cell r="P254">
            <v>6.2</v>
          </cell>
          <cell r="Q254">
            <v>0</v>
          </cell>
          <cell r="R254" t="str">
            <v>1</v>
          </cell>
          <cell r="S254" t="str">
            <v>40</v>
          </cell>
          <cell r="T254">
            <v>92</v>
          </cell>
          <cell r="U254">
            <v>8</v>
          </cell>
          <cell r="V254">
            <v>93</v>
          </cell>
          <cell r="W254">
            <v>8</v>
          </cell>
          <cell r="X254">
            <v>93</v>
          </cell>
          <cell r="AF254" t="str">
            <v>00</v>
          </cell>
          <cell r="AI254">
            <v>16079429</v>
          </cell>
          <cell r="AJ254">
            <v>4320006.59</v>
          </cell>
        </row>
        <row r="255">
          <cell r="A255" t="str">
            <v>02</v>
          </cell>
          <cell r="B255" t="str">
            <v>02</v>
          </cell>
          <cell r="C255" t="str">
            <v>3456</v>
          </cell>
          <cell r="D255" t="str">
            <v>Кран РДК-25</v>
          </cell>
          <cell r="F255" t="str">
            <v>8821</v>
          </cell>
          <cell r="G255" t="str">
            <v>01</v>
          </cell>
          <cell r="H255">
            <v>194998</v>
          </cell>
          <cell r="I255">
            <v>84287.23</v>
          </cell>
          <cell r="J255">
            <v>0</v>
          </cell>
          <cell r="K255">
            <v>0.94</v>
          </cell>
          <cell r="L255" t="str">
            <v>20</v>
          </cell>
          <cell r="M255" t="str">
            <v>41701</v>
          </cell>
          <cell r="N255" t="str">
            <v>14 2915243</v>
          </cell>
          <cell r="O255" t="str">
            <v>067</v>
          </cell>
          <cell r="P255">
            <v>9.1</v>
          </cell>
          <cell r="Q255">
            <v>0</v>
          </cell>
          <cell r="R255" t="str">
            <v>1</v>
          </cell>
          <cell r="S255" t="str">
            <v>41</v>
          </cell>
          <cell r="T255">
            <v>83</v>
          </cell>
          <cell r="U255">
            <v>3</v>
          </cell>
          <cell r="V255">
            <v>90</v>
          </cell>
          <cell r="W255">
            <v>3</v>
          </cell>
          <cell r="X255">
            <v>90</v>
          </cell>
          <cell r="AB255" t="str">
            <v>14</v>
          </cell>
          <cell r="AC255">
            <v>12</v>
          </cell>
          <cell r="AF255" t="str">
            <v>00</v>
          </cell>
          <cell r="AI255">
            <v>207407407</v>
          </cell>
          <cell r="AJ255">
            <v>146273373.05000001</v>
          </cell>
        </row>
        <row r="256">
          <cell r="A256" t="str">
            <v>02</v>
          </cell>
          <cell r="B256" t="str">
            <v>23</v>
          </cell>
          <cell r="C256" t="str">
            <v>3830</v>
          </cell>
          <cell r="D256" t="str">
            <v>А/м Маз-5551 с/с гру</v>
          </cell>
          <cell r="E256" t="str">
            <v>зовой N 31-77 кшц</v>
          </cell>
          <cell r="F256" t="str">
            <v>дв13809 ш42329</v>
          </cell>
          <cell r="G256" t="str">
            <v>01</v>
          </cell>
          <cell r="H256">
            <v>110740</v>
          </cell>
          <cell r="I256">
            <v>512.30999999999995</v>
          </cell>
          <cell r="J256">
            <v>0</v>
          </cell>
          <cell r="K256">
            <v>0.99</v>
          </cell>
          <cell r="L256" t="str">
            <v>23</v>
          </cell>
          <cell r="M256" t="str">
            <v>50402</v>
          </cell>
          <cell r="N256" t="str">
            <v>15 3410224</v>
          </cell>
          <cell r="O256" t="str">
            <v>075</v>
          </cell>
          <cell r="P256">
            <v>0.37</v>
          </cell>
          <cell r="Q256">
            <v>0</v>
          </cell>
          <cell r="R256" t="str">
            <v>1</v>
          </cell>
          <cell r="S256" t="str">
            <v>50</v>
          </cell>
          <cell r="T256">
            <v>93</v>
          </cell>
          <cell r="U256">
            <v>9</v>
          </cell>
          <cell r="V256">
            <v>93</v>
          </cell>
          <cell r="W256">
            <v>9</v>
          </cell>
          <cell r="X256">
            <v>93</v>
          </cell>
          <cell r="AF256" t="str">
            <v>00</v>
          </cell>
          <cell r="AI256">
            <v>112000000</v>
          </cell>
          <cell r="AJ256">
            <v>32670605.670000002</v>
          </cell>
        </row>
        <row r="257">
          <cell r="A257" t="str">
            <v>02</v>
          </cell>
          <cell r="B257" t="str">
            <v>05</v>
          </cell>
          <cell r="C257" t="str">
            <v>3832</v>
          </cell>
          <cell r="D257" t="str">
            <v>Сварочный агрегат НД</v>
          </cell>
          <cell r="E257" t="str">
            <v>-516 с ВДУ 506</v>
          </cell>
          <cell r="F257" t="str">
            <v>2289</v>
          </cell>
          <cell r="G257" t="str">
            <v>01</v>
          </cell>
          <cell r="H257">
            <v>2337.0700000000002</v>
          </cell>
          <cell r="I257">
            <v>487.86</v>
          </cell>
          <cell r="J257">
            <v>0</v>
          </cell>
          <cell r="K257">
            <v>1.21</v>
          </cell>
          <cell r="L257" t="str">
            <v>20</v>
          </cell>
          <cell r="M257" t="str">
            <v>42502</v>
          </cell>
          <cell r="N257" t="str">
            <v>14 2947193</v>
          </cell>
          <cell r="O257" t="str">
            <v>067</v>
          </cell>
          <cell r="P257">
            <v>16.7</v>
          </cell>
          <cell r="Q257">
            <v>0</v>
          </cell>
          <cell r="R257" t="str">
            <v>1</v>
          </cell>
          <cell r="S257" t="str">
            <v>42</v>
          </cell>
          <cell r="T257">
            <v>91</v>
          </cell>
          <cell r="U257">
            <v>9</v>
          </cell>
          <cell r="V257">
            <v>93</v>
          </cell>
          <cell r="W257">
            <v>9</v>
          </cell>
          <cell r="X257">
            <v>93</v>
          </cell>
          <cell r="AF257" t="str">
            <v>00</v>
          </cell>
          <cell r="AI257">
            <v>1931463</v>
          </cell>
          <cell r="AJ257">
            <v>1370855.96</v>
          </cell>
        </row>
        <row r="258">
          <cell r="A258" t="str">
            <v>02</v>
          </cell>
          <cell r="B258" t="str">
            <v>15</v>
          </cell>
          <cell r="C258" t="str">
            <v>3833</v>
          </cell>
          <cell r="D258" t="str">
            <v>Сварочный агрегат НД</v>
          </cell>
          <cell r="E258" t="str">
            <v>-516 с ВДУ 506</v>
          </cell>
          <cell r="G258" t="str">
            <v>01</v>
          </cell>
          <cell r="H258">
            <v>1848.47</v>
          </cell>
          <cell r="I258">
            <v>385.87</v>
          </cell>
          <cell r="J258">
            <v>0</v>
          </cell>
          <cell r="K258">
            <v>1.21</v>
          </cell>
          <cell r="L258" t="str">
            <v>88/2</v>
          </cell>
          <cell r="M258" t="str">
            <v>42502</v>
          </cell>
          <cell r="N258" t="str">
            <v>14 2947193</v>
          </cell>
          <cell r="O258" t="str">
            <v>067</v>
          </cell>
          <cell r="P258">
            <v>16.7</v>
          </cell>
          <cell r="Q258">
            <v>0</v>
          </cell>
          <cell r="R258" t="str">
            <v>1</v>
          </cell>
          <cell r="S258" t="str">
            <v>42</v>
          </cell>
          <cell r="T258">
            <v>91</v>
          </cell>
          <cell r="U258">
            <v>9</v>
          </cell>
          <cell r="V258">
            <v>93</v>
          </cell>
          <cell r="W258">
            <v>9</v>
          </cell>
          <cell r="X258">
            <v>93</v>
          </cell>
          <cell r="AB258" t="str">
            <v>14</v>
          </cell>
          <cell r="AC258">
            <v>10</v>
          </cell>
          <cell r="AF258" t="str">
            <v>00</v>
          </cell>
          <cell r="AI258">
            <v>1527660</v>
          </cell>
          <cell r="AJ258">
            <v>1084256.6599999999</v>
          </cell>
        </row>
        <row r="259">
          <cell r="A259" t="str">
            <v>02</v>
          </cell>
          <cell r="B259" t="str">
            <v>03</v>
          </cell>
          <cell r="C259" t="str">
            <v>3834</v>
          </cell>
          <cell r="D259" t="str">
            <v>Лодка кефаль</v>
          </cell>
          <cell r="F259" t="str">
            <v>228</v>
          </cell>
          <cell r="G259" t="str">
            <v>01</v>
          </cell>
          <cell r="H259">
            <v>3400</v>
          </cell>
          <cell r="I259">
            <v>807.5</v>
          </cell>
          <cell r="J259">
            <v>0</v>
          </cell>
          <cell r="K259">
            <v>1.1000000000000001</v>
          </cell>
          <cell r="L259" t="str">
            <v>26</v>
          </cell>
          <cell r="M259" t="str">
            <v>50225</v>
          </cell>
          <cell r="N259" t="str">
            <v>15 3512123</v>
          </cell>
          <cell r="O259" t="str">
            <v>075</v>
          </cell>
          <cell r="P259">
            <v>19</v>
          </cell>
          <cell r="Q259">
            <v>0</v>
          </cell>
          <cell r="R259" t="str">
            <v>1</v>
          </cell>
          <cell r="S259" t="str">
            <v>50</v>
          </cell>
          <cell r="T259">
            <v>93</v>
          </cell>
          <cell r="U259">
            <v>9</v>
          </cell>
          <cell r="V259">
            <v>93</v>
          </cell>
          <cell r="W259">
            <v>9</v>
          </cell>
          <cell r="X259">
            <v>93</v>
          </cell>
          <cell r="AA259" t="str">
            <v>1</v>
          </cell>
          <cell r="AB259" t="str">
            <v>14</v>
          </cell>
          <cell r="AC259">
            <v>8</v>
          </cell>
          <cell r="AF259" t="str">
            <v>00</v>
          </cell>
          <cell r="AG259">
            <v>3100000</v>
          </cell>
          <cell r="AI259">
            <v>3100000</v>
          </cell>
          <cell r="AJ259">
            <v>2503250</v>
          </cell>
        </row>
        <row r="260">
          <cell r="A260" t="str">
            <v>02</v>
          </cell>
          <cell r="B260" t="str">
            <v>03</v>
          </cell>
          <cell r="C260" t="str">
            <v>3835</v>
          </cell>
          <cell r="D260" t="str">
            <v>Лодка кефаль</v>
          </cell>
          <cell r="G260" t="str">
            <v>01</v>
          </cell>
          <cell r="H260">
            <v>3400</v>
          </cell>
          <cell r="I260">
            <v>807.5</v>
          </cell>
          <cell r="J260">
            <v>0</v>
          </cell>
          <cell r="K260">
            <v>1.1000000000000001</v>
          </cell>
          <cell r="L260" t="str">
            <v>26</v>
          </cell>
          <cell r="M260" t="str">
            <v>50225</v>
          </cell>
          <cell r="N260" t="str">
            <v>15 3512123</v>
          </cell>
          <cell r="O260" t="str">
            <v>075</v>
          </cell>
          <cell r="P260">
            <v>19</v>
          </cell>
          <cell r="Q260">
            <v>0</v>
          </cell>
          <cell r="R260" t="str">
            <v>1</v>
          </cell>
          <cell r="S260" t="str">
            <v>50</v>
          </cell>
          <cell r="T260">
            <v>93</v>
          </cell>
          <cell r="U260">
            <v>9</v>
          </cell>
          <cell r="V260">
            <v>93</v>
          </cell>
          <cell r="W260">
            <v>9</v>
          </cell>
          <cell r="X260">
            <v>93</v>
          </cell>
          <cell r="AA260" t="str">
            <v>1</v>
          </cell>
          <cell r="AB260" t="str">
            <v>14</v>
          </cell>
          <cell r="AC260">
            <v>8</v>
          </cell>
          <cell r="AF260" t="str">
            <v>00</v>
          </cell>
          <cell r="AG260">
            <v>3100000</v>
          </cell>
          <cell r="AI260">
            <v>3100000</v>
          </cell>
          <cell r="AJ260">
            <v>2503250</v>
          </cell>
        </row>
        <row r="261">
          <cell r="A261" t="str">
            <v>02</v>
          </cell>
          <cell r="B261" t="str">
            <v>03</v>
          </cell>
          <cell r="C261" t="str">
            <v>3836</v>
          </cell>
          <cell r="D261" t="str">
            <v>Лодка кефаль</v>
          </cell>
          <cell r="G261" t="str">
            <v>01</v>
          </cell>
          <cell r="H261">
            <v>3400</v>
          </cell>
          <cell r="I261">
            <v>807.5</v>
          </cell>
          <cell r="J261">
            <v>0</v>
          </cell>
          <cell r="K261">
            <v>1.1000000000000001</v>
          </cell>
          <cell r="L261" t="str">
            <v>26</v>
          </cell>
          <cell r="M261" t="str">
            <v>50225</v>
          </cell>
          <cell r="N261" t="str">
            <v>15 3512123</v>
          </cell>
          <cell r="O261" t="str">
            <v>075</v>
          </cell>
          <cell r="P261">
            <v>19</v>
          </cell>
          <cell r="Q261">
            <v>0</v>
          </cell>
          <cell r="R261" t="str">
            <v>1</v>
          </cell>
          <cell r="S261" t="str">
            <v>50</v>
          </cell>
          <cell r="T261">
            <v>93</v>
          </cell>
          <cell r="U261">
            <v>9</v>
          </cell>
          <cell r="V261">
            <v>93</v>
          </cell>
          <cell r="W261">
            <v>9</v>
          </cell>
          <cell r="X261">
            <v>93</v>
          </cell>
          <cell r="AA261" t="str">
            <v>1</v>
          </cell>
          <cell r="AB261" t="str">
            <v>14</v>
          </cell>
          <cell r="AC261">
            <v>8</v>
          </cell>
          <cell r="AF261" t="str">
            <v>00</v>
          </cell>
          <cell r="AG261">
            <v>3100000</v>
          </cell>
          <cell r="AI261">
            <v>3100000</v>
          </cell>
          <cell r="AJ261">
            <v>2503250</v>
          </cell>
        </row>
        <row r="262">
          <cell r="A262" t="str">
            <v>02</v>
          </cell>
          <cell r="B262" t="str">
            <v>03</v>
          </cell>
          <cell r="C262" t="str">
            <v>3837</v>
          </cell>
          <cell r="D262" t="str">
            <v>Лодка кефаль</v>
          </cell>
          <cell r="G262" t="str">
            <v>01</v>
          </cell>
          <cell r="H262">
            <v>3400</v>
          </cell>
          <cell r="I262">
            <v>807.5</v>
          </cell>
          <cell r="J262">
            <v>0</v>
          </cell>
          <cell r="K262">
            <v>1.1000000000000001</v>
          </cell>
          <cell r="L262" t="str">
            <v>26</v>
          </cell>
          <cell r="M262" t="str">
            <v>50225</v>
          </cell>
          <cell r="N262" t="str">
            <v>15 3512123</v>
          </cell>
          <cell r="O262" t="str">
            <v>075</v>
          </cell>
          <cell r="P262">
            <v>19</v>
          </cell>
          <cell r="Q262">
            <v>0</v>
          </cell>
          <cell r="R262" t="str">
            <v>1</v>
          </cell>
          <cell r="S262" t="str">
            <v>50</v>
          </cell>
          <cell r="T262">
            <v>93</v>
          </cell>
          <cell r="U262">
            <v>9</v>
          </cell>
          <cell r="V262">
            <v>93</v>
          </cell>
          <cell r="W262">
            <v>9</v>
          </cell>
          <cell r="X262">
            <v>93</v>
          </cell>
          <cell r="AA262" t="str">
            <v>1</v>
          </cell>
          <cell r="AB262" t="str">
            <v>14</v>
          </cell>
          <cell r="AC262">
            <v>8</v>
          </cell>
          <cell r="AF262" t="str">
            <v>00</v>
          </cell>
          <cell r="AG262">
            <v>3100000</v>
          </cell>
          <cell r="AI262">
            <v>3100000</v>
          </cell>
          <cell r="AJ262">
            <v>2503250</v>
          </cell>
        </row>
        <row r="263">
          <cell r="A263" t="str">
            <v>02</v>
          </cell>
          <cell r="B263" t="str">
            <v>03</v>
          </cell>
          <cell r="C263" t="str">
            <v>3838</v>
          </cell>
          <cell r="D263" t="str">
            <v>Лодка кефаль</v>
          </cell>
          <cell r="G263" t="str">
            <v>01</v>
          </cell>
          <cell r="H263">
            <v>3400</v>
          </cell>
          <cell r="I263">
            <v>807.5</v>
          </cell>
          <cell r="J263">
            <v>0</v>
          </cell>
          <cell r="K263">
            <v>1.1000000000000001</v>
          </cell>
          <cell r="L263" t="str">
            <v>26</v>
          </cell>
          <cell r="M263" t="str">
            <v>50225</v>
          </cell>
          <cell r="N263" t="str">
            <v>15 3512123</v>
          </cell>
          <cell r="O263" t="str">
            <v>075</v>
          </cell>
          <cell r="P263">
            <v>19</v>
          </cell>
          <cell r="Q263">
            <v>0</v>
          </cell>
          <cell r="R263" t="str">
            <v>1</v>
          </cell>
          <cell r="S263" t="str">
            <v>50</v>
          </cell>
          <cell r="T263">
            <v>93</v>
          </cell>
          <cell r="U263">
            <v>9</v>
          </cell>
          <cell r="V263">
            <v>93</v>
          </cell>
          <cell r="W263">
            <v>9</v>
          </cell>
          <cell r="X263">
            <v>93</v>
          </cell>
          <cell r="AB263" t="str">
            <v>14</v>
          </cell>
          <cell r="AC263">
            <v>8</v>
          </cell>
          <cell r="AF263" t="str">
            <v>00</v>
          </cell>
          <cell r="AG263">
            <v>3100000</v>
          </cell>
          <cell r="AI263">
            <v>3100000</v>
          </cell>
          <cell r="AJ263">
            <v>2503250</v>
          </cell>
        </row>
        <row r="264">
          <cell r="A264" t="str">
            <v>02</v>
          </cell>
          <cell r="B264" t="str">
            <v>03</v>
          </cell>
          <cell r="C264" t="str">
            <v>3839</v>
          </cell>
          <cell r="D264" t="str">
            <v>Лодка кефаль</v>
          </cell>
          <cell r="G264" t="str">
            <v>01</v>
          </cell>
          <cell r="H264">
            <v>3400</v>
          </cell>
          <cell r="I264">
            <v>807.5</v>
          </cell>
          <cell r="J264">
            <v>0</v>
          </cell>
          <cell r="K264">
            <v>1.1000000000000001</v>
          </cell>
          <cell r="L264" t="str">
            <v>26</v>
          </cell>
          <cell r="M264" t="str">
            <v>50225</v>
          </cell>
          <cell r="N264" t="str">
            <v>15 3512123</v>
          </cell>
          <cell r="O264" t="str">
            <v>075</v>
          </cell>
          <cell r="P264">
            <v>19</v>
          </cell>
          <cell r="Q264">
            <v>0</v>
          </cell>
          <cell r="R264" t="str">
            <v>1</v>
          </cell>
          <cell r="S264" t="str">
            <v>50</v>
          </cell>
          <cell r="T264">
            <v>93</v>
          </cell>
          <cell r="U264">
            <v>9</v>
          </cell>
          <cell r="V264">
            <v>93</v>
          </cell>
          <cell r="W264">
            <v>9</v>
          </cell>
          <cell r="X264">
            <v>93</v>
          </cell>
          <cell r="AB264" t="str">
            <v>14</v>
          </cell>
          <cell r="AC264">
            <v>8</v>
          </cell>
          <cell r="AF264" t="str">
            <v>00</v>
          </cell>
          <cell r="AG264">
            <v>3100000</v>
          </cell>
          <cell r="AI264">
            <v>3100000</v>
          </cell>
          <cell r="AJ264">
            <v>2503250</v>
          </cell>
        </row>
        <row r="265">
          <cell r="A265" t="str">
            <v>02</v>
          </cell>
          <cell r="B265" t="str">
            <v>03</v>
          </cell>
          <cell r="C265" t="str">
            <v>3840</v>
          </cell>
          <cell r="D265" t="str">
            <v>Лодка кефаль</v>
          </cell>
          <cell r="G265" t="str">
            <v>01</v>
          </cell>
          <cell r="H265">
            <v>3400</v>
          </cell>
          <cell r="I265">
            <v>807.5</v>
          </cell>
          <cell r="J265">
            <v>0</v>
          </cell>
          <cell r="K265">
            <v>1.1000000000000001</v>
          </cell>
          <cell r="L265" t="str">
            <v>26</v>
          </cell>
          <cell r="M265" t="str">
            <v>50225</v>
          </cell>
          <cell r="N265" t="str">
            <v>15 3512123</v>
          </cell>
          <cell r="O265" t="str">
            <v>075</v>
          </cell>
          <cell r="P265">
            <v>19</v>
          </cell>
          <cell r="Q265">
            <v>0</v>
          </cell>
          <cell r="R265" t="str">
            <v>1</v>
          </cell>
          <cell r="S265" t="str">
            <v>50</v>
          </cell>
          <cell r="T265">
            <v>93</v>
          </cell>
          <cell r="U265">
            <v>9</v>
          </cell>
          <cell r="V265">
            <v>93</v>
          </cell>
          <cell r="W265">
            <v>9</v>
          </cell>
          <cell r="X265">
            <v>93</v>
          </cell>
          <cell r="AB265" t="str">
            <v>14</v>
          </cell>
          <cell r="AC265">
            <v>8</v>
          </cell>
          <cell r="AF265" t="str">
            <v>00</v>
          </cell>
          <cell r="AG265">
            <v>3100000</v>
          </cell>
          <cell r="AI265">
            <v>3100000</v>
          </cell>
          <cell r="AJ265">
            <v>2503250</v>
          </cell>
        </row>
        <row r="266">
          <cell r="A266" t="str">
            <v>02</v>
          </cell>
          <cell r="B266" t="str">
            <v>03</v>
          </cell>
          <cell r="C266" t="str">
            <v>3841</v>
          </cell>
          <cell r="D266" t="str">
            <v>Лодка кефаль</v>
          </cell>
          <cell r="G266" t="str">
            <v>01</v>
          </cell>
          <cell r="H266">
            <v>3400</v>
          </cell>
          <cell r="I266">
            <v>807.5</v>
          </cell>
          <cell r="J266">
            <v>0</v>
          </cell>
          <cell r="K266">
            <v>1.1000000000000001</v>
          </cell>
          <cell r="L266" t="str">
            <v>26</v>
          </cell>
          <cell r="M266" t="str">
            <v>50225</v>
          </cell>
          <cell r="N266" t="str">
            <v>15 3512123</v>
          </cell>
          <cell r="O266" t="str">
            <v>075</v>
          </cell>
          <cell r="P266">
            <v>19</v>
          </cell>
          <cell r="Q266">
            <v>0</v>
          </cell>
          <cell r="R266" t="str">
            <v>1</v>
          </cell>
          <cell r="S266" t="str">
            <v>50</v>
          </cell>
          <cell r="T266">
            <v>93</v>
          </cell>
          <cell r="U266">
            <v>9</v>
          </cell>
          <cell r="V266">
            <v>93</v>
          </cell>
          <cell r="W266">
            <v>9</v>
          </cell>
          <cell r="X266">
            <v>93</v>
          </cell>
          <cell r="AB266" t="str">
            <v>14</v>
          </cell>
          <cell r="AC266">
            <v>8</v>
          </cell>
          <cell r="AF266" t="str">
            <v>00</v>
          </cell>
          <cell r="AG266">
            <v>3100000</v>
          </cell>
          <cell r="AI266">
            <v>3100000</v>
          </cell>
          <cell r="AJ266">
            <v>2503250</v>
          </cell>
        </row>
        <row r="267">
          <cell r="A267" t="str">
            <v>02</v>
          </cell>
          <cell r="B267" t="str">
            <v>03</v>
          </cell>
          <cell r="C267" t="str">
            <v>3844</v>
          </cell>
          <cell r="D267" t="str">
            <v>Холодильник Саратов</v>
          </cell>
          <cell r="G267" t="str">
            <v>01</v>
          </cell>
          <cell r="H267">
            <v>1250</v>
          </cell>
          <cell r="I267">
            <v>156.25</v>
          </cell>
          <cell r="J267">
            <v>0</v>
          </cell>
          <cell r="K267">
            <v>0.52</v>
          </cell>
          <cell r="L267" t="str">
            <v>26</v>
          </cell>
          <cell r="M267" t="str">
            <v>45800</v>
          </cell>
          <cell r="N267" t="str">
            <v>16 2930100</v>
          </cell>
          <cell r="O267" t="str">
            <v>063</v>
          </cell>
          <cell r="P267">
            <v>10</v>
          </cell>
          <cell r="Q267">
            <v>0</v>
          </cell>
          <cell r="R267" t="str">
            <v>1</v>
          </cell>
          <cell r="S267" t="str">
            <v>45</v>
          </cell>
          <cell r="T267">
            <v>93</v>
          </cell>
          <cell r="U267">
            <v>9</v>
          </cell>
          <cell r="V267">
            <v>93</v>
          </cell>
          <cell r="W267">
            <v>9</v>
          </cell>
          <cell r="X267">
            <v>93</v>
          </cell>
          <cell r="AB267" t="str">
            <v>14</v>
          </cell>
          <cell r="AC267">
            <v>8</v>
          </cell>
          <cell r="AF267" t="str">
            <v>00</v>
          </cell>
          <cell r="AI267">
            <v>2415414</v>
          </cell>
          <cell r="AJ267">
            <v>1026550.95</v>
          </cell>
        </row>
        <row r="268">
          <cell r="A268" t="str">
            <v>02</v>
          </cell>
          <cell r="B268" t="str">
            <v>03</v>
          </cell>
          <cell r="C268" t="str">
            <v>3845</v>
          </cell>
          <cell r="D268" t="str">
            <v>Холодильная камера</v>
          </cell>
          <cell r="E268" t="str">
            <v>низкотемпературная</v>
          </cell>
          <cell r="G268" t="str">
            <v>01</v>
          </cell>
          <cell r="H268">
            <v>4604.6099999999997</v>
          </cell>
          <cell r="I268">
            <v>575.58000000000004</v>
          </cell>
          <cell r="J268">
            <v>0</v>
          </cell>
          <cell r="K268">
            <v>0.91</v>
          </cell>
          <cell r="L268" t="str">
            <v>26</v>
          </cell>
          <cell r="M268" t="str">
            <v>45800</v>
          </cell>
          <cell r="N268" t="str">
            <v>16 2930100</v>
          </cell>
          <cell r="O268" t="str">
            <v>063</v>
          </cell>
          <cell r="P268">
            <v>10</v>
          </cell>
          <cell r="Q268">
            <v>0</v>
          </cell>
          <cell r="R268" t="str">
            <v>1</v>
          </cell>
          <cell r="S268" t="str">
            <v>45</v>
          </cell>
          <cell r="T268">
            <v>93</v>
          </cell>
          <cell r="U268">
            <v>9</v>
          </cell>
          <cell r="V268">
            <v>93</v>
          </cell>
          <cell r="W268">
            <v>9</v>
          </cell>
          <cell r="X268">
            <v>93</v>
          </cell>
          <cell r="AB268" t="str">
            <v>14</v>
          </cell>
          <cell r="AC268">
            <v>8</v>
          </cell>
          <cell r="AF268" t="str">
            <v>00</v>
          </cell>
          <cell r="AG268">
            <v>5060012</v>
          </cell>
          <cell r="AI268">
            <v>5060012</v>
          </cell>
          <cell r="AJ268">
            <v>2150504.6</v>
          </cell>
        </row>
        <row r="269">
          <cell r="A269" t="str">
            <v>02</v>
          </cell>
          <cell r="B269" t="str">
            <v>04</v>
          </cell>
          <cell r="C269" t="str">
            <v>3846</v>
          </cell>
          <cell r="D269" t="str">
            <v>Сварочный выпрямител</v>
          </cell>
          <cell r="E269" t="str">
            <v>ьВСБ-101</v>
          </cell>
          <cell r="F269" t="str">
            <v>238</v>
          </cell>
          <cell r="G269" t="str">
            <v>01</v>
          </cell>
          <cell r="H269">
            <v>1463.62</v>
          </cell>
          <cell r="I269">
            <v>305.52999999999997</v>
          </cell>
          <cell r="J269">
            <v>0</v>
          </cell>
          <cell r="K269">
            <v>1.21</v>
          </cell>
          <cell r="L269" t="str">
            <v>23</v>
          </cell>
          <cell r="M269" t="str">
            <v>42502</v>
          </cell>
          <cell r="N269" t="str">
            <v>14 2947193</v>
          </cell>
          <cell r="O269" t="str">
            <v>067</v>
          </cell>
          <cell r="P269">
            <v>16.7</v>
          </cell>
          <cell r="Q269">
            <v>0</v>
          </cell>
          <cell r="R269" t="str">
            <v>1</v>
          </cell>
          <cell r="S269" t="str">
            <v>42</v>
          </cell>
          <cell r="T269">
            <v>93</v>
          </cell>
          <cell r="U269">
            <v>9</v>
          </cell>
          <cell r="V269">
            <v>93</v>
          </cell>
          <cell r="W269">
            <v>9</v>
          </cell>
          <cell r="X269">
            <v>93</v>
          </cell>
          <cell r="AB269" t="str">
            <v>14</v>
          </cell>
          <cell r="AC269">
            <v>2</v>
          </cell>
          <cell r="AF269" t="str">
            <v>00</v>
          </cell>
          <cell r="AI269">
            <v>1209600</v>
          </cell>
          <cell r="AJ269">
            <v>858513.6</v>
          </cell>
        </row>
        <row r="270">
          <cell r="A270" t="str">
            <v>02</v>
          </cell>
          <cell r="B270" t="str">
            <v>03</v>
          </cell>
          <cell r="C270" t="str">
            <v>3847</v>
          </cell>
          <cell r="D270" t="str">
            <v>Музыкальный центр</v>
          </cell>
          <cell r="E270" t="str">
            <v>МЗ 222</v>
          </cell>
          <cell r="G270" t="str">
            <v>01</v>
          </cell>
          <cell r="H270">
            <v>1050</v>
          </cell>
          <cell r="I270">
            <v>137.81</v>
          </cell>
          <cell r="J270">
            <v>0</v>
          </cell>
          <cell r="K270">
            <v>0.54</v>
          </cell>
          <cell r="L270" t="str">
            <v>26</v>
          </cell>
          <cell r="M270" t="str">
            <v>45625</v>
          </cell>
          <cell r="N270" t="str">
            <v>14 3230170</v>
          </cell>
          <cell r="O270" t="str">
            <v>067</v>
          </cell>
          <cell r="P270">
            <v>10.5</v>
          </cell>
          <cell r="Q270">
            <v>0</v>
          </cell>
          <cell r="R270" t="str">
            <v>1</v>
          </cell>
          <cell r="S270" t="str">
            <v>45</v>
          </cell>
          <cell r="T270">
            <v>93</v>
          </cell>
          <cell r="U270">
            <v>9</v>
          </cell>
          <cell r="V270">
            <v>93</v>
          </cell>
          <cell r="W270">
            <v>9</v>
          </cell>
          <cell r="X270">
            <v>93</v>
          </cell>
          <cell r="AB270" t="str">
            <v>14</v>
          </cell>
          <cell r="AC270">
            <v>8</v>
          </cell>
          <cell r="AF270" t="str">
            <v>00</v>
          </cell>
          <cell r="AI270">
            <v>1953202</v>
          </cell>
          <cell r="AJ270">
            <v>871616.63</v>
          </cell>
        </row>
        <row r="271">
          <cell r="A271" t="str">
            <v>02</v>
          </cell>
          <cell r="B271" t="str">
            <v>03</v>
          </cell>
          <cell r="C271" t="str">
            <v>3848</v>
          </cell>
          <cell r="D271" t="str">
            <v>Телевизор Чайка</v>
          </cell>
          <cell r="F271" t="str">
            <v>423 дв</v>
          </cell>
          <cell r="G271" t="str">
            <v>01</v>
          </cell>
          <cell r="H271">
            <v>868.14</v>
          </cell>
          <cell r="I271">
            <v>113.94</v>
          </cell>
          <cell r="J271">
            <v>0</v>
          </cell>
          <cell r="K271">
            <v>0.91</v>
          </cell>
          <cell r="L271" t="str">
            <v>26</v>
          </cell>
          <cell r="M271" t="str">
            <v>42625</v>
          </cell>
          <cell r="N271" t="str">
            <v>14 3230101</v>
          </cell>
          <cell r="O271" t="str">
            <v>067</v>
          </cell>
          <cell r="P271">
            <v>10.5</v>
          </cell>
          <cell r="Q271">
            <v>0</v>
          </cell>
          <cell r="R271" t="str">
            <v>1</v>
          </cell>
          <cell r="S271" t="str">
            <v>42</v>
          </cell>
          <cell r="T271">
            <v>93</v>
          </cell>
          <cell r="U271">
            <v>9</v>
          </cell>
          <cell r="V271">
            <v>93</v>
          </cell>
          <cell r="W271">
            <v>9</v>
          </cell>
          <cell r="X271">
            <v>93</v>
          </cell>
          <cell r="AB271" t="str">
            <v>14</v>
          </cell>
          <cell r="AC271">
            <v>8</v>
          </cell>
          <cell r="AF271" t="str">
            <v>00</v>
          </cell>
          <cell r="AG271">
            <v>954000</v>
          </cell>
          <cell r="AI271">
            <v>954000</v>
          </cell>
          <cell r="AJ271">
            <v>425722</v>
          </cell>
        </row>
        <row r="272">
          <cell r="A272" t="str">
            <v>02</v>
          </cell>
          <cell r="B272" t="str">
            <v>05</v>
          </cell>
          <cell r="C272" t="str">
            <v>3849</v>
          </cell>
          <cell r="D272" t="str">
            <v>Плита газовая 4х кам</v>
          </cell>
          <cell r="E272" t="str">
            <v>Брест</v>
          </cell>
          <cell r="G272" t="str">
            <v>01</v>
          </cell>
          <cell r="H272">
            <v>251.16</v>
          </cell>
          <cell r="I272">
            <v>19.149999999999999</v>
          </cell>
          <cell r="J272">
            <v>0</v>
          </cell>
          <cell r="K272">
            <v>0.91</v>
          </cell>
          <cell r="L272" t="str">
            <v>20</v>
          </cell>
          <cell r="M272" t="str">
            <v>49022</v>
          </cell>
          <cell r="N272" t="str">
            <v>16 2930480</v>
          </cell>
          <cell r="O272" t="str">
            <v>063</v>
          </cell>
          <cell r="P272">
            <v>6.1</v>
          </cell>
          <cell r="Q272">
            <v>0</v>
          </cell>
          <cell r="R272" t="str">
            <v>1</v>
          </cell>
          <cell r="S272" t="str">
            <v>49</v>
          </cell>
          <cell r="T272">
            <v>93</v>
          </cell>
          <cell r="U272">
            <v>9</v>
          </cell>
          <cell r="V272">
            <v>93</v>
          </cell>
          <cell r="W272">
            <v>9</v>
          </cell>
          <cell r="X272">
            <v>93</v>
          </cell>
          <cell r="AF272" t="str">
            <v>00</v>
          </cell>
          <cell r="AI272">
            <v>276000</v>
          </cell>
          <cell r="AJ272">
            <v>71553</v>
          </cell>
        </row>
        <row r="273">
          <cell r="A273" t="str">
            <v>02</v>
          </cell>
          <cell r="B273" t="str">
            <v>02</v>
          </cell>
          <cell r="C273" t="str">
            <v>3850</v>
          </cell>
          <cell r="D273" t="str">
            <v>Сварочная установка</v>
          </cell>
          <cell r="E273" t="str">
            <v>на базе Т-150</v>
          </cell>
          <cell r="G273" t="str">
            <v>01</v>
          </cell>
          <cell r="H273">
            <v>355000</v>
          </cell>
          <cell r="I273">
            <v>55468.75</v>
          </cell>
          <cell r="J273">
            <v>0</v>
          </cell>
          <cell r="K273">
            <v>0.95</v>
          </cell>
          <cell r="L273" t="str">
            <v>20</v>
          </cell>
          <cell r="M273" t="str">
            <v>42503</v>
          </cell>
          <cell r="N273" t="str">
            <v>14 2947193</v>
          </cell>
          <cell r="O273" t="str">
            <v>067</v>
          </cell>
          <cell r="P273">
            <v>12.5</v>
          </cell>
          <cell r="Q273">
            <v>0</v>
          </cell>
          <cell r="R273" t="str">
            <v>1</v>
          </cell>
          <cell r="S273" t="str">
            <v>42</v>
          </cell>
          <cell r="T273">
            <v>93</v>
          </cell>
          <cell r="U273">
            <v>9</v>
          </cell>
          <cell r="V273">
            <v>93</v>
          </cell>
          <cell r="W273">
            <v>9</v>
          </cell>
          <cell r="X273">
            <v>93</v>
          </cell>
          <cell r="AB273" t="str">
            <v>14</v>
          </cell>
          <cell r="AC273">
            <v>6</v>
          </cell>
          <cell r="AF273" t="str">
            <v>00</v>
          </cell>
          <cell r="AI273">
            <v>374826435</v>
          </cell>
          <cell r="AJ273">
            <v>199126543.13</v>
          </cell>
        </row>
        <row r="274">
          <cell r="A274" t="str">
            <v>02</v>
          </cell>
          <cell r="B274" t="str">
            <v>80</v>
          </cell>
          <cell r="C274" t="str">
            <v>3851</v>
          </cell>
          <cell r="D274" t="str">
            <v>Мебель офисная 3шкаф</v>
          </cell>
          <cell r="E274" t="str">
            <v>а стол кресло</v>
          </cell>
          <cell r="G274" t="str">
            <v>01</v>
          </cell>
          <cell r="H274">
            <v>9860</v>
          </cell>
          <cell r="I274">
            <v>825.77</v>
          </cell>
          <cell r="J274">
            <v>0</v>
          </cell>
          <cell r="K274">
            <v>0.21</v>
          </cell>
          <cell r="L274" t="str">
            <v>26</v>
          </cell>
          <cell r="M274" t="str">
            <v>70004</v>
          </cell>
          <cell r="N274" t="str">
            <v>16 3612510</v>
          </cell>
          <cell r="O274" t="str">
            <v>08</v>
          </cell>
          <cell r="P274">
            <v>6.7</v>
          </cell>
          <cell r="Q274">
            <v>0</v>
          </cell>
          <cell r="R274" t="str">
            <v>1</v>
          </cell>
          <cell r="S274" t="str">
            <v>70</v>
          </cell>
          <cell r="T274">
            <v>93</v>
          </cell>
          <cell r="U274">
            <v>9</v>
          </cell>
          <cell r="V274">
            <v>93</v>
          </cell>
          <cell r="W274">
            <v>9</v>
          </cell>
          <cell r="X274">
            <v>93</v>
          </cell>
          <cell r="AF274" t="str">
            <v>00</v>
          </cell>
          <cell r="AI274">
            <v>46403288</v>
          </cell>
          <cell r="AJ274">
            <v>13213335.890000001</v>
          </cell>
        </row>
        <row r="275">
          <cell r="A275" t="str">
            <v>02</v>
          </cell>
          <cell r="B275" t="str">
            <v>02</v>
          </cell>
          <cell r="C275" t="str">
            <v>3852</v>
          </cell>
          <cell r="D275" t="str">
            <v>Морозильник Свияга</v>
          </cell>
          <cell r="G275" t="str">
            <v>01</v>
          </cell>
          <cell r="H275">
            <v>1300</v>
          </cell>
          <cell r="I275">
            <v>162.5</v>
          </cell>
          <cell r="J275">
            <v>0</v>
          </cell>
          <cell r="K275">
            <v>0.15</v>
          </cell>
          <cell r="L275" t="str">
            <v>20</v>
          </cell>
          <cell r="M275" t="str">
            <v>45800</v>
          </cell>
          <cell r="N275" t="str">
            <v>16 2930100</v>
          </cell>
          <cell r="O275" t="str">
            <v>063</v>
          </cell>
          <cell r="P275">
            <v>10</v>
          </cell>
          <cell r="Q275">
            <v>0</v>
          </cell>
          <cell r="R275" t="str">
            <v>1</v>
          </cell>
          <cell r="S275" t="str">
            <v>45</v>
          </cell>
          <cell r="T275">
            <v>93</v>
          </cell>
          <cell r="U275">
            <v>9</v>
          </cell>
          <cell r="V275">
            <v>93</v>
          </cell>
          <cell r="W275">
            <v>9</v>
          </cell>
          <cell r="X275">
            <v>93</v>
          </cell>
          <cell r="AF275" t="str">
            <v>00</v>
          </cell>
          <cell r="AI275">
            <v>8625000</v>
          </cell>
          <cell r="AJ275">
            <v>3665625</v>
          </cell>
        </row>
        <row r="276">
          <cell r="A276" t="str">
            <v>02</v>
          </cell>
          <cell r="B276" t="str">
            <v>02</v>
          </cell>
          <cell r="C276" t="str">
            <v>3853</v>
          </cell>
          <cell r="D276" t="str">
            <v>МорозильникСвияга</v>
          </cell>
          <cell r="G276" t="str">
            <v>01</v>
          </cell>
          <cell r="H276">
            <v>1300</v>
          </cell>
          <cell r="I276">
            <v>162.5</v>
          </cell>
          <cell r="J276">
            <v>0</v>
          </cell>
          <cell r="K276">
            <v>0.15</v>
          </cell>
          <cell r="L276" t="str">
            <v>20</v>
          </cell>
          <cell r="M276" t="str">
            <v>45800</v>
          </cell>
          <cell r="N276" t="str">
            <v>16 2930100</v>
          </cell>
          <cell r="O276" t="str">
            <v>063</v>
          </cell>
          <cell r="P276">
            <v>10</v>
          </cell>
          <cell r="Q276">
            <v>0</v>
          </cell>
          <cell r="R276" t="str">
            <v>1</v>
          </cell>
          <cell r="S276" t="str">
            <v>45</v>
          </cell>
          <cell r="T276">
            <v>93</v>
          </cell>
          <cell r="U276">
            <v>9</v>
          </cell>
          <cell r="V276">
            <v>93</v>
          </cell>
          <cell r="W276">
            <v>9</v>
          </cell>
          <cell r="X276">
            <v>93</v>
          </cell>
          <cell r="AB276" t="str">
            <v>14</v>
          </cell>
          <cell r="AC276">
            <v>2</v>
          </cell>
          <cell r="AF276" t="str">
            <v>00</v>
          </cell>
          <cell r="AI276">
            <v>8625000</v>
          </cell>
          <cell r="AJ276">
            <v>3665625</v>
          </cell>
        </row>
        <row r="277">
          <cell r="A277" t="str">
            <v>02</v>
          </cell>
          <cell r="B277" t="str">
            <v>12</v>
          </cell>
          <cell r="C277" t="str">
            <v>3854</v>
          </cell>
          <cell r="D277" t="str">
            <v>Станок деревообрабат</v>
          </cell>
          <cell r="E277" t="str">
            <v>ывающий</v>
          </cell>
          <cell r="F277" t="str">
            <v>168</v>
          </cell>
          <cell r="G277" t="str">
            <v>01</v>
          </cell>
          <cell r="H277">
            <v>3521</v>
          </cell>
          <cell r="I277">
            <v>365.3</v>
          </cell>
          <cell r="J277">
            <v>0</v>
          </cell>
          <cell r="K277">
            <v>0.56999999999999995</v>
          </cell>
          <cell r="L277" t="str">
            <v>88/4</v>
          </cell>
          <cell r="M277" t="str">
            <v>44502</v>
          </cell>
          <cell r="N277" t="str">
            <v>14 2922620</v>
          </cell>
          <cell r="O277" t="str">
            <v>067</v>
          </cell>
          <cell r="P277">
            <v>8.3000000000000007</v>
          </cell>
          <cell r="Q277">
            <v>0</v>
          </cell>
          <cell r="R277" t="str">
            <v>1</v>
          </cell>
          <cell r="S277" t="str">
            <v>44</v>
          </cell>
          <cell r="T277">
            <v>93</v>
          </cell>
          <cell r="U277">
            <v>9</v>
          </cell>
          <cell r="V277">
            <v>93</v>
          </cell>
          <cell r="W277">
            <v>9</v>
          </cell>
          <cell r="X277">
            <v>93</v>
          </cell>
          <cell r="AB277" t="str">
            <v>14</v>
          </cell>
          <cell r="AC277">
            <v>12</v>
          </cell>
          <cell r="AF277" t="str">
            <v>00</v>
          </cell>
          <cell r="AI277">
            <v>6192001</v>
          </cell>
          <cell r="AJ277">
            <v>2184228.25</v>
          </cell>
        </row>
        <row r="278">
          <cell r="A278" t="str">
            <v>02</v>
          </cell>
          <cell r="B278" t="str">
            <v>12</v>
          </cell>
          <cell r="C278" t="str">
            <v>3855</v>
          </cell>
          <cell r="D278" t="str">
            <v>Культиватор КПС-4</v>
          </cell>
          <cell r="F278" t="str">
            <v>2032</v>
          </cell>
          <cell r="G278" t="str">
            <v>01</v>
          </cell>
          <cell r="H278">
            <v>7443.53</v>
          </cell>
          <cell r="I278">
            <v>1163.05</v>
          </cell>
          <cell r="J278">
            <v>0</v>
          </cell>
          <cell r="K278">
            <v>1.21</v>
          </cell>
          <cell r="L278" t="str">
            <v>88/4</v>
          </cell>
          <cell r="M278" t="str">
            <v>45720</v>
          </cell>
          <cell r="N278" t="str">
            <v>14 2921000</v>
          </cell>
          <cell r="O278" t="str">
            <v>064</v>
          </cell>
          <cell r="P278">
            <v>12.5</v>
          </cell>
          <cell r="Q278">
            <v>0</v>
          </cell>
          <cell r="R278" t="str">
            <v>1</v>
          </cell>
          <cell r="S278" t="str">
            <v>45</v>
          </cell>
          <cell r="T278">
            <v>93</v>
          </cell>
          <cell r="U278">
            <v>9</v>
          </cell>
          <cell r="V278">
            <v>93</v>
          </cell>
          <cell r="W278">
            <v>9</v>
          </cell>
          <cell r="X278">
            <v>93</v>
          </cell>
          <cell r="AF278" t="str">
            <v>00</v>
          </cell>
          <cell r="AI278">
            <v>6151680</v>
          </cell>
          <cell r="AJ278">
            <v>3268080</v>
          </cell>
        </row>
        <row r="279">
          <cell r="A279" t="str">
            <v>02</v>
          </cell>
          <cell r="B279" t="str">
            <v>12</v>
          </cell>
          <cell r="C279" t="str">
            <v>3856</v>
          </cell>
          <cell r="D279" t="str">
            <v>Культиватор КАС 4</v>
          </cell>
          <cell r="G279" t="str">
            <v>01</v>
          </cell>
          <cell r="H279">
            <v>7443.53</v>
          </cell>
          <cell r="I279">
            <v>1163.05</v>
          </cell>
          <cell r="J279">
            <v>0</v>
          </cell>
          <cell r="K279">
            <v>1.21</v>
          </cell>
          <cell r="L279" t="str">
            <v>88/4</v>
          </cell>
          <cell r="M279" t="str">
            <v>45720</v>
          </cell>
          <cell r="N279" t="str">
            <v>14 2921000</v>
          </cell>
          <cell r="O279" t="str">
            <v>064</v>
          </cell>
          <cell r="P279">
            <v>12.5</v>
          </cell>
          <cell r="Q279">
            <v>0</v>
          </cell>
          <cell r="R279" t="str">
            <v>1</v>
          </cell>
          <cell r="S279" t="str">
            <v>45</v>
          </cell>
          <cell r="T279">
            <v>93</v>
          </cell>
          <cell r="U279">
            <v>9</v>
          </cell>
          <cell r="V279">
            <v>93</v>
          </cell>
          <cell r="W279">
            <v>9</v>
          </cell>
          <cell r="X279">
            <v>93</v>
          </cell>
          <cell r="AF279" t="str">
            <v>00</v>
          </cell>
          <cell r="AI279">
            <v>6151680</v>
          </cell>
          <cell r="AJ279">
            <v>3268080</v>
          </cell>
        </row>
        <row r="280">
          <cell r="A280" t="str">
            <v>02</v>
          </cell>
          <cell r="B280" t="str">
            <v>12</v>
          </cell>
          <cell r="C280" t="str">
            <v>3858</v>
          </cell>
          <cell r="D280" t="str">
            <v>Трактор ДТ -75</v>
          </cell>
          <cell r="F280" t="str">
            <v>696112</v>
          </cell>
          <cell r="G280" t="str">
            <v>01</v>
          </cell>
          <cell r="H280">
            <v>85123</v>
          </cell>
          <cell r="I280">
            <v>13301.22</v>
          </cell>
          <cell r="J280">
            <v>0</v>
          </cell>
          <cell r="K280">
            <v>0.96</v>
          </cell>
          <cell r="L280" t="str">
            <v>88/4</v>
          </cell>
          <cell r="M280" t="str">
            <v>40603</v>
          </cell>
          <cell r="N280" t="str">
            <v>14 2918103</v>
          </cell>
          <cell r="O280" t="str">
            <v>065</v>
          </cell>
          <cell r="P280">
            <v>12.5</v>
          </cell>
          <cell r="Q280">
            <v>0</v>
          </cell>
          <cell r="R280" t="str">
            <v>1</v>
          </cell>
          <cell r="S280" t="str">
            <v>40</v>
          </cell>
          <cell r="T280">
            <v>93</v>
          </cell>
          <cell r="U280">
            <v>9</v>
          </cell>
          <cell r="V280">
            <v>93</v>
          </cell>
          <cell r="W280">
            <v>9</v>
          </cell>
          <cell r="X280">
            <v>93</v>
          </cell>
          <cell r="AF280" t="str">
            <v>00</v>
          </cell>
          <cell r="AI280">
            <v>88888889</v>
          </cell>
          <cell r="AJ280">
            <v>47223009.630000003</v>
          </cell>
        </row>
        <row r="281">
          <cell r="A281" t="str">
            <v>02</v>
          </cell>
          <cell r="B281" t="str">
            <v>05</v>
          </cell>
          <cell r="C281" t="str">
            <v>3859</v>
          </cell>
          <cell r="D281" t="str">
            <v>Катер патрульный КС</v>
          </cell>
          <cell r="E281" t="str">
            <v>100Д</v>
          </cell>
          <cell r="F281" t="str">
            <v>230401</v>
          </cell>
          <cell r="G281" t="str">
            <v>01</v>
          </cell>
          <cell r="H281">
            <v>259369.06</v>
          </cell>
          <cell r="I281">
            <v>12644.27</v>
          </cell>
          <cell r="J281">
            <v>0</v>
          </cell>
          <cell r="K281">
            <v>1.31</v>
          </cell>
          <cell r="L281" t="str">
            <v>20</v>
          </cell>
          <cell r="M281" t="str">
            <v>50133</v>
          </cell>
          <cell r="N281" t="str">
            <v>15 3511230</v>
          </cell>
          <cell r="O281" t="str">
            <v>075</v>
          </cell>
          <cell r="P281">
            <v>3.9</v>
          </cell>
          <cell r="Q281">
            <v>0</v>
          </cell>
          <cell r="R281" t="str">
            <v>1</v>
          </cell>
          <cell r="S281" t="str">
            <v>50</v>
          </cell>
          <cell r="T281">
            <v>93</v>
          </cell>
          <cell r="U281">
            <v>9</v>
          </cell>
          <cell r="V281">
            <v>93</v>
          </cell>
          <cell r="W281">
            <v>9</v>
          </cell>
          <cell r="X281">
            <v>93</v>
          </cell>
          <cell r="AF281" t="str">
            <v>00</v>
          </cell>
          <cell r="AI281">
            <v>197991648</v>
          </cell>
          <cell r="AJ281">
            <v>32817136.82</v>
          </cell>
        </row>
        <row r="282">
          <cell r="A282" t="str">
            <v>02</v>
          </cell>
          <cell r="B282" t="str">
            <v>23</v>
          </cell>
          <cell r="C282" t="str">
            <v>3860</v>
          </cell>
          <cell r="D282" t="str">
            <v>Автобус КАРОСА</v>
          </cell>
          <cell r="E282" t="str">
            <v>Nо12-94 КШШ</v>
          </cell>
          <cell r="F282" t="str">
            <v>дв416090193 ш32079</v>
          </cell>
          <cell r="G282" t="str">
            <v>01</v>
          </cell>
          <cell r="H282">
            <v>183060</v>
          </cell>
          <cell r="I282">
            <v>20823.07</v>
          </cell>
          <cell r="J282">
            <v>0</v>
          </cell>
          <cell r="K282">
            <v>0.66</v>
          </cell>
          <cell r="L282" t="str">
            <v>23</v>
          </cell>
          <cell r="M282" t="str">
            <v>50425</v>
          </cell>
          <cell r="N282" t="str">
            <v>15 3410280</v>
          </cell>
          <cell r="O282" t="str">
            <v>072</v>
          </cell>
          <cell r="P282">
            <v>9.1</v>
          </cell>
          <cell r="Q282">
            <v>0</v>
          </cell>
          <cell r="R282" t="str">
            <v>1</v>
          </cell>
          <cell r="S282" t="str">
            <v>50</v>
          </cell>
          <cell r="T282">
            <v>93</v>
          </cell>
          <cell r="U282">
            <v>9</v>
          </cell>
          <cell r="V282">
            <v>93</v>
          </cell>
          <cell r="W282">
            <v>9</v>
          </cell>
          <cell r="X282">
            <v>93</v>
          </cell>
          <cell r="AF282" t="str">
            <v>00</v>
          </cell>
          <cell r="AI282">
            <v>276467688</v>
          </cell>
          <cell r="AJ282">
            <v>106923878.31999999</v>
          </cell>
        </row>
        <row r="283">
          <cell r="A283" t="str">
            <v>02</v>
          </cell>
          <cell r="B283" t="str">
            <v>12</v>
          </cell>
          <cell r="C283" t="str">
            <v>3865</v>
          </cell>
          <cell r="D283" t="str">
            <v>Подборщик ДПТ-3А</v>
          </cell>
          <cell r="G283" t="str">
            <v>01</v>
          </cell>
          <cell r="H283">
            <v>5120</v>
          </cell>
          <cell r="I283">
            <v>704</v>
          </cell>
          <cell r="J283">
            <v>0</v>
          </cell>
          <cell r="K283">
            <v>1.1000000000000001</v>
          </cell>
          <cell r="L283" t="str">
            <v>88/4</v>
          </cell>
          <cell r="M283" t="str">
            <v>45702</v>
          </cell>
          <cell r="N283" t="str">
            <v>14 2921000</v>
          </cell>
          <cell r="O283" t="str">
            <v>067</v>
          </cell>
          <cell r="P283">
            <v>11</v>
          </cell>
          <cell r="Q283">
            <v>0</v>
          </cell>
          <cell r="R283" t="str">
            <v>1</v>
          </cell>
          <cell r="S283" t="str">
            <v>45</v>
          </cell>
          <cell r="T283">
            <v>93</v>
          </cell>
          <cell r="U283">
            <v>9</v>
          </cell>
          <cell r="V283">
            <v>93</v>
          </cell>
          <cell r="W283">
            <v>9</v>
          </cell>
          <cell r="X283">
            <v>93</v>
          </cell>
          <cell r="AF283" t="str">
            <v>00</v>
          </cell>
          <cell r="AI283">
            <v>4650588</v>
          </cell>
          <cell r="AJ283">
            <v>2174150.04</v>
          </cell>
        </row>
        <row r="284">
          <cell r="A284" t="str">
            <v>02</v>
          </cell>
          <cell r="B284" t="str">
            <v>12</v>
          </cell>
          <cell r="C284" t="str">
            <v>3866</v>
          </cell>
          <cell r="D284" t="str">
            <v>Подборщик ДПТ-3А</v>
          </cell>
          <cell r="G284" t="str">
            <v>01</v>
          </cell>
          <cell r="H284">
            <v>5120</v>
          </cell>
          <cell r="I284">
            <v>704</v>
          </cell>
          <cell r="J284">
            <v>0</v>
          </cell>
          <cell r="K284">
            <v>1.1000000000000001</v>
          </cell>
          <cell r="L284" t="str">
            <v>88/4</v>
          </cell>
          <cell r="M284" t="str">
            <v>45702</v>
          </cell>
          <cell r="N284" t="str">
            <v>14 2921000</v>
          </cell>
          <cell r="O284" t="str">
            <v>067</v>
          </cell>
          <cell r="P284">
            <v>11</v>
          </cell>
          <cell r="Q284">
            <v>0</v>
          </cell>
          <cell r="R284" t="str">
            <v>1</v>
          </cell>
          <cell r="S284" t="str">
            <v>45</v>
          </cell>
          <cell r="T284">
            <v>93</v>
          </cell>
          <cell r="U284">
            <v>9</v>
          </cell>
          <cell r="V284">
            <v>93</v>
          </cell>
          <cell r="W284">
            <v>9</v>
          </cell>
          <cell r="X284">
            <v>93</v>
          </cell>
          <cell r="AF284" t="str">
            <v>00</v>
          </cell>
          <cell r="AI284">
            <v>4650588</v>
          </cell>
          <cell r="AJ284">
            <v>2174150.04</v>
          </cell>
        </row>
        <row r="285">
          <cell r="A285" t="str">
            <v>02</v>
          </cell>
          <cell r="B285" t="str">
            <v>12</v>
          </cell>
          <cell r="C285" t="str">
            <v>3867</v>
          </cell>
          <cell r="D285" t="str">
            <v>Трактор Т-4</v>
          </cell>
          <cell r="G285" t="str">
            <v>01</v>
          </cell>
          <cell r="H285">
            <v>133650</v>
          </cell>
          <cell r="I285">
            <v>27379.69</v>
          </cell>
          <cell r="J285">
            <v>0</v>
          </cell>
          <cell r="K285">
            <v>0.85</v>
          </cell>
          <cell r="L285" t="str">
            <v>88/4</v>
          </cell>
          <cell r="M285" t="str">
            <v>40601</v>
          </cell>
          <cell r="N285" t="str">
            <v>14 2918103</v>
          </cell>
          <cell r="O285" t="str">
            <v>065</v>
          </cell>
          <cell r="P285">
            <v>12.5</v>
          </cell>
          <cell r="Q285">
            <v>0</v>
          </cell>
          <cell r="R285" t="str">
            <v>1</v>
          </cell>
          <cell r="S285" t="str">
            <v>40</v>
          </cell>
          <cell r="T285">
            <v>93</v>
          </cell>
          <cell r="U285">
            <v>9</v>
          </cell>
          <cell r="V285">
            <v>93</v>
          </cell>
          <cell r="W285">
            <v>9</v>
          </cell>
          <cell r="X285">
            <v>93</v>
          </cell>
          <cell r="AF285" t="str">
            <v>00</v>
          </cell>
          <cell r="AI285">
            <v>158024691</v>
          </cell>
          <cell r="AJ285">
            <v>91632372.900000006</v>
          </cell>
        </row>
        <row r="286">
          <cell r="A286" t="str">
            <v>02</v>
          </cell>
          <cell r="B286" t="str">
            <v>12</v>
          </cell>
          <cell r="C286" t="str">
            <v>3868</v>
          </cell>
          <cell r="D286" t="str">
            <v>Плуг ПЛН-4-35</v>
          </cell>
          <cell r="G286" t="str">
            <v>01</v>
          </cell>
          <cell r="H286">
            <v>4623</v>
          </cell>
          <cell r="I286">
            <v>635.66</v>
          </cell>
          <cell r="J286">
            <v>0</v>
          </cell>
          <cell r="K286">
            <v>0.42</v>
          </cell>
          <cell r="L286" t="str">
            <v>88/4</v>
          </cell>
          <cell r="M286" t="str">
            <v>45717</v>
          </cell>
          <cell r="N286" t="str">
            <v>14 2921000</v>
          </cell>
          <cell r="O286" t="str">
            <v>065</v>
          </cell>
          <cell r="P286">
            <v>11</v>
          </cell>
          <cell r="Q286">
            <v>0</v>
          </cell>
          <cell r="R286" t="str">
            <v>1</v>
          </cell>
          <cell r="S286" t="str">
            <v>45</v>
          </cell>
          <cell r="T286">
            <v>93</v>
          </cell>
          <cell r="U286">
            <v>9</v>
          </cell>
          <cell r="V286">
            <v>93</v>
          </cell>
          <cell r="W286">
            <v>9</v>
          </cell>
          <cell r="X286">
            <v>93</v>
          </cell>
          <cell r="AF286" t="str">
            <v>00</v>
          </cell>
          <cell r="AI286">
            <v>10913217</v>
          </cell>
          <cell r="AJ286">
            <v>5101928.6100000003</v>
          </cell>
        </row>
        <row r="287">
          <cell r="A287" t="str">
            <v>02</v>
          </cell>
          <cell r="B287" t="str">
            <v>12</v>
          </cell>
          <cell r="C287" t="str">
            <v>3869</v>
          </cell>
          <cell r="D287" t="str">
            <v>Плуг ПЛН-5-35</v>
          </cell>
          <cell r="G287" t="str">
            <v>01</v>
          </cell>
          <cell r="H287">
            <v>4623</v>
          </cell>
          <cell r="I287">
            <v>635.66</v>
          </cell>
          <cell r="J287">
            <v>0</v>
          </cell>
          <cell r="K287">
            <v>0.42</v>
          </cell>
          <cell r="L287" t="str">
            <v>88/4</v>
          </cell>
          <cell r="M287" t="str">
            <v>45717</v>
          </cell>
          <cell r="N287" t="str">
            <v>14 2921000</v>
          </cell>
          <cell r="O287" t="str">
            <v>065</v>
          </cell>
          <cell r="P287">
            <v>11</v>
          </cell>
          <cell r="Q287">
            <v>0</v>
          </cell>
          <cell r="R287" t="str">
            <v>1</v>
          </cell>
          <cell r="S287" t="str">
            <v>45</v>
          </cell>
          <cell r="T287">
            <v>93</v>
          </cell>
          <cell r="U287">
            <v>9</v>
          </cell>
          <cell r="V287">
            <v>93</v>
          </cell>
          <cell r="W287">
            <v>9</v>
          </cell>
          <cell r="X287">
            <v>93</v>
          </cell>
          <cell r="AF287" t="str">
            <v>00</v>
          </cell>
          <cell r="AI287">
            <v>10913217</v>
          </cell>
          <cell r="AJ287">
            <v>5101928.6100000003</v>
          </cell>
        </row>
        <row r="288">
          <cell r="A288" t="str">
            <v>02</v>
          </cell>
          <cell r="B288" t="str">
            <v>12</v>
          </cell>
          <cell r="C288" t="str">
            <v>3870</v>
          </cell>
          <cell r="D288" t="str">
            <v>Плуг ПЛН-5-35</v>
          </cell>
          <cell r="G288" t="str">
            <v>01</v>
          </cell>
          <cell r="H288">
            <v>4623</v>
          </cell>
          <cell r="I288">
            <v>635.66</v>
          </cell>
          <cell r="J288">
            <v>0</v>
          </cell>
          <cell r="K288">
            <v>0.42</v>
          </cell>
          <cell r="L288" t="str">
            <v>88/4</v>
          </cell>
          <cell r="M288" t="str">
            <v>45717</v>
          </cell>
          <cell r="N288" t="str">
            <v>14 2921000</v>
          </cell>
          <cell r="O288" t="str">
            <v>065</v>
          </cell>
          <cell r="P288">
            <v>11</v>
          </cell>
          <cell r="Q288">
            <v>0</v>
          </cell>
          <cell r="R288" t="str">
            <v>1</v>
          </cell>
          <cell r="S288" t="str">
            <v>45</v>
          </cell>
          <cell r="T288">
            <v>93</v>
          </cell>
          <cell r="U288">
            <v>9</v>
          </cell>
          <cell r="V288">
            <v>93</v>
          </cell>
          <cell r="W288">
            <v>9</v>
          </cell>
          <cell r="X288">
            <v>93</v>
          </cell>
          <cell r="AF288" t="str">
            <v>00</v>
          </cell>
          <cell r="AI288">
            <v>10913217</v>
          </cell>
          <cell r="AJ288">
            <v>5101926.6100000003</v>
          </cell>
        </row>
        <row r="289">
          <cell r="A289" t="str">
            <v>15</v>
          </cell>
          <cell r="B289" t="str">
            <v>81</v>
          </cell>
          <cell r="C289" t="str">
            <v>3871</v>
          </cell>
          <cell r="D289" t="str">
            <v>Мягкая мебель СИРИЯ</v>
          </cell>
          <cell r="G289" t="str">
            <v>01</v>
          </cell>
          <cell r="H289">
            <v>3620</v>
          </cell>
          <cell r="I289">
            <v>303.18</v>
          </cell>
          <cell r="J289">
            <v>0</v>
          </cell>
          <cell r="K289">
            <v>0.09</v>
          </cell>
          <cell r="L289" t="str">
            <v>88/2</v>
          </cell>
          <cell r="M289" t="str">
            <v>70004</v>
          </cell>
          <cell r="N289" t="str">
            <v>16 3612510</v>
          </cell>
          <cell r="O289" t="str">
            <v>08</v>
          </cell>
          <cell r="P289">
            <v>6.7</v>
          </cell>
          <cell r="Q289">
            <v>0</v>
          </cell>
          <cell r="R289" t="str">
            <v>1</v>
          </cell>
          <cell r="S289" t="str">
            <v>70</v>
          </cell>
          <cell r="T289">
            <v>93</v>
          </cell>
          <cell r="U289">
            <v>9</v>
          </cell>
          <cell r="V289">
            <v>93</v>
          </cell>
          <cell r="W289">
            <v>9</v>
          </cell>
          <cell r="X289">
            <v>93</v>
          </cell>
          <cell r="AB289" t="str">
            <v>14</v>
          </cell>
          <cell r="AC289">
            <v>2</v>
          </cell>
          <cell r="AF289" t="str">
            <v>15</v>
          </cell>
          <cell r="AI289">
            <v>39774240</v>
          </cell>
          <cell r="AJ289">
            <v>11325715.24</v>
          </cell>
        </row>
        <row r="290">
          <cell r="A290" t="str">
            <v>02</v>
          </cell>
          <cell r="B290" t="str">
            <v>03</v>
          </cell>
          <cell r="C290" t="str">
            <v>3872</v>
          </cell>
          <cell r="D290" t="str">
            <v>Плоскошлифовальный с</v>
          </cell>
          <cell r="E290" t="str">
            <v>танок ПШС-028</v>
          </cell>
          <cell r="G290" t="str">
            <v>01</v>
          </cell>
          <cell r="H290">
            <v>7435</v>
          </cell>
          <cell r="I290">
            <v>771.38</v>
          </cell>
          <cell r="J290">
            <v>0</v>
          </cell>
          <cell r="K290">
            <v>0.65</v>
          </cell>
          <cell r="L290" t="str">
            <v>26</v>
          </cell>
          <cell r="M290" t="str">
            <v>44502</v>
          </cell>
          <cell r="N290" t="str">
            <v>14 2922623</v>
          </cell>
          <cell r="O290" t="str">
            <v>067</v>
          </cell>
          <cell r="P290">
            <v>8.3000000000000007</v>
          </cell>
          <cell r="Q290">
            <v>0</v>
          </cell>
          <cell r="R290" t="str">
            <v>1</v>
          </cell>
          <cell r="S290" t="str">
            <v>44</v>
          </cell>
          <cell r="T290">
            <v>93</v>
          </cell>
          <cell r="U290">
            <v>9</v>
          </cell>
          <cell r="V290">
            <v>93</v>
          </cell>
          <cell r="W290">
            <v>9</v>
          </cell>
          <cell r="X290">
            <v>93</v>
          </cell>
          <cell r="AF290" t="str">
            <v>00</v>
          </cell>
          <cell r="AI290">
            <v>11491200</v>
          </cell>
          <cell r="AJ290">
            <v>4053520.8</v>
          </cell>
        </row>
        <row r="291">
          <cell r="A291" t="str">
            <v>02</v>
          </cell>
          <cell r="B291" t="str">
            <v>12</v>
          </cell>
          <cell r="C291" t="str">
            <v>3873</v>
          </cell>
          <cell r="D291" t="str">
            <v>Подборшик ДПТ-3А</v>
          </cell>
          <cell r="G291" t="str">
            <v>01</v>
          </cell>
          <cell r="H291">
            <v>5120</v>
          </cell>
          <cell r="I291">
            <v>800</v>
          </cell>
          <cell r="J291">
            <v>0</v>
          </cell>
          <cell r="K291">
            <v>0.85</v>
          </cell>
          <cell r="L291" t="str">
            <v>88/4</v>
          </cell>
          <cell r="M291" t="str">
            <v>45701</v>
          </cell>
          <cell r="N291" t="str">
            <v>14 2921000</v>
          </cell>
          <cell r="O291" t="str">
            <v>062</v>
          </cell>
          <cell r="P291">
            <v>12.5</v>
          </cell>
          <cell r="Q291">
            <v>0</v>
          </cell>
          <cell r="R291" t="str">
            <v>1</v>
          </cell>
          <cell r="S291" t="str">
            <v>45</v>
          </cell>
          <cell r="T291">
            <v>93</v>
          </cell>
          <cell r="U291">
            <v>9</v>
          </cell>
          <cell r="V291">
            <v>93</v>
          </cell>
          <cell r="W291">
            <v>9</v>
          </cell>
          <cell r="X291">
            <v>93</v>
          </cell>
          <cell r="AF291" t="str">
            <v>00</v>
          </cell>
          <cell r="AI291">
            <v>6000001</v>
          </cell>
          <cell r="AJ291">
            <v>3187500.38</v>
          </cell>
        </row>
        <row r="292">
          <cell r="A292" t="str">
            <v>02</v>
          </cell>
          <cell r="B292" t="str">
            <v>02</v>
          </cell>
          <cell r="C292" t="str">
            <v>3876</v>
          </cell>
          <cell r="D292" t="str">
            <v>Холодильнаякамера</v>
          </cell>
          <cell r="E292" t="str">
            <v>ШХ-1</v>
          </cell>
          <cell r="G292" t="str">
            <v>01</v>
          </cell>
          <cell r="H292">
            <v>4186</v>
          </cell>
          <cell r="I292">
            <v>523.25</v>
          </cell>
          <cell r="J292">
            <v>0</v>
          </cell>
          <cell r="K292">
            <v>0.91</v>
          </cell>
          <cell r="L292" t="str">
            <v>20</v>
          </cell>
          <cell r="M292" t="str">
            <v>45800</v>
          </cell>
          <cell r="N292" t="str">
            <v>16 2930100</v>
          </cell>
          <cell r="O292" t="str">
            <v>063</v>
          </cell>
          <cell r="P292">
            <v>10</v>
          </cell>
          <cell r="Q292">
            <v>0</v>
          </cell>
          <cell r="R292" t="str">
            <v>1</v>
          </cell>
          <cell r="S292" t="str">
            <v>45</v>
          </cell>
          <cell r="T292">
            <v>93</v>
          </cell>
          <cell r="U292">
            <v>9</v>
          </cell>
          <cell r="V292">
            <v>93</v>
          </cell>
          <cell r="W292">
            <v>9</v>
          </cell>
          <cell r="X292">
            <v>93</v>
          </cell>
          <cell r="AB292" t="str">
            <v>14</v>
          </cell>
          <cell r="AC292">
            <v>2</v>
          </cell>
          <cell r="AF292" t="str">
            <v>00</v>
          </cell>
          <cell r="AI292">
            <v>4599999</v>
          </cell>
          <cell r="AJ292">
            <v>1954999.7</v>
          </cell>
        </row>
        <row r="293">
          <cell r="A293" t="str">
            <v>02</v>
          </cell>
          <cell r="B293" t="str">
            <v>11</v>
          </cell>
          <cell r="C293" t="str">
            <v>3901</v>
          </cell>
          <cell r="D293" t="str">
            <v>Погрузчик ТО-18Б</v>
          </cell>
          <cell r="G293" t="str">
            <v>01</v>
          </cell>
          <cell r="H293">
            <v>195000</v>
          </cell>
          <cell r="I293">
            <v>32565</v>
          </cell>
          <cell r="J293">
            <v>0</v>
          </cell>
          <cell r="K293">
            <v>1.02</v>
          </cell>
          <cell r="L293" t="str">
            <v>20</v>
          </cell>
          <cell r="M293" t="str">
            <v>41718</v>
          </cell>
          <cell r="N293" t="str">
            <v>14 2915541</v>
          </cell>
          <cell r="O293" t="str">
            <v>067</v>
          </cell>
          <cell r="P293">
            <v>16.7</v>
          </cell>
          <cell r="Q293">
            <v>0</v>
          </cell>
          <cell r="R293" t="str">
            <v>1</v>
          </cell>
          <cell r="S293" t="str">
            <v>41</v>
          </cell>
          <cell r="T293">
            <v>93</v>
          </cell>
          <cell r="U293">
            <v>10</v>
          </cell>
          <cell r="V293">
            <v>93</v>
          </cell>
          <cell r="W293">
            <v>10</v>
          </cell>
          <cell r="X293">
            <v>93</v>
          </cell>
          <cell r="AB293" t="str">
            <v>14</v>
          </cell>
          <cell r="AC293">
            <v>9</v>
          </cell>
          <cell r="AD293" t="str">
            <v>2</v>
          </cell>
          <cell r="AF293" t="str">
            <v>00</v>
          </cell>
          <cell r="AG293">
            <v>190765000</v>
          </cell>
          <cell r="AI293">
            <v>190765000</v>
          </cell>
          <cell r="AJ293">
            <v>127431020</v>
          </cell>
        </row>
        <row r="294">
          <cell r="A294" t="str">
            <v>02</v>
          </cell>
          <cell r="B294" t="str">
            <v>23</v>
          </cell>
          <cell r="C294" t="str">
            <v>3902</v>
          </cell>
          <cell r="D294" t="str">
            <v>А/м ЗИЛ-131ВМ вахта</v>
          </cell>
          <cell r="E294" t="str">
            <v>пассажир.Nо31-79кшц</v>
          </cell>
          <cell r="F294" t="str">
            <v>дв012221 ш027257</v>
          </cell>
          <cell r="G294" t="str">
            <v>01</v>
          </cell>
          <cell r="H294">
            <v>62150</v>
          </cell>
          <cell r="I294">
            <v>7250.83</v>
          </cell>
          <cell r="J294">
            <v>0</v>
          </cell>
          <cell r="K294">
            <v>0.7</v>
          </cell>
          <cell r="L294" t="str">
            <v>23</v>
          </cell>
          <cell r="M294" t="str">
            <v>50423</v>
          </cell>
          <cell r="N294" t="str">
            <v>15 3410359</v>
          </cell>
          <cell r="O294" t="str">
            <v>072</v>
          </cell>
          <cell r="P294">
            <v>10</v>
          </cell>
          <cell r="Q294">
            <v>0</v>
          </cell>
          <cell r="R294" t="str">
            <v>1</v>
          </cell>
          <cell r="S294" t="str">
            <v>50</v>
          </cell>
          <cell r="T294">
            <v>93</v>
          </cell>
          <cell r="U294">
            <v>10</v>
          </cell>
          <cell r="V294">
            <v>93</v>
          </cell>
          <cell r="W294">
            <v>10</v>
          </cell>
          <cell r="X294">
            <v>93</v>
          </cell>
          <cell r="AF294" t="str">
            <v>00</v>
          </cell>
          <cell r="AI294">
            <v>88493827</v>
          </cell>
          <cell r="AJ294">
            <v>36872427.799999997</v>
          </cell>
        </row>
        <row r="295">
          <cell r="A295" t="str">
            <v>02</v>
          </cell>
          <cell r="B295" t="str">
            <v>23</v>
          </cell>
          <cell r="C295" t="str">
            <v>3904</v>
          </cell>
          <cell r="D295" t="str">
            <v>А/м КАМАЗ-53212 груз</v>
          </cell>
          <cell r="E295" t="str">
            <v>фургон-контейнер Nо</v>
          </cell>
          <cell r="F295" t="str">
            <v>В803РА д065574ш10441</v>
          </cell>
          <cell r="G295" t="str">
            <v>01</v>
          </cell>
          <cell r="H295">
            <v>141800</v>
          </cell>
          <cell r="I295">
            <v>612.30999999999995</v>
          </cell>
          <cell r="J295">
            <v>0</v>
          </cell>
          <cell r="K295">
            <v>0.59</v>
          </cell>
          <cell r="L295" t="str">
            <v>23</v>
          </cell>
          <cell r="M295" t="str">
            <v>50402</v>
          </cell>
          <cell r="N295" t="str">
            <v>15 3410349</v>
          </cell>
          <cell r="O295" t="str">
            <v>075</v>
          </cell>
          <cell r="P295">
            <v>0.37</v>
          </cell>
          <cell r="Q295">
            <v>0</v>
          </cell>
          <cell r="R295" t="str">
            <v>1</v>
          </cell>
          <cell r="S295" t="str">
            <v>50</v>
          </cell>
          <cell r="T295">
            <v>93</v>
          </cell>
          <cell r="U295">
            <v>10</v>
          </cell>
          <cell r="V295">
            <v>93</v>
          </cell>
          <cell r="W295">
            <v>10</v>
          </cell>
          <cell r="X295">
            <v>93</v>
          </cell>
          <cell r="AF295" t="str">
            <v>00</v>
          </cell>
          <cell r="AI295">
            <v>240000000</v>
          </cell>
          <cell r="AJ295">
            <v>84367153.689999998</v>
          </cell>
        </row>
        <row r="296">
          <cell r="A296" t="str">
            <v>02</v>
          </cell>
          <cell r="B296" t="str">
            <v>70</v>
          </cell>
          <cell r="C296" t="str">
            <v>3922</v>
          </cell>
          <cell r="D296" t="str">
            <v>Электронный калькуля</v>
          </cell>
          <cell r="E296" t="str">
            <v>тор</v>
          </cell>
          <cell r="G296" t="str">
            <v>01</v>
          </cell>
          <cell r="H296">
            <v>96</v>
          </cell>
          <cell r="I296">
            <v>34.630000000000003</v>
          </cell>
          <cell r="J296">
            <v>0</v>
          </cell>
          <cell r="K296">
            <v>0.14000000000000001</v>
          </cell>
          <cell r="L296" t="str">
            <v>20</v>
          </cell>
          <cell r="M296" t="str">
            <v>48009</v>
          </cell>
          <cell r="N296" t="str">
            <v>14 3020201</v>
          </cell>
          <cell r="O296" t="str">
            <v>063</v>
          </cell>
          <cell r="P296">
            <v>11.1</v>
          </cell>
          <cell r="Q296">
            <v>0</v>
          </cell>
          <cell r="R296" t="str">
            <v>1</v>
          </cell>
          <cell r="S296" t="str">
            <v>48</v>
          </cell>
          <cell r="T296">
            <v>91</v>
          </cell>
          <cell r="U296">
            <v>9</v>
          </cell>
          <cell r="V296">
            <v>91</v>
          </cell>
          <cell r="W296">
            <v>9</v>
          </cell>
          <cell r="X296">
            <v>91</v>
          </cell>
          <cell r="AF296" t="str">
            <v>00</v>
          </cell>
          <cell r="AI296">
            <v>681720</v>
          </cell>
          <cell r="AJ296">
            <v>472942.76</v>
          </cell>
        </row>
        <row r="297">
          <cell r="A297" t="str">
            <v>02</v>
          </cell>
          <cell r="B297" t="str">
            <v>23</v>
          </cell>
          <cell r="C297" t="str">
            <v>3924</v>
          </cell>
          <cell r="D297" t="str">
            <v>А/м УАЗ-3303 грузов.</v>
          </cell>
          <cell r="E297" t="str">
            <v>бортовая NоС 672 УС</v>
          </cell>
          <cell r="F297" t="str">
            <v>дв б/н ш0170647</v>
          </cell>
          <cell r="G297" t="str">
            <v>01</v>
          </cell>
          <cell r="H297">
            <v>30000</v>
          </cell>
          <cell r="I297">
            <v>4290</v>
          </cell>
          <cell r="J297">
            <v>0</v>
          </cell>
          <cell r="K297">
            <v>0.54</v>
          </cell>
          <cell r="L297" t="str">
            <v>23</v>
          </cell>
          <cell r="M297" t="str">
            <v>50401</v>
          </cell>
          <cell r="N297" t="str">
            <v>15 3410192</v>
          </cell>
          <cell r="O297" t="str">
            <v>075</v>
          </cell>
          <cell r="P297">
            <v>14.3</v>
          </cell>
          <cell r="Q297">
            <v>0</v>
          </cell>
          <cell r="R297" t="str">
            <v>1</v>
          </cell>
          <cell r="S297" t="str">
            <v>50</v>
          </cell>
          <cell r="T297">
            <v>92</v>
          </cell>
          <cell r="U297">
            <v>12</v>
          </cell>
          <cell r="V297">
            <v>93</v>
          </cell>
          <cell r="W297">
            <v>12</v>
          </cell>
          <cell r="X297">
            <v>93</v>
          </cell>
          <cell r="AF297" t="str">
            <v>00</v>
          </cell>
          <cell r="AI297">
            <v>55308542</v>
          </cell>
          <cell r="AJ297">
            <v>31636486.170000002</v>
          </cell>
        </row>
        <row r="298">
          <cell r="A298" t="str">
            <v>02</v>
          </cell>
          <cell r="B298" t="str">
            <v>02</v>
          </cell>
          <cell r="C298" t="str">
            <v>3926</v>
          </cell>
          <cell r="D298" t="str">
            <v>Эксковатор КАТО 0.7</v>
          </cell>
          <cell r="G298" t="str">
            <v>01</v>
          </cell>
          <cell r="H298">
            <v>760000</v>
          </cell>
          <cell r="I298">
            <v>69160</v>
          </cell>
          <cell r="J298">
            <v>0</v>
          </cell>
          <cell r="K298">
            <v>0.64</v>
          </cell>
          <cell r="L298" t="str">
            <v>20</v>
          </cell>
          <cell r="M298" t="str">
            <v>41803</v>
          </cell>
          <cell r="N298" t="str">
            <v>14 2924331</v>
          </cell>
          <cell r="O298" t="str">
            <v>064</v>
          </cell>
          <cell r="P298">
            <v>9.1</v>
          </cell>
          <cell r="Q298">
            <v>0</v>
          </cell>
          <cell r="R298" t="str">
            <v>1</v>
          </cell>
          <cell r="S298" t="str">
            <v>41</v>
          </cell>
          <cell r="T298">
            <v>93</v>
          </cell>
          <cell r="U298">
            <v>12</v>
          </cell>
          <cell r="V298">
            <v>93</v>
          </cell>
          <cell r="W298">
            <v>12</v>
          </cell>
          <cell r="X298">
            <v>93</v>
          </cell>
          <cell r="AB298" t="str">
            <v>14</v>
          </cell>
          <cell r="AC298">
            <v>9</v>
          </cell>
          <cell r="AF298" t="str">
            <v>00</v>
          </cell>
          <cell r="AI298">
            <v>1188850805</v>
          </cell>
          <cell r="AJ298">
            <v>432741692.76999998</v>
          </cell>
        </row>
        <row r="299">
          <cell r="A299" t="str">
            <v>02</v>
          </cell>
          <cell r="B299" t="str">
            <v>71</v>
          </cell>
          <cell r="C299" t="str">
            <v>3927</v>
          </cell>
          <cell r="D299" t="str">
            <v>Эксковатор КАТО</v>
          </cell>
          <cell r="E299" t="str">
            <v>Япония</v>
          </cell>
          <cell r="G299" t="str">
            <v>01</v>
          </cell>
          <cell r="H299">
            <v>760000</v>
          </cell>
          <cell r="I299">
            <v>69160</v>
          </cell>
          <cell r="J299">
            <v>0</v>
          </cell>
          <cell r="K299">
            <v>0.64</v>
          </cell>
          <cell r="L299" t="str">
            <v>23</v>
          </cell>
          <cell r="M299" t="str">
            <v>41803</v>
          </cell>
          <cell r="N299" t="str">
            <v>14 2924331</v>
          </cell>
          <cell r="O299" t="str">
            <v>064</v>
          </cell>
          <cell r="P299">
            <v>9.1</v>
          </cell>
          <cell r="Q299">
            <v>0</v>
          </cell>
          <cell r="R299" t="str">
            <v>1</v>
          </cell>
          <cell r="S299" t="str">
            <v>41</v>
          </cell>
          <cell r="T299">
            <v>93</v>
          </cell>
          <cell r="U299">
            <v>12</v>
          </cell>
          <cell r="V299">
            <v>93</v>
          </cell>
          <cell r="W299">
            <v>12</v>
          </cell>
          <cell r="X299">
            <v>93</v>
          </cell>
          <cell r="AB299" t="str">
            <v>14</v>
          </cell>
          <cell r="AC299">
            <v>6</v>
          </cell>
          <cell r="AF299" t="str">
            <v>00</v>
          </cell>
          <cell r="AI299">
            <v>1188850805</v>
          </cell>
          <cell r="AJ299">
            <v>432741692.76999998</v>
          </cell>
        </row>
        <row r="300">
          <cell r="A300" t="str">
            <v>02</v>
          </cell>
          <cell r="B300" t="str">
            <v>02</v>
          </cell>
          <cell r="C300" t="str">
            <v>3928</v>
          </cell>
          <cell r="D300" t="str">
            <v>Эксковатор КАТО</v>
          </cell>
          <cell r="G300" t="str">
            <v>01</v>
          </cell>
          <cell r="H300">
            <v>760000</v>
          </cell>
          <cell r="I300">
            <v>69160</v>
          </cell>
          <cell r="J300">
            <v>0</v>
          </cell>
          <cell r="K300">
            <v>0.64</v>
          </cell>
          <cell r="L300" t="str">
            <v>20</v>
          </cell>
          <cell r="M300" t="str">
            <v>41803</v>
          </cell>
          <cell r="N300" t="str">
            <v>14 2924331</v>
          </cell>
          <cell r="O300" t="str">
            <v>064</v>
          </cell>
          <cell r="P300">
            <v>9.1</v>
          </cell>
          <cell r="Q300">
            <v>0</v>
          </cell>
          <cell r="R300" t="str">
            <v>1</v>
          </cell>
          <cell r="S300" t="str">
            <v>41</v>
          </cell>
          <cell r="T300">
            <v>93</v>
          </cell>
          <cell r="U300">
            <v>12</v>
          </cell>
          <cell r="V300">
            <v>93</v>
          </cell>
          <cell r="W300">
            <v>12</v>
          </cell>
          <cell r="X300">
            <v>93</v>
          </cell>
          <cell r="AB300" t="str">
            <v>14</v>
          </cell>
          <cell r="AC300">
            <v>6</v>
          </cell>
          <cell r="AF300" t="str">
            <v>00</v>
          </cell>
          <cell r="AI300">
            <v>1188850805</v>
          </cell>
          <cell r="AJ300">
            <v>432741693.08999997</v>
          </cell>
        </row>
        <row r="301">
          <cell r="A301" t="str">
            <v>02</v>
          </cell>
          <cell r="B301" t="str">
            <v>99</v>
          </cell>
          <cell r="C301" t="str">
            <v>3929</v>
          </cell>
          <cell r="D301" t="str">
            <v>Эксковатор КАТО</v>
          </cell>
          <cell r="E301" t="str">
            <v>Япония</v>
          </cell>
          <cell r="G301" t="str">
            <v>01</v>
          </cell>
          <cell r="H301">
            <v>760000</v>
          </cell>
          <cell r="I301">
            <v>69160</v>
          </cell>
          <cell r="J301">
            <v>0</v>
          </cell>
          <cell r="K301">
            <v>0.64</v>
          </cell>
          <cell r="L301" t="str">
            <v>20</v>
          </cell>
          <cell r="M301" t="str">
            <v>41803</v>
          </cell>
          <cell r="N301" t="str">
            <v>14 2924331</v>
          </cell>
          <cell r="O301" t="str">
            <v>064</v>
          </cell>
          <cell r="P301">
            <v>9.1</v>
          </cell>
          <cell r="Q301">
            <v>0</v>
          </cell>
          <cell r="R301" t="str">
            <v>1</v>
          </cell>
          <cell r="S301" t="str">
            <v>41</v>
          </cell>
          <cell r="T301">
            <v>93</v>
          </cell>
          <cell r="U301">
            <v>12</v>
          </cell>
          <cell r="V301">
            <v>93</v>
          </cell>
          <cell r="W301">
            <v>12</v>
          </cell>
          <cell r="X301">
            <v>93</v>
          </cell>
          <cell r="AB301" t="str">
            <v>14</v>
          </cell>
          <cell r="AC301">
            <v>10</v>
          </cell>
          <cell r="AF301" t="str">
            <v>00</v>
          </cell>
          <cell r="AI301">
            <v>1188850805</v>
          </cell>
          <cell r="AJ301">
            <v>432741692.76999998</v>
          </cell>
        </row>
        <row r="302">
          <cell r="A302" t="str">
            <v>02</v>
          </cell>
          <cell r="B302" t="str">
            <v>02</v>
          </cell>
          <cell r="C302" t="str">
            <v>3930</v>
          </cell>
          <cell r="D302" t="str">
            <v>Бульдозер д 155а-1</v>
          </cell>
          <cell r="E302" t="str">
            <v>КОМАТЦУ</v>
          </cell>
          <cell r="G302" t="str">
            <v>01</v>
          </cell>
          <cell r="H302">
            <v>1800000</v>
          </cell>
          <cell r="I302">
            <v>257400</v>
          </cell>
          <cell r="J302">
            <v>0</v>
          </cell>
          <cell r="K302">
            <v>0.52</v>
          </cell>
          <cell r="L302" t="str">
            <v>20</v>
          </cell>
          <cell r="M302" t="str">
            <v>41814</v>
          </cell>
          <cell r="N302" t="str">
            <v>14 2924340</v>
          </cell>
          <cell r="O302" t="str">
            <v>067</v>
          </cell>
          <cell r="P302">
            <v>14.3</v>
          </cell>
          <cell r="Q302">
            <v>0</v>
          </cell>
          <cell r="R302" t="str">
            <v>1</v>
          </cell>
          <cell r="S302" t="str">
            <v>41</v>
          </cell>
          <cell r="T302">
            <v>93</v>
          </cell>
          <cell r="U302">
            <v>12</v>
          </cell>
          <cell r="V302">
            <v>93</v>
          </cell>
          <cell r="W302">
            <v>12</v>
          </cell>
          <cell r="X302">
            <v>93</v>
          </cell>
          <cell r="AB302" t="str">
            <v>14</v>
          </cell>
          <cell r="AC302">
            <v>3</v>
          </cell>
          <cell r="AF302" t="str">
            <v>00</v>
          </cell>
          <cell r="AI302">
            <v>3453919056</v>
          </cell>
          <cell r="AJ302">
            <v>1975641699.9100001</v>
          </cell>
        </row>
        <row r="303">
          <cell r="A303" t="str">
            <v>02</v>
          </cell>
          <cell r="B303" t="str">
            <v>02</v>
          </cell>
          <cell r="C303" t="str">
            <v>3931</v>
          </cell>
          <cell r="D303" t="str">
            <v>Бульдозер д-155-1</v>
          </cell>
          <cell r="E303" t="str">
            <v>КОМАТЦУ</v>
          </cell>
          <cell r="G303" t="str">
            <v>01</v>
          </cell>
          <cell r="H303">
            <v>1800000</v>
          </cell>
          <cell r="I303">
            <v>252540</v>
          </cell>
          <cell r="J303">
            <v>0</v>
          </cell>
          <cell r="K303">
            <v>0.52</v>
          </cell>
          <cell r="L303" t="str">
            <v>20</v>
          </cell>
          <cell r="M303" t="str">
            <v>41814</v>
          </cell>
          <cell r="N303" t="str">
            <v>14 2924340</v>
          </cell>
          <cell r="O303" t="str">
            <v>067</v>
          </cell>
          <cell r="P303">
            <v>14.03</v>
          </cell>
          <cell r="Q303">
            <v>0</v>
          </cell>
          <cell r="R303" t="str">
            <v>1</v>
          </cell>
          <cell r="S303" t="str">
            <v>41</v>
          </cell>
          <cell r="T303">
            <v>93</v>
          </cell>
          <cell r="U303">
            <v>12</v>
          </cell>
          <cell r="V303">
            <v>93</v>
          </cell>
          <cell r="W303">
            <v>12</v>
          </cell>
          <cell r="X303">
            <v>93</v>
          </cell>
          <cell r="AF303" t="str">
            <v>00</v>
          </cell>
          <cell r="AI303">
            <v>3453919056</v>
          </cell>
          <cell r="AJ303">
            <v>1938339374.3299999</v>
          </cell>
        </row>
        <row r="304">
          <cell r="A304" t="str">
            <v>02</v>
          </cell>
          <cell r="B304" t="str">
            <v>70</v>
          </cell>
          <cell r="C304" t="str">
            <v>3933</v>
          </cell>
          <cell r="D304" t="str">
            <v>Трубоукладчик КОМАТЦ</v>
          </cell>
          <cell r="E304" t="str">
            <v>У D-155С</v>
          </cell>
          <cell r="F304" t="str">
            <v>Япония</v>
          </cell>
          <cell r="G304" t="str">
            <v>01</v>
          </cell>
          <cell r="H304">
            <v>1250000</v>
          </cell>
          <cell r="I304">
            <v>125000</v>
          </cell>
          <cell r="J304">
            <v>0</v>
          </cell>
          <cell r="K304">
            <v>0.43</v>
          </cell>
          <cell r="L304" t="str">
            <v>20</v>
          </cell>
          <cell r="M304" t="str">
            <v>41723</v>
          </cell>
          <cell r="N304" t="str">
            <v>14 2915246</v>
          </cell>
          <cell r="O304" t="str">
            <v>067</v>
          </cell>
          <cell r="P304">
            <v>10</v>
          </cell>
          <cell r="Q304">
            <v>0</v>
          </cell>
          <cell r="R304" t="str">
            <v>1</v>
          </cell>
          <cell r="S304" t="str">
            <v>41</v>
          </cell>
          <cell r="T304">
            <v>93</v>
          </cell>
          <cell r="U304">
            <v>12</v>
          </cell>
          <cell r="V304">
            <v>93</v>
          </cell>
          <cell r="W304">
            <v>12</v>
          </cell>
          <cell r="X304">
            <v>93</v>
          </cell>
          <cell r="AB304" t="str">
            <v>14</v>
          </cell>
          <cell r="AC304">
            <v>12</v>
          </cell>
          <cell r="AF304" t="str">
            <v>00</v>
          </cell>
          <cell r="AI304">
            <v>2897474328</v>
          </cell>
          <cell r="AJ304">
            <v>1158989731.2</v>
          </cell>
        </row>
        <row r="305">
          <cell r="A305" t="str">
            <v>02</v>
          </cell>
          <cell r="B305" t="str">
            <v>99</v>
          </cell>
          <cell r="C305" t="str">
            <v>3935</v>
          </cell>
          <cell r="D305" t="str">
            <v>Трубоукладчик D-155с</v>
          </cell>
          <cell r="E305" t="str">
            <v>КОМАТЦУ</v>
          </cell>
          <cell r="G305" t="str">
            <v>01</v>
          </cell>
          <cell r="H305">
            <v>1250000</v>
          </cell>
          <cell r="I305">
            <v>125000</v>
          </cell>
          <cell r="J305">
            <v>0</v>
          </cell>
          <cell r="K305">
            <v>0.43</v>
          </cell>
          <cell r="L305" t="str">
            <v>20</v>
          </cell>
          <cell r="M305" t="str">
            <v>41723</v>
          </cell>
          <cell r="N305" t="str">
            <v>14 2915246</v>
          </cell>
          <cell r="O305" t="str">
            <v>067</v>
          </cell>
          <cell r="P305">
            <v>10</v>
          </cell>
          <cell r="Q305">
            <v>0</v>
          </cell>
          <cell r="R305" t="str">
            <v>1</v>
          </cell>
          <cell r="S305" t="str">
            <v>41</v>
          </cell>
          <cell r="T305">
            <v>93</v>
          </cell>
          <cell r="U305">
            <v>12</v>
          </cell>
          <cell r="V305">
            <v>93</v>
          </cell>
          <cell r="W305">
            <v>12</v>
          </cell>
          <cell r="X305">
            <v>93</v>
          </cell>
          <cell r="AB305" t="str">
            <v>14</v>
          </cell>
          <cell r="AC305">
            <v>9</v>
          </cell>
          <cell r="AF305" t="str">
            <v>00</v>
          </cell>
          <cell r="AI305">
            <v>2897474328</v>
          </cell>
          <cell r="AJ305">
            <v>1158989731.2</v>
          </cell>
        </row>
        <row r="306">
          <cell r="A306" t="str">
            <v>02</v>
          </cell>
          <cell r="B306" t="str">
            <v>70</v>
          </cell>
          <cell r="C306" t="str">
            <v>3936</v>
          </cell>
          <cell r="D306" t="str">
            <v>Трубоукладчик D-155С</v>
          </cell>
          <cell r="E306" t="str">
            <v>КОМАТЦУ</v>
          </cell>
          <cell r="G306" t="str">
            <v>01</v>
          </cell>
          <cell r="H306">
            <v>1250000</v>
          </cell>
          <cell r="I306">
            <v>125000</v>
          </cell>
          <cell r="J306">
            <v>0</v>
          </cell>
          <cell r="K306">
            <v>0.43</v>
          </cell>
          <cell r="L306" t="str">
            <v>20</v>
          </cell>
          <cell r="M306" t="str">
            <v>41723</v>
          </cell>
          <cell r="N306" t="str">
            <v>14 2915246</v>
          </cell>
          <cell r="O306" t="str">
            <v>067</v>
          </cell>
          <cell r="P306">
            <v>10</v>
          </cell>
          <cell r="Q306">
            <v>0</v>
          </cell>
          <cell r="R306" t="str">
            <v>1</v>
          </cell>
          <cell r="S306" t="str">
            <v>41</v>
          </cell>
          <cell r="T306">
            <v>93</v>
          </cell>
          <cell r="U306">
            <v>12</v>
          </cell>
          <cell r="V306">
            <v>93</v>
          </cell>
          <cell r="W306">
            <v>12</v>
          </cell>
          <cell r="X306">
            <v>93</v>
          </cell>
          <cell r="AB306" t="str">
            <v>14</v>
          </cell>
          <cell r="AC306">
            <v>9</v>
          </cell>
          <cell r="AF306" t="str">
            <v>00</v>
          </cell>
          <cell r="AI306">
            <v>2897474328</v>
          </cell>
          <cell r="AJ306">
            <v>1158989731.2</v>
          </cell>
        </row>
        <row r="307">
          <cell r="A307" t="str">
            <v>02</v>
          </cell>
          <cell r="B307" t="str">
            <v>02</v>
          </cell>
          <cell r="C307" t="str">
            <v>3938</v>
          </cell>
          <cell r="D307" t="str">
            <v>Трубоукладчик D-355с</v>
          </cell>
          <cell r="E307" t="str">
            <v>КОМАТЦУ</v>
          </cell>
          <cell r="G307" t="str">
            <v>01</v>
          </cell>
          <cell r="H307">
            <v>1250000</v>
          </cell>
          <cell r="I307">
            <v>125000</v>
          </cell>
          <cell r="J307">
            <v>0</v>
          </cell>
          <cell r="K307">
            <v>0.43</v>
          </cell>
          <cell r="L307" t="str">
            <v>20</v>
          </cell>
          <cell r="M307" t="str">
            <v>41723</v>
          </cell>
          <cell r="N307" t="str">
            <v>14 2915246</v>
          </cell>
          <cell r="O307" t="str">
            <v>067</v>
          </cell>
          <cell r="P307">
            <v>10</v>
          </cell>
          <cell r="Q307">
            <v>0</v>
          </cell>
          <cell r="R307" t="str">
            <v>1</v>
          </cell>
          <cell r="S307" t="str">
            <v>41</v>
          </cell>
          <cell r="T307">
            <v>93</v>
          </cell>
          <cell r="U307">
            <v>12</v>
          </cell>
          <cell r="V307">
            <v>93</v>
          </cell>
          <cell r="W307">
            <v>12</v>
          </cell>
          <cell r="X307">
            <v>93</v>
          </cell>
          <cell r="AB307" t="str">
            <v>14</v>
          </cell>
          <cell r="AC307">
            <v>3</v>
          </cell>
          <cell r="AF307" t="str">
            <v>00</v>
          </cell>
          <cell r="AI307">
            <v>2897474328</v>
          </cell>
          <cell r="AJ307">
            <v>1158989731.4000001</v>
          </cell>
        </row>
        <row r="308">
          <cell r="A308" t="str">
            <v>02</v>
          </cell>
          <cell r="B308" t="str">
            <v>05</v>
          </cell>
          <cell r="C308" t="str">
            <v>3940</v>
          </cell>
          <cell r="D308" t="str">
            <v>Лодочный мотор ВИХРЬ</v>
          </cell>
          <cell r="E308" t="str">
            <v>30 л с /Куйбышев/</v>
          </cell>
          <cell r="G308" t="str">
            <v>01</v>
          </cell>
          <cell r="H308">
            <v>4155.96</v>
          </cell>
          <cell r="I308">
            <v>594.29999999999995</v>
          </cell>
          <cell r="J308">
            <v>0</v>
          </cell>
          <cell r="K308">
            <v>1.21</v>
          </cell>
          <cell r="L308" t="str">
            <v>20</v>
          </cell>
          <cell r="M308" t="str">
            <v>40404</v>
          </cell>
          <cell r="N308" t="str">
            <v>14 2911110</v>
          </cell>
          <cell r="O308" t="str">
            <v>063</v>
          </cell>
          <cell r="P308">
            <v>14.3</v>
          </cell>
          <cell r="Q308">
            <v>0</v>
          </cell>
          <cell r="R308" t="str">
            <v>1</v>
          </cell>
          <cell r="S308" t="str">
            <v>40</v>
          </cell>
          <cell r="T308">
            <v>93</v>
          </cell>
          <cell r="U308">
            <v>12</v>
          </cell>
          <cell r="V308">
            <v>93</v>
          </cell>
          <cell r="W308">
            <v>12</v>
          </cell>
          <cell r="X308">
            <v>93</v>
          </cell>
          <cell r="AF308" t="str">
            <v>00</v>
          </cell>
          <cell r="AI308">
            <v>3434674</v>
          </cell>
          <cell r="AJ308">
            <v>1964633.15</v>
          </cell>
        </row>
        <row r="309">
          <cell r="A309" t="str">
            <v>02</v>
          </cell>
          <cell r="B309" t="str">
            <v>61</v>
          </cell>
          <cell r="C309" t="str">
            <v>3941</v>
          </cell>
          <cell r="D309" t="str">
            <v>ВАГОН -фургон 3 х 9</v>
          </cell>
          <cell r="E309" t="str">
            <v>дерево-металлич.</v>
          </cell>
          <cell r="F309" t="str">
            <v>1202</v>
          </cell>
          <cell r="G309" t="str">
            <v>01</v>
          </cell>
          <cell r="H309">
            <v>40076.400000000001</v>
          </cell>
          <cell r="I309">
            <v>5009.55</v>
          </cell>
          <cell r="J309">
            <v>0</v>
          </cell>
          <cell r="K309">
            <v>1.5</v>
          </cell>
          <cell r="L309" t="str">
            <v>23</v>
          </cell>
          <cell r="M309" t="str">
            <v>10010</v>
          </cell>
          <cell r="N309" t="str">
            <v>13 2022261</v>
          </cell>
          <cell r="O309" t="str">
            <v>01</v>
          </cell>
          <cell r="P309">
            <v>12.5</v>
          </cell>
          <cell r="Q309">
            <v>0</v>
          </cell>
          <cell r="R309" t="str">
            <v>1</v>
          </cell>
          <cell r="S309" t="str">
            <v>10</v>
          </cell>
          <cell r="T309">
            <v>93</v>
          </cell>
          <cell r="U309">
            <v>12</v>
          </cell>
          <cell r="V309">
            <v>93</v>
          </cell>
          <cell r="W309">
            <v>12</v>
          </cell>
          <cell r="X309">
            <v>93</v>
          </cell>
          <cell r="AF309" t="str">
            <v>00</v>
          </cell>
          <cell r="AI309">
            <v>26717600</v>
          </cell>
          <cell r="AJ309">
            <v>13358799.9</v>
          </cell>
        </row>
        <row r="310">
          <cell r="A310" t="str">
            <v>02</v>
          </cell>
          <cell r="B310" t="str">
            <v>15</v>
          </cell>
          <cell r="C310" t="str">
            <v>3942</v>
          </cell>
          <cell r="D310" t="str">
            <v>Законченное стр-во б</v>
          </cell>
          <cell r="E310" t="str">
            <v>лагоустройство автод</v>
          </cell>
          <cell r="G310" t="str">
            <v>01</v>
          </cell>
          <cell r="H310">
            <v>429598.18</v>
          </cell>
          <cell r="I310">
            <v>13747.14</v>
          </cell>
          <cell r="J310">
            <v>0</v>
          </cell>
          <cell r="K310">
            <v>1.43</v>
          </cell>
          <cell r="L310" t="str">
            <v>88/2</v>
          </cell>
          <cell r="M310" t="str">
            <v>20223</v>
          </cell>
          <cell r="N310" t="str">
            <v>12 4526372</v>
          </cell>
          <cell r="O310" t="str">
            <v>03</v>
          </cell>
          <cell r="P310">
            <v>3.2</v>
          </cell>
          <cell r="Q310">
            <v>0</v>
          </cell>
          <cell r="R310" t="str">
            <v>1</v>
          </cell>
          <cell r="S310" t="str">
            <v>20</v>
          </cell>
          <cell r="T310">
            <v>93</v>
          </cell>
          <cell r="U310">
            <v>12</v>
          </cell>
          <cell r="V310">
            <v>93</v>
          </cell>
          <cell r="W310">
            <v>12</v>
          </cell>
          <cell r="X310">
            <v>93</v>
          </cell>
          <cell r="AB310" t="str">
            <v>14</v>
          </cell>
          <cell r="AC310">
            <v>10</v>
          </cell>
          <cell r="AF310" t="str">
            <v>00</v>
          </cell>
          <cell r="AG310">
            <v>300418306</v>
          </cell>
          <cell r="AI310">
            <v>300418306</v>
          </cell>
          <cell r="AJ310">
            <v>38453543.380000003</v>
          </cell>
        </row>
        <row r="311">
          <cell r="A311" t="str">
            <v>02</v>
          </cell>
          <cell r="B311" t="str">
            <v>71</v>
          </cell>
          <cell r="C311" t="str">
            <v>3945</v>
          </cell>
          <cell r="D311" t="str">
            <v>Прицеп ЧМЗАП-83992</v>
          </cell>
          <cell r="E311" t="str">
            <v>гос N АВ7688 ш000003</v>
          </cell>
          <cell r="F311" t="str">
            <v>8</v>
          </cell>
          <cell r="G311" t="str">
            <v>01</v>
          </cell>
          <cell r="H311">
            <v>75000</v>
          </cell>
          <cell r="I311">
            <v>6225</v>
          </cell>
          <cell r="J311">
            <v>0</v>
          </cell>
          <cell r="K311">
            <v>1.02</v>
          </cell>
          <cell r="L311" t="str">
            <v>23</v>
          </cell>
          <cell r="M311" t="str">
            <v>50413</v>
          </cell>
          <cell r="N311" t="str">
            <v>15 3420208</v>
          </cell>
          <cell r="O311" t="str">
            <v>073</v>
          </cell>
          <cell r="P311">
            <v>8.3000000000000007</v>
          </cell>
          <cell r="Q311">
            <v>0</v>
          </cell>
          <cell r="R311" t="str">
            <v>1</v>
          </cell>
          <cell r="S311" t="str">
            <v>50</v>
          </cell>
          <cell r="T311">
            <v>93</v>
          </cell>
          <cell r="U311">
            <v>12</v>
          </cell>
          <cell r="V311">
            <v>93</v>
          </cell>
          <cell r="W311">
            <v>12</v>
          </cell>
          <cell r="X311">
            <v>93</v>
          </cell>
          <cell r="AF311" t="str">
            <v>00</v>
          </cell>
          <cell r="AI311">
            <v>73600000</v>
          </cell>
          <cell r="AJ311">
            <v>24435200.100000001</v>
          </cell>
        </row>
        <row r="312">
          <cell r="A312" t="str">
            <v>02</v>
          </cell>
          <cell r="B312" t="str">
            <v>51</v>
          </cell>
          <cell r="C312" t="str">
            <v>3946</v>
          </cell>
          <cell r="D312" t="str">
            <v>1рактор МТЗ-80</v>
          </cell>
          <cell r="G312" t="str">
            <v>01</v>
          </cell>
          <cell r="H312">
            <v>49500</v>
          </cell>
          <cell r="I312">
            <v>4504.5</v>
          </cell>
          <cell r="J312">
            <v>0</v>
          </cell>
          <cell r="K312">
            <v>0.88</v>
          </cell>
          <cell r="L312" t="str">
            <v>20</v>
          </cell>
          <cell r="M312" t="str">
            <v>40609</v>
          </cell>
          <cell r="N312" t="str">
            <v>14 2918103</v>
          </cell>
          <cell r="O312" t="str">
            <v>064</v>
          </cell>
          <cell r="P312">
            <v>9.1</v>
          </cell>
          <cell r="Q312">
            <v>0</v>
          </cell>
          <cell r="R312" t="str">
            <v>1</v>
          </cell>
          <cell r="S312" t="str">
            <v>40</v>
          </cell>
          <cell r="T312">
            <v>93</v>
          </cell>
          <cell r="U312">
            <v>12</v>
          </cell>
          <cell r="V312">
            <v>93</v>
          </cell>
          <cell r="W312">
            <v>12</v>
          </cell>
          <cell r="X312">
            <v>93</v>
          </cell>
          <cell r="AF312" t="str">
            <v>00</v>
          </cell>
          <cell r="AI312">
            <v>55967078</v>
          </cell>
          <cell r="AJ312">
            <v>20372016.379999999</v>
          </cell>
        </row>
        <row r="313">
          <cell r="A313" t="str">
            <v>02</v>
          </cell>
          <cell r="B313" t="str">
            <v>03</v>
          </cell>
          <cell r="C313" t="str">
            <v>3949</v>
          </cell>
          <cell r="D313" t="str">
            <v>Биллиард</v>
          </cell>
          <cell r="G313" t="str">
            <v>01</v>
          </cell>
          <cell r="H313">
            <v>3483.65</v>
          </cell>
          <cell r="I313">
            <v>348.36</v>
          </cell>
          <cell r="J313">
            <v>0</v>
          </cell>
          <cell r="K313">
            <v>0.96</v>
          </cell>
          <cell r="L313" t="str">
            <v>26</v>
          </cell>
          <cell r="M313" t="str">
            <v>49110</v>
          </cell>
          <cell r="N313" t="str">
            <v>16 3693572</v>
          </cell>
          <cell r="O313" t="str">
            <v>067</v>
          </cell>
          <cell r="P313">
            <v>10</v>
          </cell>
          <cell r="Q313">
            <v>0</v>
          </cell>
          <cell r="R313" t="str">
            <v>1</v>
          </cell>
          <cell r="S313" t="str">
            <v>49</v>
          </cell>
          <cell r="T313">
            <v>93</v>
          </cell>
          <cell r="U313">
            <v>12</v>
          </cell>
          <cell r="V313">
            <v>93</v>
          </cell>
          <cell r="W313">
            <v>12</v>
          </cell>
          <cell r="X313">
            <v>93</v>
          </cell>
          <cell r="AB313" t="str">
            <v>14</v>
          </cell>
          <cell r="AC313">
            <v>8</v>
          </cell>
          <cell r="AF313" t="str">
            <v>00</v>
          </cell>
          <cell r="AI313">
            <v>3628800</v>
          </cell>
          <cell r="AJ313">
            <v>1451520</v>
          </cell>
        </row>
        <row r="314">
          <cell r="A314" t="str">
            <v>02</v>
          </cell>
          <cell r="B314" t="str">
            <v>71</v>
          </cell>
          <cell r="C314" t="str">
            <v>3950</v>
          </cell>
          <cell r="D314" t="str">
            <v>АВТОПОГРУЗЧИК</v>
          </cell>
          <cell r="G314" t="str">
            <v>01</v>
          </cell>
          <cell r="H314">
            <v>235040</v>
          </cell>
          <cell r="I314">
            <v>29380</v>
          </cell>
          <cell r="J314">
            <v>0</v>
          </cell>
          <cell r="K314">
            <v>0.97</v>
          </cell>
          <cell r="L314" t="str">
            <v>23</v>
          </cell>
          <cell r="M314" t="str">
            <v>41719</v>
          </cell>
          <cell r="N314" t="str">
            <v>14 2915541</v>
          </cell>
          <cell r="O314" t="str">
            <v>067</v>
          </cell>
          <cell r="P314">
            <v>12.5</v>
          </cell>
          <cell r="Q314">
            <v>0</v>
          </cell>
          <cell r="R314" t="str">
            <v>1</v>
          </cell>
          <cell r="S314" t="str">
            <v>41</v>
          </cell>
          <cell r="T314">
            <v>93</v>
          </cell>
          <cell r="U314">
            <v>12</v>
          </cell>
          <cell r="V314">
            <v>93</v>
          </cell>
          <cell r="W314">
            <v>12</v>
          </cell>
          <cell r="X314">
            <v>93</v>
          </cell>
          <cell r="AB314" t="str">
            <v>14</v>
          </cell>
          <cell r="AC314">
            <v>9</v>
          </cell>
          <cell r="AF314" t="str">
            <v>00</v>
          </cell>
          <cell r="AI314">
            <v>242373095</v>
          </cell>
          <cell r="AJ314">
            <v>121186547.63</v>
          </cell>
        </row>
        <row r="315">
          <cell r="A315" t="str">
            <v>02</v>
          </cell>
          <cell r="B315" t="str">
            <v>23</v>
          </cell>
          <cell r="C315" t="str">
            <v>4002</v>
          </cell>
          <cell r="D315" t="str">
            <v>ГАЗ-66 спец.лаборат.</v>
          </cell>
          <cell r="E315" t="str">
            <v>ЛКС-10Ц Nо21-56 КШФ</v>
          </cell>
          <cell r="F315" t="str">
            <v>дв0086090 ш0661495</v>
          </cell>
          <cell r="G315" t="str">
            <v>01</v>
          </cell>
          <cell r="H315">
            <v>138000</v>
          </cell>
          <cell r="I315">
            <v>41400</v>
          </cell>
          <cell r="J315">
            <v>0</v>
          </cell>
          <cell r="K315">
            <v>1.19</v>
          </cell>
          <cell r="L315" t="str">
            <v>23</v>
          </cell>
          <cell r="M315" t="str">
            <v>50426</v>
          </cell>
          <cell r="N315" t="str">
            <v>15 3410359</v>
          </cell>
          <cell r="O315" t="str">
            <v>073</v>
          </cell>
          <cell r="P315">
            <v>10</v>
          </cell>
          <cell r="Q315">
            <v>0</v>
          </cell>
          <cell r="R315" t="str">
            <v>1</v>
          </cell>
          <cell r="S315" t="str">
            <v>50</v>
          </cell>
          <cell r="T315">
            <v>91</v>
          </cell>
          <cell r="U315">
            <v>12</v>
          </cell>
          <cell r="V315">
            <v>91</v>
          </cell>
          <cell r="W315">
            <v>12</v>
          </cell>
          <cell r="X315">
            <v>91</v>
          </cell>
          <cell r="AF315" t="str">
            <v>00</v>
          </cell>
          <cell r="AI315">
            <v>115555556</v>
          </cell>
          <cell r="AJ315">
            <v>69333333.780000001</v>
          </cell>
        </row>
        <row r="316">
          <cell r="A316" t="str">
            <v>02</v>
          </cell>
          <cell r="B316" t="str">
            <v>05</v>
          </cell>
          <cell r="C316" t="str">
            <v>4008</v>
          </cell>
          <cell r="D316" t="str">
            <v>Трубоукладчик ТГ-124</v>
          </cell>
          <cell r="G316" t="str">
            <v>01</v>
          </cell>
          <cell r="H316">
            <v>287020</v>
          </cell>
          <cell r="I316">
            <v>86106</v>
          </cell>
          <cell r="J316">
            <v>0</v>
          </cell>
          <cell r="K316">
            <v>1.06</v>
          </cell>
          <cell r="L316" t="str">
            <v>20</v>
          </cell>
          <cell r="M316" t="str">
            <v>41723</v>
          </cell>
          <cell r="N316" t="str">
            <v>14 2915246</v>
          </cell>
          <cell r="O316" t="str">
            <v>067</v>
          </cell>
          <cell r="P316">
            <v>10</v>
          </cell>
          <cell r="Q316">
            <v>0</v>
          </cell>
          <cell r="R316" t="str">
            <v>1</v>
          </cell>
          <cell r="S316" t="str">
            <v>41</v>
          </cell>
          <cell r="T316">
            <v>91</v>
          </cell>
          <cell r="U316">
            <v>12</v>
          </cell>
          <cell r="V316">
            <v>91</v>
          </cell>
          <cell r="W316">
            <v>12</v>
          </cell>
          <cell r="X316">
            <v>91</v>
          </cell>
          <cell r="AB316" t="str">
            <v>14</v>
          </cell>
          <cell r="AC316">
            <v>9</v>
          </cell>
          <cell r="AF316" t="str">
            <v>00</v>
          </cell>
          <cell r="AI316">
            <v>271111111</v>
          </cell>
          <cell r="AJ316">
            <v>162666666.59999999</v>
          </cell>
        </row>
        <row r="317">
          <cell r="A317" t="str">
            <v>02</v>
          </cell>
          <cell r="B317" t="str">
            <v>02</v>
          </cell>
          <cell r="C317" t="str">
            <v>4009</v>
          </cell>
          <cell r="D317" t="str">
            <v>ЭТР 223 экскаватор</v>
          </cell>
          <cell r="E317" t="str">
            <v>роторный</v>
          </cell>
          <cell r="G317" t="str">
            <v>01</v>
          </cell>
          <cell r="H317">
            <v>278050</v>
          </cell>
          <cell r="I317">
            <v>67195.42</v>
          </cell>
          <cell r="J317">
            <v>0</v>
          </cell>
          <cell r="K317">
            <v>1</v>
          </cell>
          <cell r="L317" t="str">
            <v>20</v>
          </cell>
          <cell r="M317" t="str">
            <v>41802</v>
          </cell>
          <cell r="N317" t="str">
            <v>14 2924335</v>
          </cell>
          <cell r="O317" t="str">
            <v>064</v>
          </cell>
          <cell r="P317">
            <v>10</v>
          </cell>
          <cell r="Q317">
            <v>0</v>
          </cell>
          <cell r="R317" t="str">
            <v>1</v>
          </cell>
          <cell r="S317" t="str">
            <v>41</v>
          </cell>
          <cell r="T317">
            <v>0</v>
          </cell>
          <cell r="U317">
            <v>7</v>
          </cell>
          <cell r="V317">
            <v>92</v>
          </cell>
          <cell r="W317">
            <v>7</v>
          </cell>
          <cell r="X317">
            <v>92</v>
          </cell>
          <cell r="AF317" t="str">
            <v>00</v>
          </cell>
          <cell r="AI317">
            <v>278376284</v>
          </cell>
          <cell r="AJ317">
            <v>150787154.19999999</v>
          </cell>
        </row>
        <row r="318">
          <cell r="A318" t="str">
            <v>02</v>
          </cell>
          <cell r="B318" t="str">
            <v>11</v>
          </cell>
          <cell r="C318" t="str">
            <v>4009/1</v>
          </cell>
          <cell r="D318" t="str">
            <v>Бетонный з-д/емкость</v>
          </cell>
          <cell r="E318" t="str">
            <v xml:space="preserve"> для смешивания 2 шт</v>
          </cell>
          <cell r="G318" t="str">
            <v>01</v>
          </cell>
          <cell r="H318">
            <v>152666.79999999999</v>
          </cell>
          <cell r="I318">
            <v>76486.070000000007</v>
          </cell>
          <cell r="J318">
            <v>0</v>
          </cell>
          <cell r="K318">
            <v>1.22</v>
          </cell>
          <cell r="L318" t="str">
            <v>20</v>
          </cell>
          <cell r="M318" t="str">
            <v>44166</v>
          </cell>
          <cell r="N318" t="str">
            <v>12 2812000</v>
          </cell>
          <cell r="O318" t="str">
            <v>067</v>
          </cell>
          <cell r="P318">
            <v>16.7</v>
          </cell>
          <cell r="Q318">
            <v>0</v>
          </cell>
          <cell r="R318" t="str">
            <v>1</v>
          </cell>
          <cell r="S318" t="str">
            <v>44</v>
          </cell>
          <cell r="T318">
            <v>91</v>
          </cell>
          <cell r="U318">
            <v>12</v>
          </cell>
          <cell r="V318">
            <v>91</v>
          </cell>
          <cell r="W318">
            <v>12</v>
          </cell>
          <cell r="X318">
            <v>91</v>
          </cell>
          <cell r="AB318" t="str">
            <v>14</v>
          </cell>
          <cell r="AC318">
            <v>9</v>
          </cell>
          <cell r="AF318" t="str">
            <v>00</v>
          </cell>
          <cell r="AG318">
            <v>125600000</v>
          </cell>
          <cell r="AI318">
            <v>125600000</v>
          </cell>
          <cell r="AJ318">
            <v>125600000</v>
          </cell>
        </row>
        <row r="319">
          <cell r="A319" t="str">
            <v>02</v>
          </cell>
          <cell r="B319" t="str">
            <v>11</v>
          </cell>
          <cell r="C319" t="str">
            <v>4010</v>
          </cell>
          <cell r="D319" t="str">
            <v>Полигон жби/кран коз</v>
          </cell>
          <cell r="E319" t="str">
            <v>ловой грузоподьем.5</v>
          </cell>
          <cell r="G319" t="str">
            <v>01</v>
          </cell>
          <cell r="H319">
            <v>41808.230000000003</v>
          </cell>
          <cell r="I319">
            <v>6271.23</v>
          </cell>
          <cell r="J319">
            <v>0</v>
          </cell>
          <cell r="K319">
            <v>1.51</v>
          </cell>
          <cell r="L319" t="str">
            <v>20</v>
          </cell>
          <cell r="M319" t="str">
            <v>41704</v>
          </cell>
          <cell r="N319" t="str">
            <v>14 2915161</v>
          </cell>
          <cell r="O319" t="str">
            <v>064</v>
          </cell>
          <cell r="P319">
            <v>5</v>
          </cell>
          <cell r="Q319">
            <v>0</v>
          </cell>
          <cell r="R319" t="str">
            <v>1</v>
          </cell>
          <cell r="S319" t="str">
            <v>41</v>
          </cell>
          <cell r="T319">
            <v>91</v>
          </cell>
          <cell r="U319">
            <v>12</v>
          </cell>
          <cell r="V319">
            <v>91</v>
          </cell>
          <cell r="W319">
            <v>12</v>
          </cell>
          <cell r="X319">
            <v>91</v>
          </cell>
          <cell r="AB319" t="str">
            <v>14</v>
          </cell>
          <cell r="AC319">
            <v>2</v>
          </cell>
          <cell r="AD319" t="str">
            <v>2</v>
          </cell>
          <cell r="AF319" t="str">
            <v>00</v>
          </cell>
          <cell r="AI319">
            <v>27687569</v>
          </cell>
          <cell r="AJ319">
            <v>8306270.3499999996</v>
          </cell>
        </row>
        <row r="320">
          <cell r="A320" t="str">
            <v>02</v>
          </cell>
          <cell r="B320" t="str">
            <v>11</v>
          </cell>
          <cell r="C320" t="str">
            <v>4012</v>
          </cell>
          <cell r="D320" t="str">
            <v>Полигон жби/трансфор</v>
          </cell>
          <cell r="E320" t="str">
            <v>матор тдм 400-6</v>
          </cell>
          <cell r="G320" t="str">
            <v>01</v>
          </cell>
          <cell r="H320">
            <v>23278</v>
          </cell>
          <cell r="I320">
            <v>3072.7</v>
          </cell>
          <cell r="J320">
            <v>0</v>
          </cell>
          <cell r="K320">
            <v>0.56999999999999995</v>
          </cell>
          <cell r="L320" t="str">
            <v>20</v>
          </cell>
          <cell r="M320" t="str">
            <v>40701</v>
          </cell>
          <cell r="N320" t="str">
            <v>14 2922805</v>
          </cell>
          <cell r="O320" t="str">
            <v>067</v>
          </cell>
          <cell r="P320">
            <v>4.4000000000000004</v>
          </cell>
          <cell r="Q320">
            <v>0</v>
          </cell>
          <cell r="R320" t="str">
            <v>1</v>
          </cell>
          <cell r="S320" t="str">
            <v>40</v>
          </cell>
          <cell r="T320">
            <v>91</v>
          </cell>
          <cell r="U320">
            <v>12</v>
          </cell>
          <cell r="V320">
            <v>91</v>
          </cell>
          <cell r="W320">
            <v>12</v>
          </cell>
          <cell r="X320">
            <v>91</v>
          </cell>
          <cell r="AB320" t="str">
            <v>14</v>
          </cell>
          <cell r="AC320">
            <v>2</v>
          </cell>
          <cell r="AD320" t="str">
            <v>2</v>
          </cell>
          <cell r="AF320" t="str">
            <v>00</v>
          </cell>
          <cell r="AI320">
            <v>40537488</v>
          </cell>
          <cell r="AJ320">
            <v>10701896.42</v>
          </cell>
        </row>
        <row r="321">
          <cell r="A321" t="str">
            <v>02</v>
          </cell>
          <cell r="B321" t="str">
            <v>02</v>
          </cell>
          <cell r="C321" t="str">
            <v>4013</v>
          </cell>
          <cell r="D321" t="str">
            <v>Бульдозер т-170</v>
          </cell>
          <cell r="G321" t="str">
            <v>01</v>
          </cell>
          <cell r="H321">
            <v>250000</v>
          </cell>
          <cell r="I321">
            <v>93750</v>
          </cell>
          <cell r="J321">
            <v>0</v>
          </cell>
          <cell r="K321">
            <v>1.24</v>
          </cell>
          <cell r="L321" t="str">
            <v>20</v>
          </cell>
          <cell r="M321" t="str">
            <v>41815</v>
          </cell>
          <cell r="N321" t="str">
            <v>14 2924340</v>
          </cell>
          <cell r="O321" t="str">
            <v>067</v>
          </cell>
          <cell r="P321">
            <v>12.5</v>
          </cell>
          <cell r="Q321">
            <v>0</v>
          </cell>
          <cell r="R321" t="str">
            <v>1</v>
          </cell>
          <cell r="S321" t="str">
            <v>41</v>
          </cell>
          <cell r="T321">
            <v>91</v>
          </cell>
          <cell r="U321">
            <v>12</v>
          </cell>
          <cell r="V321">
            <v>91</v>
          </cell>
          <cell r="W321">
            <v>12</v>
          </cell>
          <cell r="X321">
            <v>91</v>
          </cell>
          <cell r="AB321" t="str">
            <v>14</v>
          </cell>
          <cell r="AC321">
            <v>12</v>
          </cell>
          <cell r="AF321" t="str">
            <v>00</v>
          </cell>
          <cell r="AI321">
            <v>201481481</v>
          </cell>
          <cell r="AJ321">
            <v>151111110.75</v>
          </cell>
        </row>
        <row r="322">
          <cell r="A322" t="str">
            <v>02</v>
          </cell>
          <cell r="B322" t="str">
            <v>71</v>
          </cell>
          <cell r="C322" t="str">
            <v>4014</v>
          </cell>
          <cell r="D322" t="str">
            <v>Эксковатор емкость к</v>
          </cell>
          <cell r="E322" t="str">
            <v>овша 1м3</v>
          </cell>
          <cell r="F322" t="str">
            <v>26583</v>
          </cell>
          <cell r="G322" t="str">
            <v>01</v>
          </cell>
          <cell r="H322">
            <v>136080</v>
          </cell>
          <cell r="I322">
            <v>51030</v>
          </cell>
          <cell r="J322">
            <v>0</v>
          </cell>
          <cell r="K322">
            <v>1.45</v>
          </cell>
          <cell r="L322" t="str">
            <v>23</v>
          </cell>
          <cell r="M322" t="str">
            <v>41800</v>
          </cell>
          <cell r="N322" t="str">
            <v>14 2924331</v>
          </cell>
          <cell r="O322" t="str">
            <v>064</v>
          </cell>
          <cell r="P322">
            <v>12.5</v>
          </cell>
          <cell r="Q322">
            <v>0</v>
          </cell>
          <cell r="R322" t="str">
            <v>1</v>
          </cell>
          <cell r="S322" t="str">
            <v>41</v>
          </cell>
          <cell r="T322">
            <v>83</v>
          </cell>
          <cell r="U322">
            <v>12</v>
          </cell>
          <cell r="V322">
            <v>91</v>
          </cell>
          <cell r="W322">
            <v>12</v>
          </cell>
          <cell r="X322">
            <v>91</v>
          </cell>
          <cell r="AF322" t="str">
            <v>00</v>
          </cell>
          <cell r="AI322">
            <v>93849600</v>
          </cell>
          <cell r="AJ322">
            <v>70387200</v>
          </cell>
        </row>
        <row r="323">
          <cell r="A323" t="str">
            <v>02</v>
          </cell>
          <cell r="B323" t="str">
            <v>05</v>
          </cell>
          <cell r="C323" t="str">
            <v>4015</v>
          </cell>
          <cell r="D323" t="str">
            <v>Трубоукладчик на т-1</v>
          </cell>
          <cell r="E323" t="str">
            <v>70</v>
          </cell>
          <cell r="F323" t="str">
            <v>92999</v>
          </cell>
          <cell r="G323" t="str">
            <v>01</v>
          </cell>
          <cell r="H323">
            <v>43684.57</v>
          </cell>
          <cell r="I323">
            <v>13105.37</v>
          </cell>
          <cell r="J323">
            <v>0</v>
          </cell>
          <cell r="K323">
            <v>1.21</v>
          </cell>
          <cell r="L323" t="str">
            <v>20</v>
          </cell>
          <cell r="M323" t="str">
            <v>41723</v>
          </cell>
          <cell r="N323" t="str">
            <v>14 2915246</v>
          </cell>
          <cell r="O323" t="str">
            <v>067</v>
          </cell>
          <cell r="P323">
            <v>10</v>
          </cell>
          <cell r="Q323">
            <v>0</v>
          </cell>
          <cell r="R323" t="str">
            <v>1</v>
          </cell>
          <cell r="S323" t="str">
            <v>41</v>
          </cell>
          <cell r="T323">
            <v>91</v>
          </cell>
          <cell r="U323">
            <v>12</v>
          </cell>
          <cell r="V323">
            <v>91</v>
          </cell>
          <cell r="W323">
            <v>12</v>
          </cell>
          <cell r="X323">
            <v>91</v>
          </cell>
          <cell r="AB323" t="str">
            <v>14</v>
          </cell>
          <cell r="AC323">
            <v>12</v>
          </cell>
          <cell r="AF323" t="str">
            <v>00</v>
          </cell>
          <cell r="AI323">
            <v>36102947</v>
          </cell>
          <cell r="AJ323">
            <v>21661768.100000001</v>
          </cell>
        </row>
        <row r="324">
          <cell r="A324" t="str">
            <v>02</v>
          </cell>
          <cell r="B324" t="str">
            <v>80</v>
          </cell>
          <cell r="C324" t="str">
            <v>4018</v>
          </cell>
          <cell r="D324" t="str">
            <v>Персональный компьют</v>
          </cell>
          <cell r="E324" t="str">
            <v>ер</v>
          </cell>
          <cell r="G324" t="str">
            <v>01</v>
          </cell>
          <cell r="H324">
            <v>2800</v>
          </cell>
          <cell r="I324">
            <v>840</v>
          </cell>
          <cell r="J324">
            <v>10128.4</v>
          </cell>
          <cell r="K324">
            <v>0.17</v>
          </cell>
          <cell r="L324" t="str">
            <v>26</v>
          </cell>
          <cell r="M324" t="str">
            <v>48008</v>
          </cell>
          <cell r="N324" t="str">
            <v>14 3020203</v>
          </cell>
          <cell r="O324" t="str">
            <v>063</v>
          </cell>
          <cell r="P324">
            <v>10</v>
          </cell>
          <cell r="Q324">
            <v>0</v>
          </cell>
          <cell r="R324" t="str">
            <v>1</v>
          </cell>
          <cell r="S324" t="str">
            <v>48</v>
          </cell>
          <cell r="T324">
            <v>91</v>
          </cell>
          <cell r="U324">
            <v>12</v>
          </cell>
          <cell r="V324">
            <v>91</v>
          </cell>
          <cell r="W324">
            <v>12</v>
          </cell>
          <cell r="X324">
            <v>91</v>
          </cell>
          <cell r="Y324">
            <v>6</v>
          </cell>
          <cell r="Z324">
            <v>99</v>
          </cell>
          <cell r="AF324" t="str">
            <v>00</v>
          </cell>
          <cell r="AI324">
            <v>16565796</v>
          </cell>
          <cell r="AJ324">
            <v>9939477.8000000007</v>
          </cell>
        </row>
        <row r="325">
          <cell r="A325" t="str">
            <v>02</v>
          </cell>
          <cell r="B325" t="str">
            <v>99</v>
          </cell>
          <cell r="C325" t="str">
            <v>4023</v>
          </cell>
          <cell r="D325" t="str">
            <v>Холодильник "Орск"</v>
          </cell>
          <cell r="G325" t="str">
            <v>01</v>
          </cell>
          <cell r="H325">
            <v>1250</v>
          </cell>
          <cell r="I325">
            <v>708.33</v>
          </cell>
          <cell r="J325">
            <v>0</v>
          </cell>
          <cell r="K325">
            <v>0.3</v>
          </cell>
          <cell r="L325" t="str">
            <v>20</v>
          </cell>
          <cell r="M325" t="str">
            <v>45800</v>
          </cell>
          <cell r="N325" t="str">
            <v>16 2930100</v>
          </cell>
          <cell r="O325" t="str">
            <v>063</v>
          </cell>
          <cell r="P325">
            <v>10</v>
          </cell>
          <cell r="Q325">
            <v>0</v>
          </cell>
          <cell r="R325" t="str">
            <v>1</v>
          </cell>
          <cell r="S325" t="str">
            <v>45</v>
          </cell>
          <cell r="T325">
            <v>0</v>
          </cell>
          <cell r="U325">
            <v>4</v>
          </cell>
          <cell r="V325">
            <v>89</v>
          </cell>
          <cell r="W325">
            <v>4</v>
          </cell>
          <cell r="X325">
            <v>89</v>
          </cell>
          <cell r="AF325" t="str">
            <v>00</v>
          </cell>
          <cell r="AI325">
            <v>4133376</v>
          </cell>
          <cell r="AJ325">
            <v>3582259.2000000002</v>
          </cell>
        </row>
        <row r="326">
          <cell r="A326" t="str">
            <v>02</v>
          </cell>
          <cell r="B326" t="str">
            <v>04</v>
          </cell>
          <cell r="C326" t="str">
            <v>4024</v>
          </cell>
          <cell r="D326" t="str">
            <v>Кресло</v>
          </cell>
          <cell r="G326" t="str">
            <v>01</v>
          </cell>
          <cell r="H326">
            <v>450</v>
          </cell>
          <cell r="I326">
            <v>135</v>
          </cell>
          <cell r="J326">
            <v>0</v>
          </cell>
          <cell r="K326">
            <v>0.64</v>
          </cell>
          <cell r="L326" t="str">
            <v>23</v>
          </cell>
          <cell r="M326" t="str">
            <v>70003</v>
          </cell>
          <cell r="N326" t="str">
            <v>16 3612395</v>
          </cell>
          <cell r="O326" t="str">
            <v>08</v>
          </cell>
          <cell r="P326">
            <v>10</v>
          </cell>
          <cell r="Q326">
            <v>0</v>
          </cell>
          <cell r="R326" t="str">
            <v>1</v>
          </cell>
          <cell r="S326" t="str">
            <v>70</v>
          </cell>
          <cell r="T326">
            <v>91</v>
          </cell>
          <cell r="U326">
            <v>12</v>
          </cell>
          <cell r="V326">
            <v>91</v>
          </cell>
          <cell r="W326">
            <v>12</v>
          </cell>
          <cell r="X326">
            <v>91</v>
          </cell>
          <cell r="AB326" t="str">
            <v>14</v>
          </cell>
          <cell r="AC326">
            <v>5</v>
          </cell>
          <cell r="AF326" t="str">
            <v>00</v>
          </cell>
          <cell r="AI326">
            <v>701568</v>
          </cell>
          <cell r="AJ326">
            <v>420940.4</v>
          </cell>
        </row>
        <row r="327">
          <cell r="A327" t="str">
            <v>02</v>
          </cell>
          <cell r="B327" t="str">
            <v>04</v>
          </cell>
          <cell r="C327" t="str">
            <v>4025</v>
          </cell>
          <cell r="D327" t="str">
            <v>Кресло</v>
          </cell>
          <cell r="G327" t="str">
            <v>01</v>
          </cell>
          <cell r="H327">
            <v>450</v>
          </cell>
          <cell r="I327">
            <v>135</v>
          </cell>
          <cell r="J327">
            <v>0</v>
          </cell>
          <cell r="K327">
            <v>0.64</v>
          </cell>
          <cell r="L327" t="str">
            <v>23</v>
          </cell>
          <cell r="M327" t="str">
            <v>70003</v>
          </cell>
          <cell r="N327" t="str">
            <v>16 3612395</v>
          </cell>
          <cell r="O327" t="str">
            <v>08</v>
          </cell>
          <cell r="P327">
            <v>10</v>
          </cell>
          <cell r="Q327">
            <v>0</v>
          </cell>
          <cell r="R327" t="str">
            <v>1</v>
          </cell>
          <cell r="S327" t="str">
            <v>70</v>
          </cell>
          <cell r="T327">
            <v>91</v>
          </cell>
          <cell r="U327">
            <v>12</v>
          </cell>
          <cell r="V327">
            <v>91</v>
          </cell>
          <cell r="W327">
            <v>12</v>
          </cell>
          <cell r="X327">
            <v>91</v>
          </cell>
          <cell r="AB327" t="str">
            <v>14</v>
          </cell>
          <cell r="AC327">
            <v>5</v>
          </cell>
          <cell r="AF327" t="str">
            <v>00</v>
          </cell>
          <cell r="AI327">
            <v>701568</v>
          </cell>
          <cell r="AJ327">
            <v>420940.4</v>
          </cell>
        </row>
        <row r="328">
          <cell r="A328" t="str">
            <v>02</v>
          </cell>
          <cell r="B328" t="str">
            <v>04</v>
          </cell>
          <cell r="C328" t="str">
            <v>4026</v>
          </cell>
          <cell r="D328" t="str">
            <v>Кресло</v>
          </cell>
          <cell r="G328" t="str">
            <v>01</v>
          </cell>
          <cell r="H328">
            <v>450</v>
          </cell>
          <cell r="I328">
            <v>135</v>
          </cell>
          <cell r="J328">
            <v>0</v>
          </cell>
          <cell r="K328">
            <v>0.64</v>
          </cell>
          <cell r="L328" t="str">
            <v>23</v>
          </cell>
          <cell r="M328" t="str">
            <v>70003</v>
          </cell>
          <cell r="N328" t="str">
            <v>16 3612395</v>
          </cell>
          <cell r="O328" t="str">
            <v>08</v>
          </cell>
          <cell r="P328">
            <v>10</v>
          </cell>
          <cell r="Q328">
            <v>0</v>
          </cell>
          <cell r="R328" t="str">
            <v>1</v>
          </cell>
          <cell r="S328" t="str">
            <v>70</v>
          </cell>
          <cell r="T328">
            <v>91</v>
          </cell>
          <cell r="U328">
            <v>12</v>
          </cell>
          <cell r="V328">
            <v>91</v>
          </cell>
          <cell r="W328">
            <v>12</v>
          </cell>
          <cell r="X328">
            <v>91</v>
          </cell>
          <cell r="AB328" t="str">
            <v>14</v>
          </cell>
          <cell r="AC328">
            <v>5</v>
          </cell>
          <cell r="AF328" t="str">
            <v>00</v>
          </cell>
          <cell r="AI328">
            <v>701568</v>
          </cell>
          <cell r="AJ328">
            <v>420940.4</v>
          </cell>
        </row>
        <row r="329">
          <cell r="A329" t="str">
            <v>02</v>
          </cell>
          <cell r="B329" t="str">
            <v>03</v>
          </cell>
          <cell r="C329" t="str">
            <v>4027</v>
          </cell>
          <cell r="D329" t="str">
            <v>Ванна двухсекционная</v>
          </cell>
          <cell r="G329" t="str">
            <v>01</v>
          </cell>
          <cell r="H329">
            <v>785</v>
          </cell>
          <cell r="I329">
            <v>131.88</v>
          </cell>
          <cell r="J329">
            <v>0</v>
          </cell>
          <cell r="K329">
            <v>0.9</v>
          </cell>
          <cell r="L329" t="str">
            <v>26</v>
          </cell>
          <cell r="M329" t="str">
            <v>70010</v>
          </cell>
          <cell r="N329" t="str">
            <v>14 2945112</v>
          </cell>
          <cell r="O329" t="str">
            <v>08</v>
          </cell>
          <cell r="P329">
            <v>5.6</v>
          </cell>
          <cell r="Q329">
            <v>0</v>
          </cell>
          <cell r="R329" t="str">
            <v>1</v>
          </cell>
          <cell r="S329" t="str">
            <v>70</v>
          </cell>
          <cell r="T329">
            <v>91</v>
          </cell>
          <cell r="U329">
            <v>12</v>
          </cell>
          <cell r="V329">
            <v>91</v>
          </cell>
          <cell r="W329">
            <v>12</v>
          </cell>
          <cell r="X329">
            <v>91</v>
          </cell>
          <cell r="AB329" t="str">
            <v>14</v>
          </cell>
          <cell r="AC329">
            <v>8</v>
          </cell>
          <cell r="AF329" t="str">
            <v>00</v>
          </cell>
          <cell r="AI329">
            <v>871949</v>
          </cell>
          <cell r="AJ329">
            <v>292974.43</v>
          </cell>
        </row>
        <row r="330">
          <cell r="A330" t="str">
            <v>02</v>
          </cell>
          <cell r="B330" t="str">
            <v>11</v>
          </cell>
          <cell r="C330" t="str">
            <v>4028</v>
          </cell>
          <cell r="D330" t="str">
            <v>Полигон жби растворо</v>
          </cell>
          <cell r="E330" t="str">
            <v>-бетонный з-д</v>
          </cell>
          <cell r="G330" t="str">
            <v>01</v>
          </cell>
          <cell r="H330">
            <v>647400</v>
          </cell>
          <cell r="I330">
            <v>242775</v>
          </cell>
          <cell r="J330">
            <v>0</v>
          </cell>
          <cell r="K330">
            <v>0.98</v>
          </cell>
          <cell r="L330" t="str">
            <v>20</v>
          </cell>
          <cell r="M330" t="str">
            <v>42500</v>
          </cell>
          <cell r="N330" t="str">
            <v>14 2924625</v>
          </cell>
          <cell r="O330" t="str">
            <v>067</v>
          </cell>
          <cell r="P330">
            <v>12.5</v>
          </cell>
          <cell r="Q330">
            <v>0</v>
          </cell>
          <cell r="R330" t="str">
            <v>1</v>
          </cell>
          <cell r="S330" t="str">
            <v>42</v>
          </cell>
          <cell r="T330">
            <v>91</v>
          </cell>
          <cell r="U330">
            <v>12</v>
          </cell>
          <cell r="V330">
            <v>91</v>
          </cell>
          <cell r="W330">
            <v>12</v>
          </cell>
          <cell r="X330">
            <v>91</v>
          </cell>
          <cell r="AB330" t="str">
            <v>14</v>
          </cell>
          <cell r="AC330">
            <v>9</v>
          </cell>
          <cell r="AD330" t="str">
            <v>2</v>
          </cell>
          <cell r="AF330" t="str">
            <v>00</v>
          </cell>
          <cell r="AI330">
            <v>662563505</v>
          </cell>
          <cell r="AJ330">
            <v>496922628.38</v>
          </cell>
        </row>
        <row r="331">
          <cell r="A331" t="str">
            <v>02</v>
          </cell>
          <cell r="B331" t="str">
            <v>03</v>
          </cell>
          <cell r="C331" t="str">
            <v>4028/1</v>
          </cell>
          <cell r="D331" t="str">
            <v>Ванна з-х секционная</v>
          </cell>
          <cell r="G331" t="str">
            <v>01</v>
          </cell>
          <cell r="H331">
            <v>1237</v>
          </cell>
          <cell r="I331">
            <v>207.82</v>
          </cell>
          <cell r="J331">
            <v>0</v>
          </cell>
          <cell r="K331">
            <v>1.08</v>
          </cell>
          <cell r="L331" t="str">
            <v>26</v>
          </cell>
          <cell r="M331" t="str">
            <v>70010</v>
          </cell>
          <cell r="N331" t="str">
            <v>14 2945112</v>
          </cell>
          <cell r="O331" t="str">
            <v>08</v>
          </cell>
          <cell r="P331">
            <v>5.6</v>
          </cell>
          <cell r="Q331">
            <v>0</v>
          </cell>
          <cell r="R331" t="str">
            <v>1</v>
          </cell>
          <cell r="S331" t="str">
            <v>70</v>
          </cell>
          <cell r="T331">
            <v>91</v>
          </cell>
          <cell r="U331">
            <v>12</v>
          </cell>
          <cell r="V331">
            <v>91</v>
          </cell>
          <cell r="W331">
            <v>12</v>
          </cell>
          <cell r="X331">
            <v>91</v>
          </cell>
          <cell r="AB331" t="str">
            <v>14</v>
          </cell>
          <cell r="AC331">
            <v>8</v>
          </cell>
          <cell r="AF331" t="str">
            <v>00</v>
          </cell>
          <cell r="AI331">
            <v>1140549</v>
          </cell>
          <cell r="AJ331">
            <v>383224.23</v>
          </cell>
        </row>
        <row r="332">
          <cell r="A332" t="str">
            <v>17</v>
          </cell>
          <cell r="B332" t="str">
            <v>82</v>
          </cell>
          <cell r="C332" t="str">
            <v>4029</v>
          </cell>
          <cell r="D332" t="str">
            <v>Стеллаж под тарелки</v>
          </cell>
          <cell r="G332" t="str">
            <v>01</v>
          </cell>
          <cell r="H332">
            <v>1050</v>
          </cell>
          <cell r="I332">
            <v>176.4</v>
          </cell>
          <cell r="J332">
            <v>0</v>
          </cell>
          <cell r="K332">
            <v>0.85</v>
          </cell>
          <cell r="L332" t="str">
            <v>29</v>
          </cell>
          <cell r="M332" t="str">
            <v>70010</v>
          </cell>
          <cell r="N332" t="str">
            <v>14 2945117</v>
          </cell>
          <cell r="O332" t="str">
            <v>08</v>
          </cell>
          <cell r="P332">
            <v>5.6</v>
          </cell>
          <cell r="Q332">
            <v>0</v>
          </cell>
          <cell r="R332" t="str">
            <v>1</v>
          </cell>
          <cell r="S332" t="str">
            <v>70</v>
          </cell>
          <cell r="T332">
            <v>91</v>
          </cell>
          <cell r="U332">
            <v>12</v>
          </cell>
          <cell r="V332">
            <v>91</v>
          </cell>
          <cell r="W332">
            <v>12</v>
          </cell>
          <cell r="X332">
            <v>91</v>
          </cell>
          <cell r="AB332" t="str">
            <v>14</v>
          </cell>
          <cell r="AC332">
            <v>8</v>
          </cell>
          <cell r="AF332" t="str">
            <v>17</v>
          </cell>
          <cell r="AI332">
            <v>1228746</v>
          </cell>
          <cell r="AJ332">
            <v>412858.33</v>
          </cell>
        </row>
        <row r="333">
          <cell r="A333" t="str">
            <v>16</v>
          </cell>
          <cell r="B333" t="str">
            <v>06</v>
          </cell>
          <cell r="C333" t="str">
            <v>4030/2</v>
          </cell>
          <cell r="D333" t="str">
            <v>Спорткомплекс для Ту</v>
          </cell>
          <cell r="E333" t="str">
            <v>р.Базы</v>
          </cell>
          <cell r="G333" t="str">
            <v>01</v>
          </cell>
          <cell r="H333">
            <v>4198.1400000000003</v>
          </cell>
          <cell r="I333">
            <v>1259.44</v>
          </cell>
          <cell r="J333">
            <v>0</v>
          </cell>
          <cell r="K333">
            <v>1.22</v>
          </cell>
          <cell r="L333" t="str">
            <v>88/1</v>
          </cell>
          <cell r="M333" t="str">
            <v>49110</v>
          </cell>
          <cell r="N333" t="str">
            <v>12 4528471</v>
          </cell>
          <cell r="O333" t="str">
            <v>067</v>
          </cell>
          <cell r="P333">
            <v>10</v>
          </cell>
          <cell r="Q333">
            <v>0</v>
          </cell>
          <cell r="R333" t="str">
            <v>1</v>
          </cell>
          <cell r="S333" t="str">
            <v>49</v>
          </cell>
          <cell r="T333">
            <v>91</v>
          </cell>
          <cell r="U333">
            <v>12</v>
          </cell>
          <cell r="V333">
            <v>91</v>
          </cell>
          <cell r="W333">
            <v>12</v>
          </cell>
          <cell r="X333">
            <v>91</v>
          </cell>
          <cell r="AF333" t="str">
            <v>16</v>
          </cell>
          <cell r="AI333">
            <v>3453840</v>
          </cell>
          <cell r="AJ333">
            <v>2072304</v>
          </cell>
        </row>
        <row r="334">
          <cell r="A334" t="str">
            <v>17</v>
          </cell>
          <cell r="B334" t="str">
            <v>82</v>
          </cell>
          <cell r="C334" t="str">
            <v>4031</v>
          </cell>
          <cell r="D334" t="str">
            <v>Стол разделочный</v>
          </cell>
          <cell r="G334" t="str">
            <v>01</v>
          </cell>
          <cell r="H334">
            <v>400</v>
          </cell>
          <cell r="I334">
            <v>67.2</v>
          </cell>
          <cell r="J334">
            <v>0</v>
          </cell>
          <cell r="K334">
            <v>0.45</v>
          </cell>
          <cell r="L334" t="str">
            <v>29</v>
          </cell>
          <cell r="M334" t="str">
            <v>70010</v>
          </cell>
          <cell r="N334" t="str">
            <v>14 2945117</v>
          </cell>
          <cell r="O334" t="str">
            <v>08</v>
          </cell>
          <cell r="P334">
            <v>5.6</v>
          </cell>
          <cell r="Q334">
            <v>0</v>
          </cell>
          <cell r="R334" t="str">
            <v>1</v>
          </cell>
          <cell r="S334" t="str">
            <v>70</v>
          </cell>
          <cell r="T334">
            <v>91</v>
          </cell>
          <cell r="U334">
            <v>12</v>
          </cell>
          <cell r="V334">
            <v>91</v>
          </cell>
          <cell r="W334">
            <v>12</v>
          </cell>
          <cell r="X334">
            <v>91</v>
          </cell>
          <cell r="AB334" t="str">
            <v>14</v>
          </cell>
          <cell r="AC334">
            <v>8</v>
          </cell>
          <cell r="AF334" t="str">
            <v>17</v>
          </cell>
          <cell r="AI334">
            <v>887985</v>
          </cell>
          <cell r="AJ334">
            <v>298362.48</v>
          </cell>
        </row>
        <row r="335">
          <cell r="A335" t="str">
            <v>02</v>
          </cell>
          <cell r="B335" t="str">
            <v>90</v>
          </cell>
          <cell r="C335" t="str">
            <v>4033</v>
          </cell>
          <cell r="D335" t="str">
            <v>Телевизор Рекорд-гор</v>
          </cell>
          <cell r="E335" t="str">
            <v>изонт селена</v>
          </cell>
          <cell r="F335" t="str">
            <v>07106734</v>
          </cell>
          <cell r="G335" t="str">
            <v>01</v>
          </cell>
          <cell r="H335">
            <v>640</v>
          </cell>
          <cell r="I335">
            <v>201.6</v>
          </cell>
          <cell r="J335">
            <v>0</v>
          </cell>
          <cell r="K335">
            <v>0.03</v>
          </cell>
          <cell r="L335" t="str">
            <v>23</v>
          </cell>
          <cell r="M335" t="str">
            <v>45625</v>
          </cell>
          <cell r="N335" t="str">
            <v>14 3230100</v>
          </cell>
          <cell r="O335" t="str">
            <v>067</v>
          </cell>
          <cell r="P335">
            <v>10.5</v>
          </cell>
          <cell r="Q335">
            <v>0</v>
          </cell>
          <cell r="R335" t="str">
            <v>1</v>
          </cell>
          <cell r="S335" t="str">
            <v>45</v>
          </cell>
          <cell r="T335">
            <v>91</v>
          </cell>
          <cell r="U335">
            <v>12</v>
          </cell>
          <cell r="V335">
            <v>91</v>
          </cell>
          <cell r="W335">
            <v>12</v>
          </cell>
          <cell r="X335">
            <v>91</v>
          </cell>
          <cell r="AF335" t="str">
            <v>00</v>
          </cell>
          <cell r="AI335">
            <v>19408896</v>
          </cell>
          <cell r="AJ335">
            <v>12227604.24</v>
          </cell>
        </row>
        <row r="336">
          <cell r="A336" t="str">
            <v>02</v>
          </cell>
          <cell r="B336" t="str">
            <v>70</v>
          </cell>
          <cell r="C336" t="str">
            <v>4037</v>
          </cell>
          <cell r="D336" t="str">
            <v>Вагон жилой</v>
          </cell>
          <cell r="E336" t="str">
            <v>дерево-мет. 3 х 6</v>
          </cell>
          <cell r="G336" t="str">
            <v>01</v>
          </cell>
          <cell r="H336">
            <v>28800</v>
          </cell>
          <cell r="I336">
            <v>19800</v>
          </cell>
          <cell r="J336">
            <v>0</v>
          </cell>
          <cell r="K336">
            <v>0.39</v>
          </cell>
          <cell r="L336" t="str">
            <v>20</v>
          </cell>
          <cell r="M336" t="str">
            <v>10010</v>
          </cell>
          <cell r="N336" t="str">
            <v>13 2022261</v>
          </cell>
          <cell r="O336" t="str">
            <v>01</v>
          </cell>
          <cell r="P336">
            <v>12.5</v>
          </cell>
          <cell r="Q336">
            <v>0</v>
          </cell>
          <cell r="R336" t="str">
            <v>1</v>
          </cell>
          <cell r="S336" t="str">
            <v>10</v>
          </cell>
          <cell r="T336">
            <v>89</v>
          </cell>
          <cell r="U336">
            <v>6</v>
          </cell>
          <cell r="V336">
            <v>89</v>
          </cell>
          <cell r="W336">
            <v>6</v>
          </cell>
          <cell r="X336">
            <v>89</v>
          </cell>
          <cell r="AF336" t="str">
            <v>00</v>
          </cell>
          <cell r="AI336">
            <v>73472000</v>
          </cell>
          <cell r="AJ336">
            <v>73472000</v>
          </cell>
        </row>
        <row r="337">
          <cell r="A337" t="str">
            <v>02</v>
          </cell>
          <cell r="B337" t="str">
            <v>41</v>
          </cell>
          <cell r="C337" t="str">
            <v>4040</v>
          </cell>
          <cell r="D337" t="str">
            <v>Станция питания СПП-</v>
          </cell>
          <cell r="E337" t="str">
            <v>1</v>
          </cell>
          <cell r="G337" t="str">
            <v>01</v>
          </cell>
          <cell r="H337">
            <v>4712</v>
          </cell>
          <cell r="I337">
            <v>1767</v>
          </cell>
          <cell r="J337">
            <v>0</v>
          </cell>
          <cell r="K337">
            <v>1.01</v>
          </cell>
          <cell r="L337" t="str">
            <v>20</v>
          </cell>
          <cell r="M337" t="str">
            <v>42500</v>
          </cell>
          <cell r="N337" t="str">
            <v>14 3120000</v>
          </cell>
          <cell r="O337" t="str">
            <v>067</v>
          </cell>
          <cell r="P337">
            <v>12.5</v>
          </cell>
          <cell r="Q337">
            <v>0</v>
          </cell>
          <cell r="R337" t="str">
            <v>1</v>
          </cell>
          <cell r="S337" t="str">
            <v>42</v>
          </cell>
          <cell r="T337">
            <v>91</v>
          </cell>
          <cell r="U337">
            <v>12</v>
          </cell>
          <cell r="V337">
            <v>91</v>
          </cell>
          <cell r="W337">
            <v>12</v>
          </cell>
          <cell r="X337">
            <v>91</v>
          </cell>
          <cell r="AB337" t="str">
            <v>14</v>
          </cell>
          <cell r="AC337">
            <v>9</v>
          </cell>
          <cell r="AF337" t="str">
            <v>00</v>
          </cell>
          <cell r="AI337">
            <v>4650048</v>
          </cell>
          <cell r="AJ337">
            <v>3487536</v>
          </cell>
        </row>
        <row r="338">
          <cell r="A338" t="str">
            <v>02</v>
          </cell>
          <cell r="B338" t="str">
            <v>41</v>
          </cell>
          <cell r="C338" t="str">
            <v>4041</v>
          </cell>
          <cell r="D338" t="str">
            <v>Станция питания СПП-</v>
          </cell>
          <cell r="E338" t="str">
            <v>1</v>
          </cell>
          <cell r="G338" t="str">
            <v>01</v>
          </cell>
          <cell r="H338">
            <v>4712</v>
          </cell>
          <cell r="I338">
            <v>1767</v>
          </cell>
          <cell r="J338">
            <v>0</v>
          </cell>
          <cell r="K338">
            <v>1.01</v>
          </cell>
          <cell r="L338" t="str">
            <v>20</v>
          </cell>
          <cell r="M338" t="str">
            <v>42500</v>
          </cell>
          <cell r="N338" t="str">
            <v>14 3120000</v>
          </cell>
          <cell r="O338" t="str">
            <v>067</v>
          </cell>
          <cell r="P338">
            <v>12.5</v>
          </cell>
          <cell r="Q338">
            <v>0</v>
          </cell>
          <cell r="R338" t="str">
            <v>1</v>
          </cell>
          <cell r="S338" t="str">
            <v>42</v>
          </cell>
          <cell r="T338">
            <v>91</v>
          </cell>
          <cell r="U338">
            <v>12</v>
          </cell>
          <cell r="V338">
            <v>91</v>
          </cell>
          <cell r="W338">
            <v>12</v>
          </cell>
          <cell r="X338">
            <v>91</v>
          </cell>
          <cell r="AB338" t="str">
            <v>14</v>
          </cell>
          <cell r="AC338">
            <v>9</v>
          </cell>
          <cell r="AF338" t="str">
            <v>00</v>
          </cell>
          <cell r="AI338">
            <v>4650048</v>
          </cell>
          <cell r="AJ338">
            <v>3487536</v>
          </cell>
        </row>
        <row r="339">
          <cell r="A339" t="str">
            <v>02</v>
          </cell>
          <cell r="B339" t="str">
            <v>71</v>
          </cell>
          <cell r="C339" t="str">
            <v>4041/1</v>
          </cell>
          <cell r="D339" t="str">
            <v>ЧМЗАП 9990 п/прицеп</v>
          </cell>
          <cell r="F339" t="str">
            <v>М0003879</v>
          </cell>
          <cell r="G339" t="str">
            <v>01</v>
          </cell>
          <cell r="H339">
            <v>75000</v>
          </cell>
          <cell r="I339">
            <v>18675</v>
          </cell>
          <cell r="J339">
            <v>0</v>
          </cell>
          <cell r="K339">
            <v>0.94</v>
          </cell>
          <cell r="L339" t="str">
            <v>23</v>
          </cell>
          <cell r="M339" t="str">
            <v>50413</v>
          </cell>
          <cell r="N339" t="str">
            <v>15 3420209</v>
          </cell>
          <cell r="O339" t="str">
            <v>073</v>
          </cell>
          <cell r="P339">
            <v>8.3000000000000007</v>
          </cell>
          <cell r="Q339">
            <v>0</v>
          </cell>
          <cell r="R339" t="str">
            <v>1</v>
          </cell>
          <cell r="S339" t="str">
            <v>50</v>
          </cell>
          <cell r="T339">
            <v>91</v>
          </cell>
          <cell r="U339">
            <v>12</v>
          </cell>
          <cell r="V339">
            <v>91</v>
          </cell>
          <cell r="W339">
            <v>12</v>
          </cell>
          <cell r="X339">
            <v>91</v>
          </cell>
          <cell r="AB339" t="str">
            <v>14</v>
          </cell>
          <cell r="AC339">
            <v>11</v>
          </cell>
          <cell r="AF339" t="str">
            <v>00</v>
          </cell>
          <cell r="AI339">
            <v>79506173</v>
          </cell>
          <cell r="AJ339">
            <v>39594074.340000004</v>
          </cell>
        </row>
        <row r="340">
          <cell r="A340" t="str">
            <v>02</v>
          </cell>
          <cell r="B340" t="str">
            <v>41</v>
          </cell>
          <cell r="C340" t="str">
            <v>4042</v>
          </cell>
          <cell r="D340" t="str">
            <v>Станция питания СПП-</v>
          </cell>
          <cell r="E340" t="str">
            <v>1</v>
          </cell>
          <cell r="G340" t="str">
            <v>01</v>
          </cell>
          <cell r="H340">
            <v>4712</v>
          </cell>
          <cell r="I340">
            <v>1767</v>
          </cell>
          <cell r="J340">
            <v>0</v>
          </cell>
          <cell r="K340">
            <v>1.01</v>
          </cell>
          <cell r="L340" t="str">
            <v>20</v>
          </cell>
          <cell r="M340" t="str">
            <v>42500</v>
          </cell>
          <cell r="N340" t="str">
            <v>14 3120000</v>
          </cell>
          <cell r="O340" t="str">
            <v>067</v>
          </cell>
          <cell r="P340">
            <v>12.5</v>
          </cell>
          <cell r="Q340">
            <v>0</v>
          </cell>
          <cell r="R340" t="str">
            <v>1</v>
          </cell>
          <cell r="S340" t="str">
            <v>42</v>
          </cell>
          <cell r="T340">
            <v>91</v>
          </cell>
          <cell r="U340">
            <v>12</v>
          </cell>
          <cell r="V340">
            <v>91</v>
          </cell>
          <cell r="W340">
            <v>12</v>
          </cell>
          <cell r="X340">
            <v>91</v>
          </cell>
          <cell r="AB340" t="str">
            <v>14</v>
          </cell>
          <cell r="AC340">
            <v>9</v>
          </cell>
          <cell r="AF340" t="str">
            <v>00</v>
          </cell>
          <cell r="AI340">
            <v>4650048</v>
          </cell>
          <cell r="AJ340">
            <v>3487536</v>
          </cell>
        </row>
        <row r="341">
          <cell r="A341" t="str">
            <v>02</v>
          </cell>
          <cell r="B341" t="str">
            <v>71</v>
          </cell>
          <cell r="C341" t="str">
            <v>4042/1</v>
          </cell>
          <cell r="D341" t="str">
            <v>МАЗ-537 No 44-53КШЧ</v>
          </cell>
          <cell r="E341" t="str">
            <v>тягач дв9104К12679</v>
          </cell>
          <cell r="F341" t="str">
            <v>ОМО62775 ш91052757</v>
          </cell>
          <cell r="G341" t="str">
            <v>01</v>
          </cell>
          <cell r="H341">
            <v>100000</v>
          </cell>
          <cell r="I341">
            <v>24900</v>
          </cell>
          <cell r="J341">
            <v>0</v>
          </cell>
          <cell r="K341">
            <v>0.45</v>
          </cell>
          <cell r="L341" t="str">
            <v>23</v>
          </cell>
          <cell r="M341" t="str">
            <v>50413</v>
          </cell>
          <cell r="N341" t="str">
            <v>15 3410213</v>
          </cell>
          <cell r="O341" t="str">
            <v>073</v>
          </cell>
          <cell r="P341">
            <v>8.3000000000000007</v>
          </cell>
          <cell r="Q341">
            <v>0</v>
          </cell>
          <cell r="R341" t="str">
            <v>1</v>
          </cell>
          <cell r="S341" t="str">
            <v>50</v>
          </cell>
          <cell r="T341">
            <v>91</v>
          </cell>
          <cell r="U341">
            <v>12</v>
          </cell>
          <cell r="V341">
            <v>91</v>
          </cell>
          <cell r="W341">
            <v>12</v>
          </cell>
          <cell r="X341">
            <v>91</v>
          </cell>
          <cell r="AB341" t="str">
            <v>14</v>
          </cell>
          <cell r="AC341">
            <v>11</v>
          </cell>
          <cell r="AF341" t="str">
            <v>00</v>
          </cell>
          <cell r="AI341">
            <v>221234568</v>
          </cell>
          <cell r="AJ341">
            <v>110174814.92</v>
          </cell>
        </row>
        <row r="342">
          <cell r="A342" t="str">
            <v>02</v>
          </cell>
          <cell r="B342" t="str">
            <v>41</v>
          </cell>
          <cell r="C342" t="str">
            <v>4043/1</v>
          </cell>
          <cell r="D342" t="str">
            <v>Станция питания СПП-</v>
          </cell>
          <cell r="E342" t="str">
            <v>1</v>
          </cell>
          <cell r="G342" t="str">
            <v>01</v>
          </cell>
          <cell r="H342">
            <v>4712</v>
          </cell>
          <cell r="I342">
            <v>1767</v>
          </cell>
          <cell r="J342">
            <v>0</v>
          </cell>
          <cell r="K342">
            <v>1.01</v>
          </cell>
          <cell r="L342" t="str">
            <v>20</v>
          </cell>
          <cell r="M342" t="str">
            <v>42500</v>
          </cell>
          <cell r="N342" t="str">
            <v>14 3120000</v>
          </cell>
          <cell r="O342" t="str">
            <v>067</v>
          </cell>
          <cell r="P342">
            <v>12.5</v>
          </cell>
          <cell r="Q342">
            <v>0</v>
          </cell>
          <cell r="R342" t="str">
            <v>1</v>
          </cell>
          <cell r="S342" t="str">
            <v>42</v>
          </cell>
          <cell r="T342">
            <v>91</v>
          </cell>
          <cell r="U342">
            <v>12</v>
          </cell>
          <cell r="V342">
            <v>91</v>
          </cell>
          <cell r="W342">
            <v>12</v>
          </cell>
          <cell r="X342">
            <v>91</v>
          </cell>
          <cell r="AB342" t="str">
            <v>14</v>
          </cell>
          <cell r="AC342">
            <v>9</v>
          </cell>
          <cell r="AF342" t="str">
            <v>00</v>
          </cell>
          <cell r="AI342">
            <v>4650048</v>
          </cell>
          <cell r="AJ342">
            <v>3487536</v>
          </cell>
        </row>
        <row r="343">
          <cell r="A343" t="str">
            <v>02</v>
          </cell>
          <cell r="B343" t="str">
            <v>11</v>
          </cell>
          <cell r="C343" t="str">
            <v>4044/1</v>
          </cell>
          <cell r="D343" t="str">
            <v>Полигон ЖБИ кран коз</v>
          </cell>
          <cell r="E343" t="str">
            <v>ловой грузоподьемнос</v>
          </cell>
          <cell r="G343" t="str">
            <v>01</v>
          </cell>
          <cell r="H343">
            <v>28795.07</v>
          </cell>
          <cell r="I343">
            <v>4319.26</v>
          </cell>
          <cell r="J343">
            <v>0</v>
          </cell>
          <cell r="K343">
            <v>1.04</v>
          </cell>
          <cell r="L343" t="str">
            <v>20</v>
          </cell>
          <cell r="M343" t="str">
            <v>41704</v>
          </cell>
          <cell r="N343" t="str">
            <v>14 2915161</v>
          </cell>
          <cell r="O343" t="str">
            <v>064</v>
          </cell>
          <cell r="P343">
            <v>5</v>
          </cell>
          <cell r="Q343">
            <v>0</v>
          </cell>
          <cell r="R343" t="str">
            <v>1</v>
          </cell>
          <cell r="S343" t="str">
            <v>41</v>
          </cell>
          <cell r="T343">
            <v>91</v>
          </cell>
          <cell r="U343">
            <v>12</v>
          </cell>
          <cell r="V343">
            <v>91</v>
          </cell>
          <cell r="W343">
            <v>12</v>
          </cell>
          <cell r="X343">
            <v>91</v>
          </cell>
          <cell r="AB343" t="str">
            <v>14</v>
          </cell>
          <cell r="AC343">
            <v>9</v>
          </cell>
          <cell r="AD343" t="str">
            <v>2</v>
          </cell>
          <cell r="AF343" t="str">
            <v>00</v>
          </cell>
          <cell r="AG343">
            <v>27687569</v>
          </cell>
          <cell r="AI343">
            <v>27687569</v>
          </cell>
          <cell r="AJ343">
            <v>8306270.3499999996</v>
          </cell>
        </row>
        <row r="344">
          <cell r="A344" t="str">
            <v>02</v>
          </cell>
          <cell r="B344" t="str">
            <v>11</v>
          </cell>
          <cell r="C344" t="str">
            <v>4045/1</v>
          </cell>
          <cell r="D344" t="str">
            <v>Полигон ЖБИ трансфор</v>
          </cell>
          <cell r="E344" t="str">
            <v>матор ТДМ 400/6</v>
          </cell>
          <cell r="G344" t="str">
            <v>01</v>
          </cell>
          <cell r="H344">
            <v>23278</v>
          </cell>
          <cell r="I344">
            <v>3072.7</v>
          </cell>
          <cell r="J344">
            <v>0</v>
          </cell>
          <cell r="K344">
            <v>0.56999999999999995</v>
          </cell>
          <cell r="L344" t="str">
            <v>20</v>
          </cell>
          <cell r="M344" t="str">
            <v>40701</v>
          </cell>
          <cell r="N344" t="str">
            <v>14 2922805</v>
          </cell>
          <cell r="O344" t="str">
            <v>067</v>
          </cell>
          <cell r="P344">
            <v>4.4000000000000004</v>
          </cell>
          <cell r="Q344">
            <v>0</v>
          </cell>
          <cell r="R344" t="str">
            <v>1</v>
          </cell>
          <cell r="S344" t="str">
            <v>40</v>
          </cell>
          <cell r="T344">
            <v>91</v>
          </cell>
          <cell r="U344">
            <v>12</v>
          </cell>
          <cell r="V344">
            <v>91</v>
          </cell>
          <cell r="W344">
            <v>12</v>
          </cell>
          <cell r="X344">
            <v>91</v>
          </cell>
          <cell r="AB344" t="str">
            <v>14</v>
          </cell>
          <cell r="AC344">
            <v>2</v>
          </cell>
          <cell r="AD344" t="str">
            <v>2</v>
          </cell>
          <cell r="AF344" t="str">
            <v>00</v>
          </cell>
          <cell r="AI344">
            <v>40537488</v>
          </cell>
          <cell r="AJ344">
            <v>10701896.42</v>
          </cell>
        </row>
        <row r="345">
          <cell r="A345" t="str">
            <v>02</v>
          </cell>
          <cell r="B345" t="str">
            <v>23</v>
          </cell>
          <cell r="C345" t="str">
            <v>4047</v>
          </cell>
          <cell r="D345" t="str">
            <v>КРАЗ-255Б1А спец.пле</v>
          </cell>
          <cell r="E345" t="str">
            <v>тевоз ПВ-204 N 22-99</v>
          </cell>
          <cell r="F345" t="str">
            <v>КШФ дв24224 ш709847</v>
          </cell>
          <cell r="G345" t="str">
            <v>01</v>
          </cell>
          <cell r="H345">
            <v>129605</v>
          </cell>
          <cell r="I345">
            <v>47554.87</v>
          </cell>
          <cell r="J345">
            <v>0</v>
          </cell>
          <cell r="K345">
            <v>0.71</v>
          </cell>
          <cell r="L345" t="str">
            <v>23</v>
          </cell>
          <cell r="M345" t="str">
            <v>50403</v>
          </cell>
          <cell r="N345" t="str">
            <v>14 2928262</v>
          </cell>
          <cell r="O345" t="str">
            <v>075</v>
          </cell>
          <cell r="P345">
            <v>0.37</v>
          </cell>
          <cell r="Q345">
            <v>0</v>
          </cell>
          <cell r="R345" t="str">
            <v>1</v>
          </cell>
          <cell r="S345" t="str">
            <v>50</v>
          </cell>
          <cell r="T345">
            <v>91</v>
          </cell>
          <cell r="U345">
            <v>12</v>
          </cell>
          <cell r="V345">
            <v>91</v>
          </cell>
          <cell r="W345">
            <v>12</v>
          </cell>
          <cell r="X345">
            <v>91</v>
          </cell>
          <cell r="AF345" t="str">
            <v>00</v>
          </cell>
          <cell r="AI345">
            <v>183703704</v>
          </cell>
          <cell r="AJ345">
            <v>118988250.84999999</v>
          </cell>
        </row>
        <row r="346">
          <cell r="A346" t="str">
            <v>02</v>
          </cell>
          <cell r="B346" t="str">
            <v>23</v>
          </cell>
          <cell r="C346" t="str">
            <v>4048</v>
          </cell>
          <cell r="D346" t="str">
            <v>ЗИЛ-131 спец.лаборат</v>
          </cell>
          <cell r="E346" t="str">
            <v>ория ППЛ Nо24-05 КШХ</v>
          </cell>
          <cell r="F346" t="str">
            <v>дв862974 ш0945300</v>
          </cell>
          <cell r="G346" t="str">
            <v>01</v>
          </cell>
          <cell r="H346">
            <v>122000</v>
          </cell>
          <cell r="I346">
            <v>36600</v>
          </cell>
          <cell r="J346">
            <v>0</v>
          </cell>
          <cell r="K346">
            <v>1.02</v>
          </cell>
          <cell r="L346" t="str">
            <v>23</v>
          </cell>
          <cell r="M346" t="str">
            <v>50426</v>
          </cell>
          <cell r="N346" t="str">
            <v>15 3410359</v>
          </cell>
          <cell r="O346" t="str">
            <v>073</v>
          </cell>
          <cell r="P346">
            <v>10</v>
          </cell>
          <cell r="Q346">
            <v>0</v>
          </cell>
          <cell r="R346" t="str">
            <v>1</v>
          </cell>
          <cell r="S346" t="str">
            <v>50</v>
          </cell>
          <cell r="T346">
            <v>91</v>
          </cell>
          <cell r="U346">
            <v>12</v>
          </cell>
          <cell r="V346">
            <v>91</v>
          </cell>
          <cell r="W346">
            <v>12</v>
          </cell>
          <cell r="X346">
            <v>91</v>
          </cell>
          <cell r="AF346" t="str">
            <v>00</v>
          </cell>
          <cell r="AI346">
            <v>120000000</v>
          </cell>
          <cell r="AJ346">
            <v>72000000</v>
          </cell>
        </row>
        <row r="347">
          <cell r="A347" t="str">
            <v>02</v>
          </cell>
          <cell r="B347" t="str">
            <v>10</v>
          </cell>
          <cell r="C347" t="str">
            <v>4048/1</v>
          </cell>
          <cell r="D347" t="str">
            <v>Агрегат резервного п</v>
          </cell>
          <cell r="E347" t="str">
            <v>итания и эл.сварки</v>
          </cell>
          <cell r="G347" t="str">
            <v>01</v>
          </cell>
          <cell r="H347">
            <v>511863</v>
          </cell>
          <cell r="I347">
            <v>239920.43</v>
          </cell>
          <cell r="J347">
            <v>0</v>
          </cell>
          <cell r="K347">
            <v>1.01</v>
          </cell>
          <cell r="L347" t="str">
            <v>20</v>
          </cell>
          <cell r="M347" t="str">
            <v>42500</v>
          </cell>
          <cell r="N347" t="str">
            <v>14 3114160</v>
          </cell>
          <cell r="O347" t="str">
            <v>067</v>
          </cell>
          <cell r="P347">
            <v>15.62</v>
          </cell>
          <cell r="Q347">
            <v>0</v>
          </cell>
          <cell r="R347" t="str">
            <v>1</v>
          </cell>
          <cell r="S347" t="str">
            <v>42</v>
          </cell>
          <cell r="T347">
            <v>91</v>
          </cell>
          <cell r="U347">
            <v>12</v>
          </cell>
          <cell r="V347">
            <v>91</v>
          </cell>
          <cell r="W347">
            <v>12</v>
          </cell>
          <cell r="X347">
            <v>91</v>
          </cell>
          <cell r="AF347" t="str">
            <v>00</v>
          </cell>
          <cell r="AI347">
            <v>505440000</v>
          </cell>
          <cell r="AJ347">
            <v>473759021</v>
          </cell>
        </row>
        <row r="348">
          <cell r="A348" t="str">
            <v>02</v>
          </cell>
          <cell r="B348" t="str">
            <v>11</v>
          </cell>
          <cell r="C348" t="str">
            <v>4049</v>
          </cell>
          <cell r="D348" t="str">
            <v>Агрегат приемораздат</v>
          </cell>
          <cell r="E348" t="str">
            <v>очный</v>
          </cell>
          <cell r="G348" t="str">
            <v>01</v>
          </cell>
          <cell r="H348">
            <v>4000</v>
          </cell>
          <cell r="I348">
            <v>1500</v>
          </cell>
          <cell r="J348">
            <v>0</v>
          </cell>
          <cell r="K348">
            <v>1.03</v>
          </cell>
          <cell r="L348" t="str">
            <v>20</v>
          </cell>
          <cell r="M348" t="str">
            <v>42500</v>
          </cell>
          <cell r="N348" t="str">
            <v>14 2924540</v>
          </cell>
          <cell r="O348" t="str">
            <v>067</v>
          </cell>
          <cell r="P348">
            <v>12.5</v>
          </cell>
          <cell r="Q348">
            <v>0</v>
          </cell>
          <cell r="R348" t="str">
            <v>1</v>
          </cell>
          <cell r="S348" t="str">
            <v>42</v>
          </cell>
          <cell r="T348">
            <v>91</v>
          </cell>
          <cell r="U348">
            <v>12</v>
          </cell>
          <cell r="V348">
            <v>91</v>
          </cell>
          <cell r="W348">
            <v>12</v>
          </cell>
          <cell r="X348">
            <v>91</v>
          </cell>
          <cell r="AB348" t="str">
            <v>14</v>
          </cell>
          <cell r="AC348">
            <v>2</v>
          </cell>
          <cell r="AD348" t="str">
            <v>2</v>
          </cell>
          <cell r="AF348" t="str">
            <v>00</v>
          </cell>
          <cell r="AI348">
            <v>3900070</v>
          </cell>
          <cell r="AJ348">
            <v>2925055.25</v>
          </cell>
        </row>
        <row r="349">
          <cell r="A349" t="str">
            <v>02</v>
          </cell>
          <cell r="B349" t="str">
            <v>05</v>
          </cell>
          <cell r="C349" t="str">
            <v>4100</v>
          </cell>
          <cell r="D349" t="str">
            <v>Индукционный трубока</v>
          </cell>
          <cell r="E349" t="str">
            <v>белеискатель УПИК-1</v>
          </cell>
          <cell r="F349" t="str">
            <v>Ленинград</v>
          </cell>
          <cell r="G349" t="str">
            <v>01</v>
          </cell>
          <cell r="H349">
            <v>1173.56</v>
          </cell>
          <cell r="I349">
            <v>325.47000000000003</v>
          </cell>
          <cell r="J349">
            <v>0</v>
          </cell>
          <cell r="K349">
            <v>1.21</v>
          </cell>
          <cell r="L349" t="str">
            <v>20</v>
          </cell>
          <cell r="M349" t="str">
            <v>47024</v>
          </cell>
          <cell r="N349" t="str">
            <v>14 3915230</v>
          </cell>
          <cell r="O349" t="str">
            <v>063</v>
          </cell>
          <cell r="P349">
            <v>10.4</v>
          </cell>
          <cell r="Q349">
            <v>0</v>
          </cell>
          <cell r="R349" t="str">
            <v>1</v>
          </cell>
          <cell r="S349" t="str">
            <v>47</v>
          </cell>
          <cell r="T349">
            <v>92</v>
          </cell>
          <cell r="U349">
            <v>4</v>
          </cell>
          <cell r="V349">
            <v>92</v>
          </cell>
          <cell r="W349">
            <v>4</v>
          </cell>
          <cell r="X349">
            <v>92</v>
          </cell>
          <cell r="AF349" t="str">
            <v>00</v>
          </cell>
          <cell r="AI349">
            <v>969884</v>
          </cell>
          <cell r="AJ349">
            <v>571584.81000000006</v>
          </cell>
        </row>
        <row r="350">
          <cell r="A350" t="str">
            <v>02</v>
          </cell>
          <cell r="B350" t="str">
            <v>80</v>
          </cell>
          <cell r="C350" t="str">
            <v>4102</v>
          </cell>
          <cell r="D350" t="str">
            <v>Видеокамера PANASONI</v>
          </cell>
          <cell r="E350" t="str">
            <v>C</v>
          </cell>
          <cell r="G350" t="str">
            <v>01</v>
          </cell>
          <cell r="H350">
            <v>8500</v>
          </cell>
          <cell r="I350">
            <v>2744.79</v>
          </cell>
          <cell r="J350">
            <v>0</v>
          </cell>
          <cell r="K350">
            <v>0.09</v>
          </cell>
          <cell r="L350" t="str">
            <v>88/2</v>
          </cell>
          <cell r="M350" t="str">
            <v>45620</v>
          </cell>
          <cell r="N350" t="str">
            <v>14 3290154</v>
          </cell>
          <cell r="O350" t="str">
            <v>067</v>
          </cell>
          <cell r="P350">
            <v>12.5</v>
          </cell>
          <cell r="Q350">
            <v>0</v>
          </cell>
          <cell r="R350" t="str">
            <v>1</v>
          </cell>
          <cell r="S350" t="str">
            <v>45</v>
          </cell>
          <cell r="T350">
            <v>92</v>
          </cell>
          <cell r="U350">
            <v>5</v>
          </cell>
          <cell r="V350">
            <v>92</v>
          </cell>
          <cell r="W350">
            <v>5</v>
          </cell>
          <cell r="X350">
            <v>92</v>
          </cell>
          <cell r="AF350" t="str">
            <v>00</v>
          </cell>
          <cell r="AI350">
            <v>92587622</v>
          </cell>
          <cell r="AJ350">
            <v>64618444.25</v>
          </cell>
        </row>
        <row r="351">
          <cell r="A351" t="str">
            <v>17</v>
          </cell>
          <cell r="B351" t="str">
            <v>82</v>
          </cell>
          <cell r="C351" t="str">
            <v>4103</v>
          </cell>
          <cell r="D351" t="str">
            <v>Мясорубка</v>
          </cell>
          <cell r="F351" t="str">
            <v>3510</v>
          </cell>
          <cell r="G351" t="str">
            <v>01</v>
          </cell>
          <cell r="H351">
            <v>3490</v>
          </cell>
          <cell r="I351">
            <v>1289.26</v>
          </cell>
          <cell r="J351">
            <v>0</v>
          </cell>
          <cell r="K351">
            <v>0.97</v>
          </cell>
          <cell r="L351" t="str">
            <v>29</v>
          </cell>
          <cell r="M351" t="str">
            <v>45803</v>
          </cell>
          <cell r="N351" t="str">
            <v>14 2945102</v>
          </cell>
          <cell r="O351" t="str">
            <v>067</v>
          </cell>
          <cell r="P351">
            <v>14.3</v>
          </cell>
          <cell r="Q351">
            <v>0</v>
          </cell>
          <cell r="R351" t="str">
            <v>1</v>
          </cell>
          <cell r="S351" t="str">
            <v>45</v>
          </cell>
          <cell r="T351">
            <v>92</v>
          </cell>
          <cell r="U351">
            <v>5</v>
          </cell>
          <cell r="V351">
            <v>92</v>
          </cell>
          <cell r="W351">
            <v>5</v>
          </cell>
          <cell r="X351">
            <v>92</v>
          </cell>
          <cell r="AB351" t="str">
            <v>14</v>
          </cell>
          <cell r="AC351">
            <v>8</v>
          </cell>
          <cell r="AF351" t="str">
            <v>17</v>
          </cell>
          <cell r="AI351">
            <v>3597048</v>
          </cell>
          <cell r="AJ351">
            <v>2871943.59</v>
          </cell>
        </row>
        <row r="352">
          <cell r="A352" t="str">
            <v>17</v>
          </cell>
          <cell r="B352" t="str">
            <v>82</v>
          </cell>
          <cell r="C352" t="str">
            <v>4104</v>
          </cell>
          <cell r="D352" t="str">
            <v>Картофелечистка</v>
          </cell>
          <cell r="F352" t="str">
            <v>9599</v>
          </cell>
          <cell r="G352" t="str">
            <v>01</v>
          </cell>
          <cell r="H352">
            <v>3145</v>
          </cell>
          <cell r="I352">
            <v>1161.82</v>
          </cell>
          <cell r="J352">
            <v>0</v>
          </cell>
          <cell r="K352">
            <v>0.72</v>
          </cell>
          <cell r="L352" t="str">
            <v>29</v>
          </cell>
          <cell r="M352" t="str">
            <v>45803</v>
          </cell>
          <cell r="N352" t="str">
            <v>14 2945101</v>
          </cell>
          <cell r="O352" t="str">
            <v>067</v>
          </cell>
          <cell r="P352">
            <v>14.3</v>
          </cell>
          <cell r="Q352">
            <v>0</v>
          </cell>
          <cell r="R352" t="str">
            <v>1</v>
          </cell>
          <cell r="S352" t="str">
            <v>45</v>
          </cell>
          <cell r="T352">
            <v>91</v>
          </cell>
          <cell r="U352">
            <v>5</v>
          </cell>
          <cell r="V352">
            <v>92</v>
          </cell>
          <cell r="W352">
            <v>5</v>
          </cell>
          <cell r="X352">
            <v>92</v>
          </cell>
          <cell r="AB352" t="str">
            <v>14</v>
          </cell>
          <cell r="AC352">
            <v>8</v>
          </cell>
          <cell r="AF352" t="str">
            <v>17</v>
          </cell>
          <cell r="AI352">
            <v>4342993</v>
          </cell>
          <cell r="AJ352">
            <v>3467518</v>
          </cell>
        </row>
        <row r="353">
          <cell r="A353" t="str">
            <v>02</v>
          </cell>
          <cell r="B353" t="str">
            <v>23</v>
          </cell>
          <cell r="C353" t="str">
            <v>4105</v>
          </cell>
          <cell r="D353" t="str">
            <v>ГАЗ-53-12-01 NoВ640Х</v>
          </cell>
          <cell r="E353" t="str">
            <v>О спец.бензовоз</v>
          </cell>
          <cell r="F353" t="str">
            <v>ш1399127 дв б/н</v>
          </cell>
          <cell r="G353" t="str">
            <v>01</v>
          </cell>
          <cell r="H353">
            <v>75688.89</v>
          </cell>
          <cell r="I353">
            <v>19552.96</v>
          </cell>
          <cell r="J353">
            <v>0</v>
          </cell>
          <cell r="K353">
            <v>1.31</v>
          </cell>
          <cell r="L353" t="str">
            <v>23</v>
          </cell>
          <cell r="M353" t="str">
            <v>50426</v>
          </cell>
          <cell r="N353" t="str">
            <v>15 3410361</v>
          </cell>
          <cell r="O353" t="str">
            <v>073</v>
          </cell>
          <cell r="P353">
            <v>10</v>
          </cell>
          <cell r="Q353">
            <v>0</v>
          </cell>
          <cell r="R353" t="str">
            <v>1</v>
          </cell>
          <cell r="S353" t="str">
            <v>50</v>
          </cell>
          <cell r="T353">
            <v>91</v>
          </cell>
          <cell r="U353">
            <v>5</v>
          </cell>
          <cell r="V353">
            <v>92</v>
          </cell>
          <cell r="W353">
            <v>5</v>
          </cell>
          <cell r="X353">
            <v>92</v>
          </cell>
          <cell r="AF353" t="str">
            <v>00</v>
          </cell>
          <cell r="AI353">
            <v>57777778</v>
          </cell>
          <cell r="AJ353">
            <v>32259258.920000002</v>
          </cell>
        </row>
        <row r="354">
          <cell r="A354" t="str">
            <v>02</v>
          </cell>
          <cell r="B354" t="str">
            <v>02</v>
          </cell>
          <cell r="C354" t="str">
            <v>4111</v>
          </cell>
          <cell r="D354" t="str">
            <v>Емкость под топливо</v>
          </cell>
          <cell r="E354" t="str">
            <v>10 м куб труба 1020</v>
          </cell>
          <cell r="G354" t="str">
            <v>01</v>
          </cell>
          <cell r="H354">
            <v>5289.9</v>
          </cell>
          <cell r="I354">
            <v>2115.96</v>
          </cell>
          <cell r="J354">
            <v>0</v>
          </cell>
          <cell r="K354">
            <v>1.17</v>
          </cell>
          <cell r="L354" t="str">
            <v>20</v>
          </cell>
          <cell r="M354" t="str">
            <v>20238</v>
          </cell>
          <cell r="N354" t="str">
            <v>14 2918512</v>
          </cell>
          <cell r="O354" t="str">
            <v>03</v>
          </cell>
          <cell r="P354">
            <v>5</v>
          </cell>
          <cell r="Q354">
            <v>0</v>
          </cell>
          <cell r="R354" t="str">
            <v>1</v>
          </cell>
          <cell r="S354" t="str">
            <v>20</v>
          </cell>
          <cell r="T354">
            <v>81</v>
          </cell>
          <cell r="U354">
            <v>3</v>
          </cell>
          <cell r="V354">
            <v>81</v>
          </cell>
          <cell r="W354">
            <v>3</v>
          </cell>
          <cell r="X354">
            <v>81</v>
          </cell>
          <cell r="AF354" t="str">
            <v>00</v>
          </cell>
          <cell r="AI354">
            <v>4521283</v>
          </cell>
          <cell r="AJ354">
            <v>2486705.7400000002</v>
          </cell>
        </row>
        <row r="355">
          <cell r="A355" t="str">
            <v>02</v>
          </cell>
          <cell r="B355" t="str">
            <v>23</v>
          </cell>
          <cell r="C355" t="str">
            <v>4111/2</v>
          </cell>
          <cell r="D355" t="str">
            <v>Насос к 90/85 с эл.д</v>
          </cell>
          <cell r="E355" t="str">
            <v>вигателем</v>
          </cell>
          <cell r="G355" t="str">
            <v>01</v>
          </cell>
          <cell r="H355">
            <v>130.97</v>
          </cell>
          <cell r="I355">
            <v>12.11</v>
          </cell>
          <cell r="J355">
            <v>0</v>
          </cell>
          <cell r="K355">
            <v>1.06</v>
          </cell>
          <cell r="L355" t="str">
            <v>23</v>
          </cell>
          <cell r="M355" t="str">
            <v>40700</v>
          </cell>
          <cell r="N355" t="str">
            <v>14 2912100</v>
          </cell>
          <cell r="O355" t="str">
            <v>067</v>
          </cell>
          <cell r="P355">
            <v>3.7</v>
          </cell>
          <cell r="Q355">
            <v>0</v>
          </cell>
          <cell r="R355" t="str">
            <v>1</v>
          </cell>
          <cell r="S355" t="str">
            <v>40</v>
          </cell>
          <cell r="T355">
            <v>92</v>
          </cell>
          <cell r="U355">
            <v>6</v>
          </cell>
          <cell r="V355">
            <v>92</v>
          </cell>
          <cell r="W355">
            <v>6</v>
          </cell>
          <cell r="X355">
            <v>92</v>
          </cell>
          <cell r="AF355" t="str">
            <v>00</v>
          </cell>
          <cell r="AI355">
            <v>123552</v>
          </cell>
          <cell r="AJ355">
            <v>25142.73</v>
          </cell>
        </row>
        <row r="356">
          <cell r="A356" t="str">
            <v>02</v>
          </cell>
          <cell r="B356" t="str">
            <v>71</v>
          </cell>
          <cell r="C356" t="str">
            <v>4112/1</v>
          </cell>
          <cell r="D356" t="str">
            <v>Внутриплощадочные эл</v>
          </cell>
          <cell r="E356" t="str">
            <v>.сети</v>
          </cell>
          <cell r="G356" t="str">
            <v>01</v>
          </cell>
          <cell r="H356">
            <v>49820.58</v>
          </cell>
          <cell r="I356">
            <v>16523.82</v>
          </cell>
          <cell r="J356">
            <v>0</v>
          </cell>
          <cell r="K356">
            <v>1.27</v>
          </cell>
          <cell r="L356" t="str">
            <v>23</v>
          </cell>
          <cell r="M356" t="str">
            <v>30015</v>
          </cell>
          <cell r="N356" t="str">
            <v>14 3131101</v>
          </cell>
          <cell r="O356" t="str">
            <v>05</v>
          </cell>
          <cell r="P356">
            <v>2</v>
          </cell>
          <cell r="Q356">
            <v>0</v>
          </cell>
          <cell r="R356" t="str">
            <v>1</v>
          </cell>
          <cell r="S356" t="str">
            <v>30</v>
          </cell>
          <cell r="T356">
            <v>78</v>
          </cell>
          <cell r="U356">
            <v>5</v>
          </cell>
          <cell r="V356">
            <v>78</v>
          </cell>
          <cell r="W356">
            <v>5</v>
          </cell>
          <cell r="X356">
            <v>78</v>
          </cell>
          <cell r="AF356" t="str">
            <v>00</v>
          </cell>
          <cell r="AI356">
            <v>39228800</v>
          </cell>
          <cell r="AJ356">
            <v>15364612.609999999</v>
          </cell>
        </row>
        <row r="357">
          <cell r="A357" t="str">
            <v>02</v>
          </cell>
          <cell r="B357" t="str">
            <v>71</v>
          </cell>
          <cell r="C357" t="str">
            <v>4113/1</v>
          </cell>
          <cell r="D357" t="str">
            <v>Внешние сети водопро</v>
          </cell>
          <cell r="E357" t="str">
            <v>вода</v>
          </cell>
          <cell r="G357" t="str">
            <v>01</v>
          </cell>
          <cell r="H357">
            <v>246820</v>
          </cell>
          <cell r="I357">
            <v>204654.92</v>
          </cell>
          <cell r="J357">
            <v>0</v>
          </cell>
          <cell r="K357">
            <v>1.06</v>
          </cell>
          <cell r="L357" t="str">
            <v>23</v>
          </cell>
          <cell r="M357" t="str">
            <v>30109</v>
          </cell>
          <cell r="N357" t="str">
            <v>12 4527351</v>
          </cell>
          <cell r="O357" t="str">
            <v>05</v>
          </cell>
          <cell r="P357">
            <v>5</v>
          </cell>
          <cell r="Q357">
            <v>0</v>
          </cell>
          <cell r="R357" t="str">
            <v>1</v>
          </cell>
          <cell r="S357" t="str">
            <v>30</v>
          </cell>
          <cell r="T357">
            <v>78</v>
          </cell>
          <cell r="U357">
            <v>5</v>
          </cell>
          <cell r="V357">
            <v>78</v>
          </cell>
          <cell r="W357">
            <v>5</v>
          </cell>
          <cell r="X357">
            <v>78</v>
          </cell>
          <cell r="AF357" t="str">
            <v>00</v>
          </cell>
          <cell r="AI357">
            <v>232814400</v>
          </cell>
          <cell r="AJ357">
            <v>227964100</v>
          </cell>
        </row>
        <row r="358">
          <cell r="A358" t="str">
            <v>02</v>
          </cell>
          <cell r="B358" t="str">
            <v>71</v>
          </cell>
          <cell r="C358" t="str">
            <v>4115/1</v>
          </cell>
          <cell r="D358" t="str">
            <v>Материальный склад с</v>
          </cell>
          <cell r="E358" t="str">
            <v xml:space="preserve"> навесом</v>
          </cell>
          <cell r="G358" t="str">
            <v>01</v>
          </cell>
          <cell r="H358">
            <v>862530</v>
          </cell>
          <cell r="I358">
            <v>357590.51</v>
          </cell>
          <cell r="J358">
            <v>0</v>
          </cell>
          <cell r="K358">
            <v>1.2</v>
          </cell>
          <cell r="L358" t="str">
            <v>23</v>
          </cell>
          <cell r="M358" t="str">
            <v>10004</v>
          </cell>
          <cell r="N358" t="str">
            <v>11 4527204</v>
          </cell>
          <cell r="O358" t="str">
            <v>01</v>
          </cell>
          <cell r="P358">
            <v>2.5</v>
          </cell>
          <cell r="Q358">
            <v>0</v>
          </cell>
          <cell r="R358" t="str">
            <v>1</v>
          </cell>
          <cell r="S358" t="str">
            <v>10</v>
          </cell>
          <cell r="T358">
            <v>78</v>
          </cell>
          <cell r="U358">
            <v>5</v>
          </cell>
          <cell r="V358">
            <v>78</v>
          </cell>
          <cell r="W358">
            <v>5</v>
          </cell>
          <cell r="X358">
            <v>78</v>
          </cell>
          <cell r="AF358" t="str">
            <v>00</v>
          </cell>
          <cell r="AI358">
            <v>719107200</v>
          </cell>
          <cell r="AJ358">
            <v>352062854</v>
          </cell>
        </row>
        <row r="359">
          <cell r="A359" t="str">
            <v>02</v>
          </cell>
          <cell r="B359" t="str">
            <v>23</v>
          </cell>
          <cell r="C359" t="str">
            <v>4116/1</v>
          </cell>
          <cell r="D359" t="str">
            <v>Пристройка к авторем</v>
          </cell>
          <cell r="E359" t="str">
            <v>.мастерской</v>
          </cell>
          <cell r="G359" t="str">
            <v>01</v>
          </cell>
          <cell r="H359">
            <v>865140</v>
          </cell>
          <cell r="I359">
            <v>302799</v>
          </cell>
          <cell r="J359">
            <v>0</v>
          </cell>
          <cell r="K359">
            <v>0.91</v>
          </cell>
          <cell r="L359" t="str">
            <v>23</v>
          </cell>
          <cell r="M359" t="str">
            <v>10004</v>
          </cell>
          <cell r="N359" t="str">
            <v>11 4526332</v>
          </cell>
          <cell r="O359" t="str">
            <v>01</v>
          </cell>
          <cell r="P359">
            <v>2.5</v>
          </cell>
          <cell r="Q359">
            <v>0</v>
          </cell>
          <cell r="R359" t="str">
            <v>1</v>
          </cell>
          <cell r="S359" t="str">
            <v>10</v>
          </cell>
          <cell r="T359">
            <v>80</v>
          </cell>
          <cell r="U359">
            <v>12</v>
          </cell>
          <cell r="V359">
            <v>80</v>
          </cell>
          <cell r="W359">
            <v>12</v>
          </cell>
          <cell r="X359">
            <v>80</v>
          </cell>
          <cell r="AF359" t="str">
            <v>00</v>
          </cell>
          <cell r="AI359">
            <v>949432736</v>
          </cell>
          <cell r="AJ359">
            <v>403508913.42000002</v>
          </cell>
        </row>
        <row r="360">
          <cell r="A360" t="str">
            <v>02</v>
          </cell>
          <cell r="B360" t="str">
            <v>23</v>
          </cell>
          <cell r="C360" t="str">
            <v>4117/1</v>
          </cell>
          <cell r="D360" t="str">
            <v>Подъездная дорога с</v>
          </cell>
          <cell r="E360" t="str">
            <v>ограждениями</v>
          </cell>
          <cell r="G360" t="str">
            <v>01</v>
          </cell>
          <cell r="H360">
            <v>987710</v>
          </cell>
          <cell r="I360">
            <v>537314.24</v>
          </cell>
          <cell r="J360">
            <v>0</v>
          </cell>
          <cell r="K360">
            <v>1.2</v>
          </cell>
          <cell r="L360" t="str">
            <v>23</v>
          </cell>
          <cell r="M360" t="str">
            <v>20224</v>
          </cell>
          <cell r="N360" t="str">
            <v>12 4526371</v>
          </cell>
          <cell r="O360" t="str">
            <v>03</v>
          </cell>
          <cell r="P360">
            <v>3.2</v>
          </cell>
          <cell r="Q360">
            <v>0</v>
          </cell>
          <cell r="R360" t="str">
            <v>1</v>
          </cell>
          <cell r="S360" t="str">
            <v>20</v>
          </cell>
          <cell r="T360">
            <v>77</v>
          </cell>
          <cell r="U360">
            <v>12</v>
          </cell>
          <cell r="V360">
            <v>77</v>
          </cell>
          <cell r="W360">
            <v>12</v>
          </cell>
          <cell r="X360">
            <v>77</v>
          </cell>
          <cell r="AF360" t="str">
            <v>00</v>
          </cell>
          <cell r="AI360">
            <v>821205728</v>
          </cell>
          <cell r="AJ360">
            <v>525571665.63</v>
          </cell>
        </row>
        <row r="361">
          <cell r="A361" t="str">
            <v>02</v>
          </cell>
          <cell r="B361" t="str">
            <v>23</v>
          </cell>
          <cell r="C361" t="str">
            <v>4118/1</v>
          </cell>
          <cell r="D361" t="str">
            <v>Авторемонтная мастер</v>
          </cell>
          <cell r="E361" t="str">
            <v>ская на тер. МТБ</v>
          </cell>
          <cell r="G361" t="str">
            <v>01</v>
          </cell>
          <cell r="H361">
            <v>1862620</v>
          </cell>
          <cell r="I361">
            <v>772211.21</v>
          </cell>
          <cell r="J361">
            <v>0</v>
          </cell>
          <cell r="K361">
            <v>1.1599999999999999</v>
          </cell>
          <cell r="L361" t="str">
            <v>23</v>
          </cell>
          <cell r="M361" t="str">
            <v>10004</v>
          </cell>
          <cell r="N361" t="str">
            <v>11 4526332</v>
          </cell>
          <cell r="O361" t="str">
            <v>01</v>
          </cell>
          <cell r="P361">
            <v>2.5</v>
          </cell>
          <cell r="Q361">
            <v>0</v>
          </cell>
          <cell r="R361" t="str">
            <v>1</v>
          </cell>
          <cell r="S361" t="str">
            <v>10</v>
          </cell>
          <cell r="T361">
            <v>78</v>
          </cell>
          <cell r="U361">
            <v>5</v>
          </cell>
          <cell r="V361">
            <v>78</v>
          </cell>
          <cell r="W361">
            <v>5</v>
          </cell>
          <cell r="X361">
            <v>78</v>
          </cell>
          <cell r="AF361" t="str">
            <v>00</v>
          </cell>
          <cell r="AI361">
            <v>1603076384</v>
          </cell>
          <cell r="AJ361">
            <v>784839480.38999999</v>
          </cell>
        </row>
        <row r="362">
          <cell r="A362" t="str">
            <v>02</v>
          </cell>
          <cell r="B362" t="str">
            <v>55</v>
          </cell>
          <cell r="C362" t="str">
            <v>4119</v>
          </cell>
          <cell r="D362" t="str">
            <v>Материальный склад</v>
          </cell>
          <cell r="G362" t="str">
            <v>01</v>
          </cell>
          <cell r="H362">
            <v>616000</v>
          </cell>
          <cell r="I362">
            <v>255383.33</v>
          </cell>
          <cell r="J362">
            <v>0</v>
          </cell>
          <cell r="K362">
            <v>1.19</v>
          </cell>
          <cell r="L362" t="str">
            <v>26</v>
          </cell>
          <cell r="M362" t="str">
            <v>10004</v>
          </cell>
          <cell r="N362" t="str">
            <v>11 4522341</v>
          </cell>
          <cell r="O362" t="str">
            <v>01</v>
          </cell>
          <cell r="P362">
            <v>2.5</v>
          </cell>
          <cell r="Q362">
            <v>0</v>
          </cell>
          <cell r="R362" t="str">
            <v>1</v>
          </cell>
          <cell r="S362" t="str">
            <v>10</v>
          </cell>
          <cell r="T362">
            <v>78</v>
          </cell>
          <cell r="U362">
            <v>5</v>
          </cell>
          <cell r="V362">
            <v>78</v>
          </cell>
          <cell r="W362">
            <v>5</v>
          </cell>
          <cell r="X362">
            <v>78</v>
          </cell>
          <cell r="AF362" t="str">
            <v>00</v>
          </cell>
          <cell r="AI362">
            <v>517977600</v>
          </cell>
          <cell r="AJ362">
            <v>253593200</v>
          </cell>
        </row>
        <row r="363">
          <cell r="A363" t="str">
            <v>02</v>
          </cell>
          <cell r="B363" t="str">
            <v>55</v>
          </cell>
          <cell r="C363" t="str">
            <v>4120</v>
          </cell>
          <cell r="D363" t="str">
            <v>Пожарный резервуар</v>
          </cell>
          <cell r="G363" t="str">
            <v>01</v>
          </cell>
          <cell r="H363">
            <v>67300</v>
          </cell>
          <cell r="I363">
            <v>27901.48</v>
          </cell>
          <cell r="J363">
            <v>0</v>
          </cell>
          <cell r="K363">
            <v>1.2</v>
          </cell>
          <cell r="L363" t="str">
            <v>26</v>
          </cell>
          <cell r="M363" t="str">
            <v>20237</v>
          </cell>
          <cell r="N363" t="str">
            <v>12 2812000</v>
          </cell>
          <cell r="O363" t="str">
            <v>03</v>
          </cell>
          <cell r="P363">
            <v>2.5</v>
          </cell>
          <cell r="Q363">
            <v>0</v>
          </cell>
          <cell r="R363" t="str">
            <v>1</v>
          </cell>
          <cell r="S363" t="str">
            <v>20</v>
          </cell>
          <cell r="T363">
            <v>78</v>
          </cell>
          <cell r="U363">
            <v>5</v>
          </cell>
          <cell r="V363">
            <v>78</v>
          </cell>
          <cell r="W363">
            <v>5</v>
          </cell>
          <cell r="X363">
            <v>78</v>
          </cell>
          <cell r="AF363" t="str">
            <v>00</v>
          </cell>
          <cell r="AI363">
            <v>56022400</v>
          </cell>
          <cell r="AJ363">
            <v>27427649</v>
          </cell>
        </row>
        <row r="364">
          <cell r="A364" t="str">
            <v>02</v>
          </cell>
          <cell r="B364" t="str">
            <v>55</v>
          </cell>
          <cell r="C364" t="str">
            <v>4121</v>
          </cell>
          <cell r="D364" t="str">
            <v>Материальный склад б</v>
          </cell>
          <cell r="E364" t="str">
            <v>азы</v>
          </cell>
          <cell r="G364" t="str">
            <v>01</v>
          </cell>
          <cell r="H364">
            <v>746480</v>
          </cell>
          <cell r="I364">
            <v>354578</v>
          </cell>
          <cell r="J364">
            <v>0</v>
          </cell>
          <cell r="K364">
            <v>1.04</v>
          </cell>
          <cell r="L364" t="str">
            <v>26</v>
          </cell>
          <cell r="M364" t="str">
            <v>10004</v>
          </cell>
          <cell r="N364" t="str">
            <v>11 4522341</v>
          </cell>
          <cell r="O364" t="str">
            <v>01</v>
          </cell>
          <cell r="P364">
            <v>2.5</v>
          </cell>
          <cell r="Q364">
            <v>0</v>
          </cell>
          <cell r="R364" t="str">
            <v>1</v>
          </cell>
          <cell r="S364" t="str">
            <v>10</v>
          </cell>
          <cell r="T364">
            <v>75</v>
          </cell>
          <cell r="U364">
            <v>12</v>
          </cell>
          <cell r="V364">
            <v>75</v>
          </cell>
          <cell r="W364">
            <v>12</v>
          </cell>
          <cell r="X364">
            <v>75</v>
          </cell>
          <cell r="AF364" t="str">
            <v>00</v>
          </cell>
          <cell r="AI364">
            <v>716967328</v>
          </cell>
          <cell r="AJ364">
            <v>394332029.57999998</v>
          </cell>
        </row>
        <row r="365">
          <cell r="A365" t="str">
            <v>02</v>
          </cell>
          <cell r="B365" t="str">
            <v>15</v>
          </cell>
          <cell r="C365" t="str">
            <v>4125</v>
          </cell>
          <cell r="D365" t="str">
            <v>Вагон-столовая</v>
          </cell>
          <cell r="G365" t="str">
            <v>01</v>
          </cell>
          <cell r="H365">
            <v>5282.82</v>
          </cell>
          <cell r="I365">
            <v>1650.88</v>
          </cell>
          <cell r="J365">
            <v>0</v>
          </cell>
          <cell r="K365">
            <v>1.5</v>
          </cell>
          <cell r="L365" t="str">
            <v>88/2</v>
          </cell>
          <cell r="M365" t="str">
            <v>10010</v>
          </cell>
          <cell r="N365" t="str">
            <v>13 0001020</v>
          </cell>
          <cell r="O365" t="str">
            <v>01</v>
          </cell>
          <cell r="P365">
            <v>12.5</v>
          </cell>
          <cell r="Q365">
            <v>0</v>
          </cell>
          <cell r="R365" t="str">
            <v>1</v>
          </cell>
          <cell r="S365" t="str">
            <v>10</v>
          </cell>
          <cell r="T365">
            <v>92</v>
          </cell>
          <cell r="U365">
            <v>6</v>
          </cell>
          <cell r="V365">
            <v>92</v>
          </cell>
          <cell r="W365">
            <v>6</v>
          </cell>
          <cell r="X365">
            <v>92</v>
          </cell>
          <cell r="AB365" t="str">
            <v>14</v>
          </cell>
          <cell r="AC365">
            <v>10</v>
          </cell>
          <cell r="AF365" t="str">
            <v>00</v>
          </cell>
          <cell r="AI365">
            <v>3521880</v>
          </cell>
          <cell r="AJ365">
            <v>2421293</v>
          </cell>
        </row>
        <row r="366">
          <cell r="A366" t="str">
            <v>02</v>
          </cell>
          <cell r="B366" t="str">
            <v>71</v>
          </cell>
          <cell r="C366" t="str">
            <v>4126</v>
          </cell>
          <cell r="D366" t="str">
            <v>Лабороторно-бытовой</v>
          </cell>
          <cell r="E366" t="str">
            <v>корпус с пристроем Р</v>
          </cell>
          <cell r="G366" t="str">
            <v>01</v>
          </cell>
          <cell r="H366">
            <v>5107200</v>
          </cell>
          <cell r="I366">
            <v>694579.19999999995</v>
          </cell>
          <cell r="J366">
            <v>0</v>
          </cell>
          <cell r="K366">
            <v>1.29</v>
          </cell>
          <cell r="L366" t="str">
            <v>23</v>
          </cell>
          <cell r="M366" t="str">
            <v>10003</v>
          </cell>
          <cell r="N366" t="str">
            <v>11 4526675</v>
          </cell>
          <cell r="O366" t="str">
            <v>01</v>
          </cell>
          <cell r="P366">
            <v>1.7</v>
          </cell>
          <cell r="Q366">
            <v>0</v>
          </cell>
          <cell r="R366" t="str">
            <v>1</v>
          </cell>
          <cell r="S366" t="str">
            <v>10</v>
          </cell>
          <cell r="T366">
            <v>86</v>
          </cell>
          <cell r="U366">
            <v>12</v>
          </cell>
          <cell r="V366">
            <v>86</v>
          </cell>
          <cell r="W366">
            <v>12</v>
          </cell>
          <cell r="X366">
            <v>86</v>
          </cell>
          <cell r="AF366" t="str">
            <v>00</v>
          </cell>
          <cell r="AI366">
            <v>3948437996</v>
          </cell>
          <cell r="AJ366">
            <v>738357904.75999999</v>
          </cell>
        </row>
        <row r="367">
          <cell r="A367" t="str">
            <v>02</v>
          </cell>
          <cell r="B367" t="str">
            <v>71</v>
          </cell>
          <cell r="C367" t="str">
            <v>4126/1</v>
          </cell>
          <cell r="D367" t="str">
            <v>Сварочный аппарат ПТ</v>
          </cell>
          <cell r="E367" t="str">
            <v>Г с ВДУ-506</v>
          </cell>
          <cell r="G367" t="str">
            <v>01</v>
          </cell>
          <cell r="H367">
            <v>10750</v>
          </cell>
          <cell r="I367">
            <v>2956.25</v>
          </cell>
          <cell r="J367">
            <v>0</v>
          </cell>
          <cell r="K367">
            <v>1.08</v>
          </cell>
          <cell r="L367" t="str">
            <v>23</v>
          </cell>
          <cell r="M367" t="str">
            <v>42502</v>
          </cell>
          <cell r="N367" t="str">
            <v>14 2947193</v>
          </cell>
          <cell r="O367" t="str">
            <v>067</v>
          </cell>
          <cell r="P367">
            <v>11</v>
          </cell>
          <cell r="Q367">
            <v>0</v>
          </cell>
          <cell r="R367" t="str">
            <v>1</v>
          </cell>
          <cell r="S367" t="str">
            <v>42</v>
          </cell>
          <cell r="T367">
            <v>92</v>
          </cell>
          <cell r="U367">
            <v>6</v>
          </cell>
          <cell r="V367">
            <v>92</v>
          </cell>
          <cell r="W367">
            <v>6</v>
          </cell>
          <cell r="X367">
            <v>92</v>
          </cell>
          <cell r="AB367" t="str">
            <v>14</v>
          </cell>
          <cell r="AC367">
            <v>8</v>
          </cell>
          <cell r="AF367" t="str">
            <v>00</v>
          </cell>
          <cell r="AI367">
            <v>9996480</v>
          </cell>
          <cell r="AJ367">
            <v>6047870.4000000004</v>
          </cell>
        </row>
        <row r="368">
          <cell r="A368" t="str">
            <v>02</v>
          </cell>
          <cell r="B368" t="str">
            <v>90</v>
          </cell>
          <cell r="C368" t="str">
            <v>4127</v>
          </cell>
          <cell r="D368" t="str">
            <v>Лесопильная рама цех</v>
          </cell>
          <cell r="E368" t="str">
            <v xml:space="preserve"> с навесом</v>
          </cell>
          <cell r="G368" t="str">
            <v>01</v>
          </cell>
          <cell r="H368">
            <v>102061.17</v>
          </cell>
          <cell r="I368">
            <v>35721.410000000003</v>
          </cell>
          <cell r="J368">
            <v>0</v>
          </cell>
          <cell r="K368">
            <v>1.27</v>
          </cell>
          <cell r="L368" t="str">
            <v>23</v>
          </cell>
          <cell r="M368" t="str">
            <v>10004</v>
          </cell>
          <cell r="N368" t="str">
            <v>14 2922630</v>
          </cell>
          <cell r="O368" t="str">
            <v>01</v>
          </cell>
          <cell r="P368">
            <v>2.5</v>
          </cell>
          <cell r="Q368">
            <v>0</v>
          </cell>
          <cell r="R368" t="str">
            <v>1</v>
          </cell>
          <cell r="S368" t="str">
            <v>10</v>
          </cell>
          <cell r="T368">
            <v>80</v>
          </cell>
          <cell r="U368">
            <v>12</v>
          </cell>
          <cell r="V368">
            <v>80</v>
          </cell>
          <cell r="W368">
            <v>12</v>
          </cell>
          <cell r="X368">
            <v>80</v>
          </cell>
          <cell r="AF368" t="str">
            <v>00</v>
          </cell>
          <cell r="AI368">
            <v>80363123</v>
          </cell>
          <cell r="AJ368">
            <v>34154326.740000002</v>
          </cell>
        </row>
        <row r="369">
          <cell r="A369" t="str">
            <v>02</v>
          </cell>
          <cell r="B369" t="str">
            <v>23</v>
          </cell>
          <cell r="C369" t="str">
            <v>4128</v>
          </cell>
          <cell r="D369" t="str">
            <v>УАЗ-3741 ПЭЛХЗМ эл.</v>
          </cell>
          <cell r="E369" t="str">
            <v>лаборатория NоВ911ОВ</v>
          </cell>
          <cell r="F369" t="str">
            <v>д11002217 ш0119156</v>
          </cell>
          <cell r="G369" t="str">
            <v>01</v>
          </cell>
          <cell r="H369">
            <v>80190</v>
          </cell>
          <cell r="I369">
            <v>28667.93</v>
          </cell>
          <cell r="J369">
            <v>0</v>
          </cell>
          <cell r="K369">
            <v>1.35</v>
          </cell>
          <cell r="L369" t="str">
            <v>23</v>
          </cell>
          <cell r="M369" t="str">
            <v>50401</v>
          </cell>
          <cell r="N369" t="str">
            <v>15 3410165</v>
          </cell>
          <cell r="O369" t="str">
            <v>075</v>
          </cell>
          <cell r="P369">
            <v>14.3</v>
          </cell>
          <cell r="Q369">
            <v>0</v>
          </cell>
          <cell r="R369" t="str">
            <v>1</v>
          </cell>
          <cell r="S369" t="str">
            <v>50</v>
          </cell>
          <cell r="T369">
            <v>91</v>
          </cell>
          <cell r="U369">
            <v>6</v>
          </cell>
          <cell r="V369">
            <v>92</v>
          </cell>
          <cell r="W369">
            <v>6</v>
          </cell>
          <cell r="X369">
            <v>92</v>
          </cell>
          <cell r="AF369" t="str">
            <v>00</v>
          </cell>
          <cell r="AI369">
            <v>59400000</v>
          </cell>
          <cell r="AJ369">
            <v>46718100</v>
          </cell>
        </row>
        <row r="370">
          <cell r="A370" t="str">
            <v>02</v>
          </cell>
          <cell r="B370" t="str">
            <v>03</v>
          </cell>
          <cell r="C370" t="str">
            <v>4151</v>
          </cell>
          <cell r="D370" t="str">
            <v>Кран башенный КБ-100</v>
          </cell>
          <cell r="E370" t="str">
            <v xml:space="preserve"> 3А-К</v>
          </cell>
          <cell r="G370" t="str">
            <v>01</v>
          </cell>
          <cell r="H370">
            <v>114000</v>
          </cell>
          <cell r="I370">
            <v>68400</v>
          </cell>
          <cell r="J370">
            <v>0</v>
          </cell>
          <cell r="K370">
            <v>0.64</v>
          </cell>
          <cell r="L370" t="str">
            <v>26</v>
          </cell>
          <cell r="M370" t="str">
            <v>41700</v>
          </cell>
          <cell r="N370" t="str">
            <v>14 2915244</v>
          </cell>
          <cell r="O370" t="str">
            <v>064</v>
          </cell>
          <cell r="P370">
            <v>10</v>
          </cell>
          <cell r="Q370">
            <v>0</v>
          </cell>
          <cell r="R370" t="str">
            <v>1</v>
          </cell>
          <cell r="S370" t="str">
            <v>41</v>
          </cell>
          <cell r="T370">
            <v>88</v>
          </cell>
          <cell r="U370">
            <v>12</v>
          </cell>
          <cell r="V370">
            <v>88</v>
          </cell>
          <cell r="W370">
            <v>12</v>
          </cell>
          <cell r="X370">
            <v>88</v>
          </cell>
          <cell r="AF370" t="str">
            <v>00</v>
          </cell>
          <cell r="AI370">
            <v>178287977</v>
          </cell>
          <cell r="AJ370">
            <v>160459179.15000001</v>
          </cell>
        </row>
        <row r="371">
          <cell r="A371" t="str">
            <v>02</v>
          </cell>
          <cell r="B371" t="str">
            <v>70</v>
          </cell>
          <cell r="C371" t="str">
            <v>4154</v>
          </cell>
          <cell r="D371" t="str">
            <v>Кран РДК-250</v>
          </cell>
          <cell r="G371" t="str">
            <v>01</v>
          </cell>
          <cell r="H371">
            <v>194998</v>
          </cell>
          <cell r="I371">
            <v>194998</v>
          </cell>
          <cell r="J371">
            <v>0</v>
          </cell>
          <cell r="K371">
            <v>0.94</v>
          </cell>
          <cell r="L371" t="str">
            <v>20</v>
          </cell>
          <cell r="M371" t="str">
            <v>41701</v>
          </cell>
          <cell r="N371" t="str">
            <v>14 2915243</v>
          </cell>
          <cell r="O371" t="str">
            <v>067</v>
          </cell>
          <cell r="P371">
            <v>9.1</v>
          </cell>
          <cell r="Q371">
            <v>0</v>
          </cell>
          <cell r="R371" t="str">
            <v>1</v>
          </cell>
          <cell r="S371" t="str">
            <v>41</v>
          </cell>
          <cell r="T371">
            <v>83</v>
          </cell>
          <cell r="U371">
            <v>12</v>
          </cell>
          <cell r="V371">
            <v>83</v>
          </cell>
          <cell r="W371">
            <v>12</v>
          </cell>
          <cell r="X371">
            <v>83</v>
          </cell>
          <cell r="AF371" t="str">
            <v>00</v>
          </cell>
          <cell r="AI371">
            <v>207407407</v>
          </cell>
          <cell r="AJ371">
            <v>207407407</v>
          </cell>
        </row>
        <row r="372">
          <cell r="A372" t="str">
            <v>02</v>
          </cell>
          <cell r="B372" t="str">
            <v>71</v>
          </cell>
          <cell r="C372" t="str">
            <v>4155</v>
          </cell>
          <cell r="D372" t="str">
            <v>Кран РДК-160-2</v>
          </cell>
          <cell r="G372" t="str">
            <v>01</v>
          </cell>
          <cell r="H372">
            <v>189600</v>
          </cell>
          <cell r="I372">
            <v>189600</v>
          </cell>
          <cell r="J372">
            <v>0</v>
          </cell>
          <cell r="K372">
            <v>1</v>
          </cell>
          <cell r="L372" t="str">
            <v>23</v>
          </cell>
          <cell r="M372" t="str">
            <v>41701</v>
          </cell>
          <cell r="N372" t="str">
            <v>14 2915243</v>
          </cell>
          <cell r="O372" t="str">
            <v>067</v>
          </cell>
          <cell r="P372">
            <v>9.1</v>
          </cell>
          <cell r="Q372">
            <v>0</v>
          </cell>
          <cell r="R372" t="str">
            <v>1</v>
          </cell>
          <cell r="S372" t="str">
            <v>41</v>
          </cell>
          <cell r="T372">
            <v>80</v>
          </cell>
          <cell r="U372">
            <v>12</v>
          </cell>
          <cell r="V372">
            <v>80</v>
          </cell>
          <cell r="W372">
            <v>12</v>
          </cell>
          <cell r="X372">
            <v>80</v>
          </cell>
          <cell r="AF372" t="str">
            <v>00</v>
          </cell>
          <cell r="AI372">
            <v>190123457</v>
          </cell>
          <cell r="AJ372">
            <v>190123457</v>
          </cell>
        </row>
        <row r="373">
          <cell r="A373" t="str">
            <v>02</v>
          </cell>
          <cell r="B373" t="str">
            <v>71</v>
          </cell>
          <cell r="C373" t="str">
            <v>4156</v>
          </cell>
          <cell r="D373" t="str">
            <v>Кран РДК-25</v>
          </cell>
          <cell r="G373" t="str">
            <v>01</v>
          </cell>
          <cell r="H373">
            <v>194998</v>
          </cell>
          <cell r="I373">
            <v>194998</v>
          </cell>
          <cell r="J373">
            <v>0</v>
          </cell>
          <cell r="K373">
            <v>0.94</v>
          </cell>
          <cell r="L373" t="str">
            <v>23</v>
          </cell>
          <cell r="M373" t="str">
            <v>41701</v>
          </cell>
          <cell r="N373" t="str">
            <v>14 2915243</v>
          </cell>
          <cell r="O373" t="str">
            <v>067</v>
          </cell>
          <cell r="P373">
            <v>9.1</v>
          </cell>
          <cell r="Q373">
            <v>0</v>
          </cell>
          <cell r="R373" t="str">
            <v>1</v>
          </cell>
          <cell r="S373" t="str">
            <v>41</v>
          </cell>
          <cell r="T373">
            <v>78</v>
          </cell>
          <cell r="U373">
            <v>6</v>
          </cell>
          <cell r="V373">
            <v>78</v>
          </cell>
          <cell r="W373">
            <v>6</v>
          </cell>
          <cell r="X373">
            <v>78</v>
          </cell>
          <cell r="AB373" t="str">
            <v>14</v>
          </cell>
          <cell r="AC373">
            <v>6</v>
          </cell>
          <cell r="AF373" t="str">
            <v>00</v>
          </cell>
          <cell r="AI373">
            <v>207407407</v>
          </cell>
          <cell r="AJ373">
            <v>207407407</v>
          </cell>
        </row>
        <row r="374">
          <cell r="A374" t="str">
            <v>02</v>
          </cell>
          <cell r="B374" t="str">
            <v>02</v>
          </cell>
          <cell r="C374" t="str">
            <v>4157</v>
          </cell>
          <cell r="D374" t="str">
            <v>Кран РДК-160</v>
          </cell>
          <cell r="G374" t="str">
            <v>01</v>
          </cell>
          <cell r="H374">
            <v>189600</v>
          </cell>
          <cell r="I374">
            <v>189600</v>
          </cell>
          <cell r="J374">
            <v>0</v>
          </cell>
          <cell r="K374">
            <v>1</v>
          </cell>
          <cell r="L374" t="str">
            <v>20</v>
          </cell>
          <cell r="M374" t="str">
            <v>41701</v>
          </cell>
          <cell r="N374" t="str">
            <v>14 2915243</v>
          </cell>
          <cell r="O374" t="str">
            <v>067</v>
          </cell>
          <cell r="P374">
            <v>9.1</v>
          </cell>
          <cell r="Q374">
            <v>0</v>
          </cell>
          <cell r="R374" t="str">
            <v>1</v>
          </cell>
          <cell r="S374" t="str">
            <v>41</v>
          </cell>
          <cell r="T374">
            <v>84</v>
          </cell>
          <cell r="U374">
            <v>12</v>
          </cell>
          <cell r="V374">
            <v>84</v>
          </cell>
          <cell r="W374">
            <v>12</v>
          </cell>
          <cell r="X374">
            <v>84</v>
          </cell>
          <cell r="AB374" t="str">
            <v>14</v>
          </cell>
          <cell r="AC374">
            <v>12</v>
          </cell>
          <cell r="AF374" t="str">
            <v>00</v>
          </cell>
          <cell r="AI374">
            <v>190123457</v>
          </cell>
          <cell r="AJ374">
            <v>190123457</v>
          </cell>
        </row>
        <row r="375">
          <cell r="A375" t="str">
            <v>02</v>
          </cell>
          <cell r="B375" t="str">
            <v>90</v>
          </cell>
          <cell r="C375" t="str">
            <v>4191</v>
          </cell>
          <cell r="D375" t="str">
            <v>Заточной станок ТГ-П</v>
          </cell>
          <cell r="E375" t="str">
            <v>А-5</v>
          </cell>
          <cell r="G375" t="str">
            <v>01</v>
          </cell>
          <cell r="H375">
            <v>3735</v>
          </cell>
          <cell r="I375">
            <v>1851.94</v>
          </cell>
          <cell r="J375">
            <v>0</v>
          </cell>
          <cell r="K375">
            <v>0.9</v>
          </cell>
          <cell r="L375" t="str">
            <v>23</v>
          </cell>
          <cell r="M375" t="str">
            <v>41000</v>
          </cell>
          <cell r="N375" t="str">
            <v>14 2922130</v>
          </cell>
          <cell r="O375" t="str">
            <v>067</v>
          </cell>
          <cell r="P375">
            <v>3.5</v>
          </cell>
          <cell r="Q375">
            <v>0</v>
          </cell>
          <cell r="R375" t="str">
            <v>1</v>
          </cell>
          <cell r="S375" t="str">
            <v>41</v>
          </cell>
          <cell r="T375">
            <v>80</v>
          </cell>
          <cell r="U375">
            <v>10</v>
          </cell>
          <cell r="V375">
            <v>80</v>
          </cell>
          <cell r="W375">
            <v>10</v>
          </cell>
          <cell r="X375">
            <v>80</v>
          </cell>
          <cell r="AF375" t="str">
            <v>00</v>
          </cell>
          <cell r="AI375">
            <v>4143260</v>
          </cell>
          <cell r="AJ375">
            <v>2489409</v>
          </cell>
        </row>
        <row r="376">
          <cell r="A376" t="str">
            <v>02</v>
          </cell>
          <cell r="B376" t="str">
            <v>05</v>
          </cell>
          <cell r="C376" t="str">
            <v>4195</v>
          </cell>
          <cell r="D376" t="str">
            <v>Вагон жилой 3 х 9</v>
          </cell>
          <cell r="E376" t="str">
            <v>дерево-мет.</v>
          </cell>
          <cell r="G376" t="str">
            <v>01</v>
          </cell>
          <cell r="H376">
            <v>85000</v>
          </cell>
          <cell r="I376">
            <v>58437.5</v>
          </cell>
          <cell r="J376">
            <v>0</v>
          </cell>
          <cell r="K376">
            <v>1.1599999999999999</v>
          </cell>
          <cell r="L376" t="str">
            <v>20</v>
          </cell>
          <cell r="M376" t="str">
            <v>10010</v>
          </cell>
          <cell r="N376" t="str">
            <v>13 2022231</v>
          </cell>
          <cell r="O376" t="str">
            <v>01</v>
          </cell>
          <cell r="P376">
            <v>12.5</v>
          </cell>
          <cell r="Q376">
            <v>0</v>
          </cell>
          <cell r="R376" t="str">
            <v>1</v>
          </cell>
          <cell r="S376" t="str">
            <v>10</v>
          </cell>
          <cell r="T376">
            <v>89</v>
          </cell>
          <cell r="U376">
            <v>6</v>
          </cell>
          <cell r="V376">
            <v>89</v>
          </cell>
          <cell r="W376">
            <v>6</v>
          </cell>
          <cell r="X376">
            <v>89</v>
          </cell>
          <cell r="AA376" t="str">
            <v>1</v>
          </cell>
          <cell r="AB376" t="str">
            <v>15</v>
          </cell>
          <cell r="AC376">
            <v>6</v>
          </cell>
          <cell r="AF376" t="str">
            <v>00</v>
          </cell>
          <cell r="AI376">
            <v>73472000</v>
          </cell>
          <cell r="AJ376">
            <v>73472000</v>
          </cell>
        </row>
        <row r="377">
          <cell r="A377" t="str">
            <v>02</v>
          </cell>
          <cell r="B377" t="str">
            <v>80</v>
          </cell>
          <cell r="C377" t="str">
            <v>4315</v>
          </cell>
          <cell r="D377" t="str">
            <v>Телефакс</v>
          </cell>
          <cell r="G377" t="str">
            <v>01</v>
          </cell>
          <cell r="H377">
            <v>3282</v>
          </cell>
          <cell r="I377">
            <v>1179.33</v>
          </cell>
          <cell r="J377">
            <v>0</v>
          </cell>
          <cell r="K377">
            <v>0.02</v>
          </cell>
          <cell r="L377" t="str">
            <v>26</v>
          </cell>
          <cell r="M377" t="str">
            <v>45605</v>
          </cell>
          <cell r="N377" t="str">
            <v>14 3222146</v>
          </cell>
          <cell r="O377" t="str">
            <v>067</v>
          </cell>
          <cell r="P377">
            <v>7.7</v>
          </cell>
          <cell r="Q377">
            <v>0</v>
          </cell>
          <cell r="R377" t="str">
            <v>1</v>
          </cell>
          <cell r="S377" t="str">
            <v>45</v>
          </cell>
          <cell r="T377">
            <v>0</v>
          </cell>
          <cell r="U377">
            <v>4</v>
          </cell>
          <cell r="V377">
            <v>90</v>
          </cell>
          <cell r="W377">
            <v>4</v>
          </cell>
          <cell r="X377">
            <v>90</v>
          </cell>
          <cell r="AF377" t="str">
            <v>00</v>
          </cell>
          <cell r="AI377">
            <v>157852800</v>
          </cell>
          <cell r="AJ377">
            <v>93185769.599999994</v>
          </cell>
        </row>
        <row r="378">
          <cell r="A378" t="str">
            <v>02</v>
          </cell>
          <cell r="B378" t="str">
            <v>80</v>
          </cell>
          <cell r="C378" t="str">
            <v>4316</v>
          </cell>
          <cell r="D378" t="str">
            <v>Компьютер IBM PC AT</v>
          </cell>
          <cell r="G378" t="str">
            <v>01</v>
          </cell>
          <cell r="H378">
            <v>2500</v>
          </cell>
          <cell r="I378">
            <v>1187.5</v>
          </cell>
          <cell r="J378">
            <v>16500</v>
          </cell>
          <cell r="K378">
            <v>0.1</v>
          </cell>
          <cell r="L378" t="str">
            <v>26</v>
          </cell>
          <cell r="M378" t="str">
            <v>48008</v>
          </cell>
          <cell r="N378" t="str">
            <v>14 3020203</v>
          </cell>
          <cell r="O378" t="str">
            <v>063</v>
          </cell>
          <cell r="P378">
            <v>10</v>
          </cell>
          <cell r="Q378">
            <v>0</v>
          </cell>
          <cell r="R378" t="str">
            <v>1</v>
          </cell>
          <cell r="S378" t="str">
            <v>48</v>
          </cell>
          <cell r="T378">
            <v>0</v>
          </cell>
          <cell r="U378">
            <v>3</v>
          </cell>
          <cell r="V378">
            <v>90</v>
          </cell>
          <cell r="W378">
            <v>3</v>
          </cell>
          <cell r="X378">
            <v>90</v>
          </cell>
          <cell r="Y378">
            <v>3</v>
          </cell>
          <cell r="Z378">
            <v>99</v>
          </cell>
          <cell r="AF378" t="str">
            <v>00</v>
          </cell>
          <cell r="AI378">
            <v>24488100</v>
          </cell>
          <cell r="AJ378">
            <v>18978277.5</v>
          </cell>
        </row>
        <row r="379">
          <cell r="A379" t="str">
            <v>02</v>
          </cell>
          <cell r="B379" t="str">
            <v>80</v>
          </cell>
          <cell r="C379" t="str">
            <v>4317</v>
          </cell>
          <cell r="D379" t="str">
            <v>Компьютер IBM PC/XT</v>
          </cell>
          <cell r="G379" t="str">
            <v>01</v>
          </cell>
          <cell r="H379">
            <v>2500</v>
          </cell>
          <cell r="I379">
            <v>1020.83</v>
          </cell>
          <cell r="J379">
            <v>0</v>
          </cell>
          <cell r="K379">
            <v>0.13</v>
          </cell>
          <cell r="L379" t="str">
            <v>26</v>
          </cell>
          <cell r="M379" t="str">
            <v>48008</v>
          </cell>
          <cell r="N379" t="str">
            <v>14 3020203</v>
          </cell>
          <cell r="O379" t="str">
            <v>063</v>
          </cell>
          <cell r="P379">
            <v>10</v>
          </cell>
          <cell r="Q379">
            <v>0</v>
          </cell>
          <cell r="R379" t="str">
            <v>1</v>
          </cell>
          <cell r="S379" t="str">
            <v>48</v>
          </cell>
          <cell r="T379">
            <v>0</v>
          </cell>
          <cell r="U379">
            <v>11</v>
          </cell>
          <cell r="V379">
            <v>90</v>
          </cell>
          <cell r="W379">
            <v>11</v>
          </cell>
          <cell r="X379">
            <v>90</v>
          </cell>
          <cell r="AB379" t="str">
            <v>14</v>
          </cell>
          <cell r="AC379">
            <v>8</v>
          </cell>
          <cell r="AF379" t="str">
            <v>00</v>
          </cell>
          <cell r="AI379">
            <v>19240650</v>
          </cell>
          <cell r="AJ379">
            <v>13628793.75</v>
          </cell>
        </row>
        <row r="380">
          <cell r="A380" t="str">
            <v>02</v>
          </cell>
          <cell r="B380" t="str">
            <v>23</v>
          </cell>
          <cell r="C380" t="str">
            <v>5005</v>
          </cell>
          <cell r="D380" t="str">
            <v>КРАЗ-255-Б No Т669КВ</v>
          </cell>
          <cell r="E380" t="str">
            <v xml:space="preserve"> груз.плетевоз</v>
          </cell>
          <cell r="F380" t="str">
            <v>дв8838005 ш633011</v>
          </cell>
          <cell r="G380" t="str">
            <v>01</v>
          </cell>
          <cell r="H380">
            <v>129605</v>
          </cell>
          <cell r="I380">
            <v>129605</v>
          </cell>
          <cell r="J380">
            <v>0</v>
          </cell>
          <cell r="K380">
            <v>1.04</v>
          </cell>
          <cell r="L380" t="str">
            <v>23</v>
          </cell>
          <cell r="M380" t="str">
            <v>50402</v>
          </cell>
          <cell r="N380" t="str">
            <v>14 2928262</v>
          </cell>
          <cell r="O380" t="str">
            <v>075</v>
          </cell>
          <cell r="P380">
            <v>0.37</v>
          </cell>
          <cell r="Q380">
            <v>0</v>
          </cell>
          <cell r="R380" t="str">
            <v>1</v>
          </cell>
          <cell r="S380" t="str">
            <v>50</v>
          </cell>
          <cell r="T380">
            <v>88</v>
          </cell>
          <cell r="U380">
            <v>1</v>
          </cell>
          <cell r="V380">
            <v>88</v>
          </cell>
          <cell r="W380">
            <v>1</v>
          </cell>
          <cell r="X380">
            <v>88</v>
          </cell>
          <cell r="AF380" t="str">
            <v>00</v>
          </cell>
          <cell r="AI380">
            <v>124444444</v>
          </cell>
          <cell r="AJ380">
            <v>124444444</v>
          </cell>
        </row>
        <row r="381">
          <cell r="A381" t="str">
            <v>02</v>
          </cell>
          <cell r="B381" t="str">
            <v>23</v>
          </cell>
          <cell r="C381" t="str">
            <v>5015</v>
          </cell>
          <cell r="D381" t="str">
            <v>ГАЗ 6612 No 46-79кшр</v>
          </cell>
          <cell r="E381" t="str">
            <v>фургон груз.такси</v>
          </cell>
          <cell r="F381" t="str">
            <v>дв0220203 ш0516157</v>
          </cell>
          <cell r="G381" t="str">
            <v>01</v>
          </cell>
          <cell r="H381">
            <v>62000</v>
          </cell>
          <cell r="I381">
            <v>39226.71</v>
          </cell>
          <cell r="J381">
            <v>0</v>
          </cell>
          <cell r="K381">
            <v>0.54</v>
          </cell>
          <cell r="L381" t="str">
            <v>23</v>
          </cell>
          <cell r="M381" t="str">
            <v>50402</v>
          </cell>
          <cell r="N381" t="str">
            <v>15 3410349</v>
          </cell>
          <cell r="O381" t="str">
            <v>075</v>
          </cell>
          <cell r="P381">
            <v>0.37</v>
          </cell>
          <cell r="Q381">
            <v>0</v>
          </cell>
          <cell r="R381" t="str">
            <v>1</v>
          </cell>
          <cell r="S381" t="str">
            <v>50</v>
          </cell>
          <cell r="T381">
            <v>87</v>
          </cell>
          <cell r="U381">
            <v>11</v>
          </cell>
          <cell r="V381">
            <v>87</v>
          </cell>
          <cell r="W381">
            <v>11</v>
          </cell>
          <cell r="X381">
            <v>87</v>
          </cell>
          <cell r="AF381" t="str">
            <v>00</v>
          </cell>
          <cell r="AI381">
            <v>115555556</v>
          </cell>
          <cell r="AJ381">
            <v>75217711.400000006</v>
          </cell>
        </row>
        <row r="382">
          <cell r="A382" t="str">
            <v>02</v>
          </cell>
          <cell r="B382" t="str">
            <v>23</v>
          </cell>
          <cell r="C382" t="str">
            <v>6003</v>
          </cell>
          <cell r="D382" t="str">
            <v>А/м татра экскаватор</v>
          </cell>
          <cell r="E382" t="str">
            <v>планир.УДС-114 д1498</v>
          </cell>
          <cell r="F382" t="str">
            <v>ш24062 Nо09-04 КШШ</v>
          </cell>
          <cell r="G382" t="str">
            <v>01</v>
          </cell>
          <cell r="H382">
            <v>332426.8</v>
          </cell>
          <cell r="I382">
            <v>22161.79</v>
          </cell>
          <cell r="J382">
            <v>0</v>
          </cell>
          <cell r="K382">
            <v>1.51</v>
          </cell>
          <cell r="L382" t="str">
            <v>23</v>
          </cell>
          <cell r="M382" t="str">
            <v>50426</v>
          </cell>
          <cell r="N382" t="str">
            <v>14 2924332</v>
          </cell>
          <cell r="O382" t="str">
            <v>073</v>
          </cell>
          <cell r="P382">
            <v>10</v>
          </cell>
          <cell r="Q382">
            <v>0</v>
          </cell>
          <cell r="R382" t="str">
            <v>1</v>
          </cell>
          <cell r="S382" t="str">
            <v>50</v>
          </cell>
          <cell r="T382">
            <v>94</v>
          </cell>
          <cell r="U382">
            <v>4</v>
          </cell>
          <cell r="V382">
            <v>94</v>
          </cell>
          <cell r="W382">
            <v>4</v>
          </cell>
          <cell r="X382">
            <v>94</v>
          </cell>
          <cell r="AF382" t="str">
            <v>00</v>
          </cell>
          <cell r="AI382">
            <v>220150196</v>
          </cell>
          <cell r="AJ382">
            <v>80721738.620000005</v>
          </cell>
        </row>
        <row r="383">
          <cell r="A383" t="str">
            <v>02</v>
          </cell>
          <cell r="B383" t="str">
            <v>80</v>
          </cell>
          <cell r="C383" t="str">
            <v>6004</v>
          </cell>
          <cell r="D383" t="str">
            <v>Персональный компьют</v>
          </cell>
          <cell r="E383" t="str">
            <v>ер c принтером EPSON</v>
          </cell>
          <cell r="F383" t="str">
            <v>Япония</v>
          </cell>
          <cell r="G383" t="str">
            <v>01</v>
          </cell>
          <cell r="H383">
            <v>14093.9</v>
          </cell>
          <cell r="I383">
            <v>186.67</v>
          </cell>
          <cell r="J383">
            <v>0</v>
          </cell>
          <cell r="K383">
            <v>0.26</v>
          </cell>
          <cell r="L383" t="str">
            <v>26</v>
          </cell>
          <cell r="M383" t="str">
            <v>48008</v>
          </cell>
          <cell r="N383" t="str">
            <v>14 3020203</v>
          </cell>
          <cell r="O383" t="str">
            <v>063</v>
          </cell>
          <cell r="P383">
            <v>10</v>
          </cell>
          <cell r="Q383">
            <v>0</v>
          </cell>
          <cell r="R383" t="str">
            <v>1</v>
          </cell>
          <cell r="S383" t="str">
            <v>48</v>
          </cell>
          <cell r="T383">
            <v>94</v>
          </cell>
          <cell r="U383">
            <v>4</v>
          </cell>
          <cell r="V383">
            <v>94</v>
          </cell>
          <cell r="W383">
            <v>4</v>
          </cell>
          <cell r="X383">
            <v>94</v>
          </cell>
          <cell r="Y383">
            <v>10</v>
          </cell>
          <cell r="Z383">
            <v>98</v>
          </cell>
          <cell r="AF383" t="str">
            <v>00</v>
          </cell>
          <cell r="AI383">
            <v>10834532</v>
          </cell>
          <cell r="AJ383">
            <v>3972661.82</v>
          </cell>
        </row>
        <row r="384">
          <cell r="A384" t="str">
            <v>02</v>
          </cell>
          <cell r="B384" t="str">
            <v>02</v>
          </cell>
          <cell r="C384" t="str">
            <v>6005</v>
          </cell>
          <cell r="D384" t="str">
            <v>Эксковатор гидравлич</v>
          </cell>
          <cell r="E384" t="str">
            <v>еский</v>
          </cell>
          <cell r="G384" t="str">
            <v>01</v>
          </cell>
          <cell r="H384">
            <v>620400</v>
          </cell>
          <cell r="I384">
            <v>31847.200000000001</v>
          </cell>
          <cell r="J384">
            <v>0</v>
          </cell>
          <cell r="K384">
            <v>0.48</v>
          </cell>
          <cell r="L384" t="str">
            <v>20</v>
          </cell>
          <cell r="M384" t="str">
            <v>41804</v>
          </cell>
          <cell r="N384" t="str">
            <v>14 2924331</v>
          </cell>
          <cell r="O384" t="str">
            <v>064</v>
          </cell>
          <cell r="P384">
            <v>7.7</v>
          </cell>
          <cell r="Q384">
            <v>0</v>
          </cell>
          <cell r="R384" t="str">
            <v>1</v>
          </cell>
          <cell r="S384" t="str">
            <v>41</v>
          </cell>
          <cell r="T384">
            <v>94</v>
          </cell>
          <cell r="U384">
            <v>4</v>
          </cell>
          <cell r="V384">
            <v>94</v>
          </cell>
          <cell r="W384">
            <v>4</v>
          </cell>
          <cell r="X384">
            <v>94</v>
          </cell>
          <cell r="AB384" t="str">
            <v>14</v>
          </cell>
          <cell r="AC384">
            <v>3</v>
          </cell>
          <cell r="AF384" t="str">
            <v>00</v>
          </cell>
          <cell r="AI384">
            <v>1304996608</v>
          </cell>
          <cell r="AJ384">
            <v>368444042.20999998</v>
          </cell>
        </row>
        <row r="385">
          <cell r="A385" t="str">
            <v>02</v>
          </cell>
          <cell r="B385" t="str">
            <v>15</v>
          </cell>
          <cell r="C385" t="str">
            <v>6015</v>
          </cell>
          <cell r="D385" t="str">
            <v>Вагон домик/фургон/</v>
          </cell>
          <cell r="G385" t="str">
            <v>01</v>
          </cell>
          <cell r="H385">
            <v>8736</v>
          </cell>
          <cell r="I385">
            <v>273</v>
          </cell>
          <cell r="J385">
            <v>0</v>
          </cell>
          <cell r="K385">
            <v>1.5</v>
          </cell>
          <cell r="L385" t="str">
            <v>88/2</v>
          </cell>
          <cell r="M385" t="str">
            <v>10010</v>
          </cell>
          <cell r="N385" t="str">
            <v>13 0001020</v>
          </cell>
          <cell r="O385" t="str">
            <v>01</v>
          </cell>
          <cell r="P385">
            <v>12.5</v>
          </cell>
          <cell r="Q385">
            <v>0</v>
          </cell>
          <cell r="R385" t="str">
            <v>1</v>
          </cell>
          <cell r="S385" t="str">
            <v>10</v>
          </cell>
          <cell r="T385">
            <v>93</v>
          </cell>
          <cell r="U385">
            <v>9</v>
          </cell>
          <cell r="V385">
            <v>94</v>
          </cell>
          <cell r="W385">
            <v>9</v>
          </cell>
          <cell r="X385">
            <v>94</v>
          </cell>
          <cell r="AB385" t="str">
            <v>14</v>
          </cell>
          <cell r="AC385">
            <v>10</v>
          </cell>
          <cell r="AF385" t="str">
            <v>00</v>
          </cell>
          <cell r="AI385">
            <v>5824000</v>
          </cell>
          <cell r="AJ385">
            <v>2366000.0699999998</v>
          </cell>
        </row>
        <row r="386">
          <cell r="A386" t="str">
            <v>02</v>
          </cell>
          <cell r="B386" t="str">
            <v>80</v>
          </cell>
          <cell r="C386" t="str">
            <v>6016</v>
          </cell>
          <cell r="D386" t="str">
            <v>Персональный компьют</v>
          </cell>
          <cell r="E386" t="str">
            <v>ер с принтером EPSON</v>
          </cell>
          <cell r="F386" t="str">
            <v>в к-те с кабелем Япо</v>
          </cell>
          <cell r="G386" t="str">
            <v>01</v>
          </cell>
          <cell r="H386">
            <v>14093.9</v>
          </cell>
          <cell r="I386">
            <v>70</v>
          </cell>
          <cell r="J386">
            <v>0</v>
          </cell>
          <cell r="K386">
            <v>0.35</v>
          </cell>
          <cell r="L386" t="str">
            <v>26</v>
          </cell>
          <cell r="M386" t="str">
            <v>48008</v>
          </cell>
          <cell r="N386" t="str">
            <v>14 3020203</v>
          </cell>
          <cell r="O386" t="str">
            <v>063</v>
          </cell>
          <cell r="P386">
            <v>10</v>
          </cell>
          <cell r="Q386">
            <v>0</v>
          </cell>
          <cell r="R386" t="str">
            <v>1</v>
          </cell>
          <cell r="S386" t="str">
            <v>48</v>
          </cell>
          <cell r="T386">
            <v>94</v>
          </cell>
          <cell r="U386">
            <v>9</v>
          </cell>
          <cell r="V386">
            <v>94</v>
          </cell>
          <cell r="W386">
            <v>9</v>
          </cell>
          <cell r="X386">
            <v>94</v>
          </cell>
          <cell r="Y386">
            <v>10</v>
          </cell>
          <cell r="Z386">
            <v>98</v>
          </cell>
          <cell r="AF386" t="str">
            <v>00</v>
          </cell>
          <cell r="AI386">
            <v>8089187</v>
          </cell>
          <cell r="AJ386">
            <v>2628985.7400000002</v>
          </cell>
        </row>
        <row r="387">
          <cell r="A387" t="str">
            <v>02</v>
          </cell>
          <cell r="B387" t="str">
            <v>80</v>
          </cell>
          <cell r="C387" t="str">
            <v>6017</v>
          </cell>
          <cell r="D387" t="str">
            <v>Блок бесперебойного</v>
          </cell>
          <cell r="E387" t="str">
            <v>питания для компьюте</v>
          </cell>
          <cell r="G387" t="str">
            <v>01</v>
          </cell>
          <cell r="H387">
            <v>1266</v>
          </cell>
          <cell r="I387">
            <v>31.65</v>
          </cell>
          <cell r="J387">
            <v>0</v>
          </cell>
          <cell r="K387">
            <v>0.21</v>
          </cell>
          <cell r="L387" t="str">
            <v>26</v>
          </cell>
          <cell r="M387" t="str">
            <v>48008</v>
          </cell>
          <cell r="N387" t="str">
            <v>14 3190290</v>
          </cell>
          <cell r="O387" t="str">
            <v>063</v>
          </cell>
          <cell r="P387">
            <v>10</v>
          </cell>
          <cell r="Q387">
            <v>0</v>
          </cell>
          <cell r="R387" t="str">
            <v>1</v>
          </cell>
          <cell r="S387" t="str">
            <v>48</v>
          </cell>
          <cell r="T387">
            <v>94</v>
          </cell>
          <cell r="U387">
            <v>9</v>
          </cell>
          <cell r="V387">
            <v>94</v>
          </cell>
          <cell r="W387">
            <v>9</v>
          </cell>
          <cell r="X387">
            <v>94</v>
          </cell>
          <cell r="AF387" t="str">
            <v>00</v>
          </cell>
          <cell r="AI387">
            <v>6127139</v>
          </cell>
          <cell r="AJ387">
            <v>1991320.14</v>
          </cell>
        </row>
        <row r="388">
          <cell r="A388" t="str">
            <v>02</v>
          </cell>
          <cell r="B388" t="str">
            <v>80</v>
          </cell>
          <cell r="C388" t="str">
            <v>6018</v>
          </cell>
          <cell r="D388" t="str">
            <v>Копировальный аппара</v>
          </cell>
          <cell r="E388" t="str">
            <v>т КАНОН цветной</v>
          </cell>
          <cell r="G388" t="str">
            <v>01</v>
          </cell>
          <cell r="H388">
            <v>11940</v>
          </cell>
          <cell r="I388">
            <v>373.12</v>
          </cell>
          <cell r="J388">
            <v>0</v>
          </cell>
          <cell r="K388">
            <v>0.14000000000000001</v>
          </cell>
          <cell r="L388" t="str">
            <v>26</v>
          </cell>
          <cell r="M388" t="str">
            <v>44804</v>
          </cell>
          <cell r="N388" t="str">
            <v>14 3010210</v>
          </cell>
          <cell r="O388" t="str">
            <v>063</v>
          </cell>
          <cell r="P388">
            <v>12.5</v>
          </cell>
          <cell r="Q388">
            <v>0</v>
          </cell>
          <cell r="R388" t="str">
            <v>1</v>
          </cell>
          <cell r="S388" t="str">
            <v>48</v>
          </cell>
          <cell r="T388">
            <v>94</v>
          </cell>
          <cell r="U388">
            <v>9</v>
          </cell>
          <cell r="V388">
            <v>94</v>
          </cell>
          <cell r="W388">
            <v>9</v>
          </cell>
          <cell r="X388">
            <v>94</v>
          </cell>
          <cell r="AF388" t="str">
            <v>00</v>
          </cell>
          <cell r="AI388">
            <v>82725124</v>
          </cell>
          <cell r="AJ388">
            <v>26885665.23</v>
          </cell>
        </row>
        <row r="389">
          <cell r="A389" t="str">
            <v>02</v>
          </cell>
          <cell r="B389" t="str">
            <v>80</v>
          </cell>
          <cell r="C389" t="str">
            <v>6019</v>
          </cell>
          <cell r="D389" t="str">
            <v>Пишущая машинка ОПТИ</v>
          </cell>
          <cell r="E389" t="str">
            <v>МА</v>
          </cell>
          <cell r="G389" t="str">
            <v>01</v>
          </cell>
          <cell r="H389">
            <v>1322</v>
          </cell>
          <cell r="I389">
            <v>41.31</v>
          </cell>
          <cell r="J389">
            <v>0</v>
          </cell>
          <cell r="K389">
            <v>0.56999999999999995</v>
          </cell>
          <cell r="L389" t="str">
            <v>26</v>
          </cell>
          <cell r="M389" t="str">
            <v>44811</v>
          </cell>
          <cell r="N389" t="str">
            <v>14 3010102</v>
          </cell>
          <cell r="O389" t="str">
            <v>063</v>
          </cell>
          <cell r="P389">
            <v>12.5</v>
          </cell>
          <cell r="Q389">
            <v>0</v>
          </cell>
          <cell r="R389" t="str">
            <v>1</v>
          </cell>
          <cell r="S389" t="str">
            <v>44</v>
          </cell>
          <cell r="T389">
            <v>94</v>
          </cell>
          <cell r="U389">
            <v>9</v>
          </cell>
          <cell r="V389">
            <v>94</v>
          </cell>
          <cell r="W389">
            <v>9</v>
          </cell>
          <cell r="X389">
            <v>94</v>
          </cell>
          <cell r="AF389" t="str">
            <v>00</v>
          </cell>
          <cell r="AI389">
            <v>2299603</v>
          </cell>
          <cell r="AJ389">
            <v>934213.77</v>
          </cell>
        </row>
        <row r="390">
          <cell r="A390" t="str">
            <v>02</v>
          </cell>
          <cell r="B390" t="str">
            <v>80</v>
          </cell>
          <cell r="C390" t="str">
            <v>6020</v>
          </cell>
          <cell r="D390" t="str">
            <v>Пишущая машинка ОПТИ</v>
          </cell>
          <cell r="E390" t="str">
            <v>МА</v>
          </cell>
          <cell r="G390" t="str">
            <v>01</v>
          </cell>
          <cell r="H390">
            <v>1322</v>
          </cell>
          <cell r="I390">
            <v>41.31</v>
          </cell>
          <cell r="J390">
            <v>0</v>
          </cell>
          <cell r="K390">
            <v>0.56999999999999995</v>
          </cell>
          <cell r="L390" t="str">
            <v>26</v>
          </cell>
          <cell r="M390" t="str">
            <v>44811</v>
          </cell>
          <cell r="N390" t="str">
            <v>14 3010102</v>
          </cell>
          <cell r="O390" t="str">
            <v>063</v>
          </cell>
          <cell r="P390">
            <v>12.5</v>
          </cell>
          <cell r="Q390">
            <v>0</v>
          </cell>
          <cell r="R390" t="str">
            <v>1</v>
          </cell>
          <cell r="S390" t="str">
            <v>44</v>
          </cell>
          <cell r="T390">
            <v>94</v>
          </cell>
          <cell r="U390">
            <v>9</v>
          </cell>
          <cell r="V390">
            <v>94</v>
          </cell>
          <cell r="W390">
            <v>9</v>
          </cell>
          <cell r="X390">
            <v>94</v>
          </cell>
          <cell r="AF390" t="str">
            <v>00</v>
          </cell>
          <cell r="AI390">
            <v>2299603</v>
          </cell>
          <cell r="AJ390">
            <v>934213.77</v>
          </cell>
        </row>
        <row r="391">
          <cell r="A391" t="str">
            <v>02</v>
          </cell>
          <cell r="B391" t="str">
            <v>12</v>
          </cell>
          <cell r="C391" t="str">
            <v>6022</v>
          </cell>
          <cell r="D391" t="str">
            <v>Автопоилка ВУК-3</v>
          </cell>
          <cell r="F391" t="str">
            <v>735684</v>
          </cell>
          <cell r="G391" t="str">
            <v>01</v>
          </cell>
          <cell r="H391">
            <v>5254</v>
          </cell>
          <cell r="I391">
            <v>262.7</v>
          </cell>
          <cell r="J391">
            <v>0</v>
          </cell>
          <cell r="K391">
            <v>1</v>
          </cell>
          <cell r="L391" t="str">
            <v>88/4</v>
          </cell>
          <cell r="M391" t="str">
            <v>45744</v>
          </cell>
          <cell r="N391" t="str">
            <v>14 2921000</v>
          </cell>
          <cell r="O391" t="str">
            <v>063</v>
          </cell>
          <cell r="P391">
            <v>20</v>
          </cell>
          <cell r="Q391">
            <v>0</v>
          </cell>
          <cell r="R391" t="str">
            <v>1</v>
          </cell>
          <cell r="S391" t="str">
            <v>45</v>
          </cell>
          <cell r="T391">
            <v>94</v>
          </cell>
          <cell r="U391">
            <v>9</v>
          </cell>
          <cell r="V391">
            <v>94</v>
          </cell>
          <cell r="W391">
            <v>9</v>
          </cell>
          <cell r="X391">
            <v>94</v>
          </cell>
          <cell r="AF391" t="str">
            <v>00</v>
          </cell>
          <cell r="AI391">
            <v>5251293</v>
          </cell>
          <cell r="AJ391">
            <v>3413340.45</v>
          </cell>
        </row>
        <row r="392">
          <cell r="A392" t="str">
            <v>02</v>
          </cell>
          <cell r="B392" t="str">
            <v>23</v>
          </cell>
          <cell r="C392" t="str">
            <v>6023</v>
          </cell>
          <cell r="D392" t="str">
            <v>Полуприцеп МАЗ-5247</v>
          </cell>
          <cell r="E392" t="str">
            <v>60тонн Nо АА36-32</v>
          </cell>
          <cell r="G392" t="str">
            <v>01</v>
          </cell>
          <cell r="H392">
            <v>34933.33</v>
          </cell>
          <cell r="I392">
            <v>5641.73</v>
          </cell>
          <cell r="J392">
            <v>0</v>
          </cell>
          <cell r="K392">
            <v>1.31</v>
          </cell>
          <cell r="L392" t="str">
            <v>23</v>
          </cell>
          <cell r="M392" t="str">
            <v>50413</v>
          </cell>
          <cell r="N392" t="str">
            <v>15 3420183</v>
          </cell>
          <cell r="O392" t="str">
            <v>073</v>
          </cell>
          <cell r="P392">
            <v>8.3000000000000007</v>
          </cell>
          <cell r="Q392">
            <v>0</v>
          </cell>
          <cell r="R392" t="str">
            <v>1</v>
          </cell>
          <cell r="S392" t="str">
            <v>50</v>
          </cell>
          <cell r="T392">
            <v>65</v>
          </cell>
          <cell r="U392">
            <v>9</v>
          </cell>
          <cell r="V392">
            <v>94</v>
          </cell>
          <cell r="W392">
            <v>9</v>
          </cell>
          <cell r="X392">
            <v>94</v>
          </cell>
          <cell r="AF392" t="str">
            <v>00</v>
          </cell>
          <cell r="AI392">
            <v>26666667</v>
          </cell>
          <cell r="AJ392">
            <v>10946666.76</v>
          </cell>
        </row>
        <row r="393">
          <cell r="A393" t="str">
            <v>02</v>
          </cell>
          <cell r="B393" t="str">
            <v>23</v>
          </cell>
          <cell r="C393" t="str">
            <v>6024</v>
          </cell>
          <cell r="D393" t="str">
            <v>Автомашина ЗИЛ ММЗ 4</v>
          </cell>
          <cell r="E393" t="str">
            <v>502 дв029425 ш б/н</v>
          </cell>
          <cell r="F393" t="str">
            <v>Nо В 876 ОВ</v>
          </cell>
          <cell r="G393" t="str">
            <v>01</v>
          </cell>
          <cell r="H393">
            <v>95000</v>
          </cell>
          <cell r="I393">
            <v>14070.19</v>
          </cell>
          <cell r="J393">
            <v>0</v>
          </cell>
          <cell r="K393">
            <v>1.1499999999999999</v>
          </cell>
          <cell r="L393" t="str">
            <v>23</v>
          </cell>
          <cell r="M393" t="str">
            <v>50402</v>
          </cell>
          <cell r="N393" t="str">
            <v>15 3410222</v>
          </cell>
          <cell r="O393" t="str">
            <v>075</v>
          </cell>
          <cell r="P393">
            <v>0.37</v>
          </cell>
          <cell r="Q393">
            <v>0</v>
          </cell>
          <cell r="R393" t="str">
            <v>1</v>
          </cell>
          <cell r="S393" t="str">
            <v>50</v>
          </cell>
          <cell r="T393">
            <v>92</v>
          </cell>
          <cell r="U393">
            <v>9</v>
          </cell>
          <cell r="V393">
            <v>94</v>
          </cell>
          <cell r="W393">
            <v>9</v>
          </cell>
          <cell r="X393">
            <v>94</v>
          </cell>
          <cell r="AF393" t="str">
            <v>00</v>
          </cell>
          <cell r="AI393">
            <v>82962963</v>
          </cell>
          <cell r="AJ393">
            <v>42645750.539999999</v>
          </cell>
        </row>
        <row r="394">
          <cell r="A394" t="str">
            <v>02</v>
          </cell>
          <cell r="B394" t="str">
            <v>23</v>
          </cell>
          <cell r="C394" t="str">
            <v>6032</v>
          </cell>
          <cell r="D394" t="str">
            <v>Спецтягач гN-E778ЕУ</v>
          </cell>
          <cell r="E394" t="str">
            <v>КШШ КАМАЗ-5410 груз.</v>
          </cell>
          <cell r="F394" t="str">
            <v>дв273406 ш2060706</v>
          </cell>
          <cell r="G394" t="str">
            <v>01</v>
          </cell>
          <cell r="H394">
            <v>235000</v>
          </cell>
          <cell r="I394">
            <v>14687.5</v>
          </cell>
          <cell r="J394">
            <v>0</v>
          </cell>
          <cell r="K394">
            <v>0.73</v>
          </cell>
          <cell r="L394" t="str">
            <v>23</v>
          </cell>
          <cell r="M394" t="str">
            <v>50428</v>
          </cell>
          <cell r="N394" t="str">
            <v>15 3410371</v>
          </cell>
          <cell r="O394" t="str">
            <v>064</v>
          </cell>
          <cell r="P394">
            <v>12.5</v>
          </cell>
          <cell r="Q394">
            <v>0</v>
          </cell>
          <cell r="R394" t="str">
            <v>1</v>
          </cell>
          <cell r="S394" t="str">
            <v>50</v>
          </cell>
          <cell r="T394">
            <v>93</v>
          </cell>
          <cell r="U394">
            <v>6</v>
          </cell>
          <cell r="V394">
            <v>94</v>
          </cell>
          <cell r="W394">
            <v>6</v>
          </cell>
          <cell r="X394">
            <v>94</v>
          </cell>
          <cell r="AF394" t="str">
            <v>00</v>
          </cell>
          <cell r="AI394">
            <v>320061627</v>
          </cell>
          <cell r="AJ394">
            <v>140026961.78999999</v>
          </cell>
        </row>
        <row r="395">
          <cell r="A395" t="str">
            <v>15</v>
          </cell>
          <cell r="B395" t="str">
            <v>81</v>
          </cell>
          <cell r="C395" t="str">
            <v>6033</v>
          </cell>
          <cell r="D395" t="str">
            <v>Персональный компьют</v>
          </cell>
          <cell r="E395" t="str">
            <v>ер сист. миокард</v>
          </cell>
          <cell r="G395" t="str">
            <v>01</v>
          </cell>
          <cell r="H395">
            <v>2800</v>
          </cell>
          <cell r="I395">
            <v>140</v>
          </cell>
          <cell r="J395">
            <v>0</v>
          </cell>
          <cell r="K395">
            <v>0.18</v>
          </cell>
          <cell r="L395" t="str">
            <v>88/2</v>
          </cell>
          <cell r="M395" t="str">
            <v>48008</v>
          </cell>
          <cell r="N395" t="str">
            <v>14 3311269</v>
          </cell>
          <cell r="O395" t="str">
            <v>063</v>
          </cell>
          <cell r="P395">
            <v>10</v>
          </cell>
          <cell r="Q395">
            <v>0</v>
          </cell>
          <cell r="R395" t="str">
            <v>1</v>
          </cell>
          <cell r="S395" t="str">
            <v>48</v>
          </cell>
          <cell r="T395">
            <v>94</v>
          </cell>
          <cell r="U395">
            <v>6</v>
          </cell>
          <cell r="V395">
            <v>94</v>
          </cell>
          <cell r="W395">
            <v>6</v>
          </cell>
          <cell r="X395">
            <v>94</v>
          </cell>
          <cell r="AB395" t="str">
            <v>14</v>
          </cell>
          <cell r="AC395">
            <v>2</v>
          </cell>
          <cell r="AF395" t="str">
            <v>15</v>
          </cell>
          <cell r="AI395">
            <v>15630514</v>
          </cell>
          <cell r="AJ395">
            <v>5470679.8200000003</v>
          </cell>
        </row>
        <row r="396">
          <cell r="A396" t="str">
            <v>02</v>
          </cell>
          <cell r="B396" t="str">
            <v>23</v>
          </cell>
          <cell r="C396" t="str">
            <v>6035</v>
          </cell>
          <cell r="D396" t="str">
            <v>Топливозаправщик УРА</v>
          </cell>
          <cell r="E396" t="str">
            <v>Л-4320 гос.09-35 КШШ</v>
          </cell>
          <cell r="F396" t="str">
            <v>дв28223  ш214995</v>
          </cell>
          <cell r="G396" t="str">
            <v>01</v>
          </cell>
          <cell r="H396">
            <v>149721</v>
          </cell>
          <cell r="I396">
            <v>7486.05</v>
          </cell>
          <cell r="J396">
            <v>0</v>
          </cell>
          <cell r="K396">
            <v>1.07</v>
          </cell>
          <cell r="L396" t="str">
            <v>23</v>
          </cell>
          <cell r="M396" t="str">
            <v>50426</v>
          </cell>
          <cell r="N396" t="str">
            <v>15 3410362</v>
          </cell>
          <cell r="O396" t="str">
            <v>073</v>
          </cell>
          <cell r="P396">
            <v>10</v>
          </cell>
          <cell r="Q396">
            <v>0</v>
          </cell>
          <cell r="R396" t="str">
            <v>1</v>
          </cell>
          <cell r="S396" t="str">
            <v>50</v>
          </cell>
          <cell r="T396">
            <v>94</v>
          </cell>
          <cell r="U396">
            <v>6</v>
          </cell>
          <cell r="V396">
            <v>94</v>
          </cell>
          <cell r="W396">
            <v>6</v>
          </cell>
          <cell r="X396">
            <v>94</v>
          </cell>
          <cell r="AF396" t="str">
            <v>00</v>
          </cell>
          <cell r="AI396">
            <v>140345679</v>
          </cell>
          <cell r="AJ396">
            <v>49120987.770000003</v>
          </cell>
        </row>
        <row r="397">
          <cell r="A397" t="str">
            <v>02</v>
          </cell>
          <cell r="B397" t="str">
            <v>23</v>
          </cell>
          <cell r="C397" t="str">
            <v>6036</v>
          </cell>
          <cell r="D397" t="str">
            <v>Топливозаправщик УРА</v>
          </cell>
          <cell r="E397" t="str">
            <v>Л-4320 гос.09-34 КШШ</v>
          </cell>
          <cell r="F397" t="str">
            <v>дв27776  ш214925</v>
          </cell>
          <cell r="G397" t="str">
            <v>01</v>
          </cell>
          <cell r="H397">
            <v>149721</v>
          </cell>
          <cell r="I397">
            <v>7486.05</v>
          </cell>
          <cell r="J397">
            <v>0</v>
          </cell>
          <cell r="K397">
            <v>1.07</v>
          </cell>
          <cell r="L397" t="str">
            <v>23</v>
          </cell>
          <cell r="M397" t="str">
            <v>50426</v>
          </cell>
          <cell r="N397" t="str">
            <v>15 3410362</v>
          </cell>
          <cell r="O397" t="str">
            <v>073</v>
          </cell>
          <cell r="P397">
            <v>10</v>
          </cell>
          <cell r="Q397">
            <v>0</v>
          </cell>
          <cell r="R397" t="str">
            <v>1</v>
          </cell>
          <cell r="S397" t="str">
            <v>50</v>
          </cell>
          <cell r="T397">
            <v>94</v>
          </cell>
          <cell r="U397">
            <v>6</v>
          </cell>
          <cell r="V397">
            <v>94</v>
          </cell>
          <cell r="W397">
            <v>6</v>
          </cell>
          <cell r="X397">
            <v>94</v>
          </cell>
          <cell r="AF397" t="str">
            <v>00</v>
          </cell>
          <cell r="AI397">
            <v>140345679</v>
          </cell>
          <cell r="AJ397">
            <v>49120987.770000003</v>
          </cell>
        </row>
        <row r="398">
          <cell r="A398" t="str">
            <v>02</v>
          </cell>
          <cell r="B398" t="str">
            <v>23</v>
          </cell>
          <cell r="C398" t="str">
            <v>6037</v>
          </cell>
          <cell r="D398" t="str">
            <v>Прицеп заправщик</v>
          </cell>
          <cell r="E398" t="str">
            <v>ПАЗС-86332 N39-13ЕЮ</v>
          </cell>
          <cell r="G398" t="str">
            <v>01</v>
          </cell>
          <cell r="H398">
            <v>73616.509999999995</v>
          </cell>
          <cell r="I398">
            <v>4601.03</v>
          </cell>
          <cell r="J398">
            <v>0</v>
          </cell>
          <cell r="K398">
            <v>1.31</v>
          </cell>
          <cell r="L398" t="str">
            <v>23</v>
          </cell>
          <cell r="M398" t="str">
            <v>50410</v>
          </cell>
          <cell r="N398" t="str">
            <v>15 3420193</v>
          </cell>
          <cell r="O398" t="str">
            <v>073</v>
          </cell>
          <cell r="P398">
            <v>12.5</v>
          </cell>
          <cell r="Q398">
            <v>0</v>
          </cell>
          <cell r="R398" t="str">
            <v>1</v>
          </cell>
          <cell r="S398" t="str">
            <v>50</v>
          </cell>
          <cell r="T398">
            <v>94</v>
          </cell>
          <cell r="U398">
            <v>6</v>
          </cell>
          <cell r="V398">
            <v>94</v>
          </cell>
          <cell r="W398">
            <v>6</v>
          </cell>
          <cell r="X398">
            <v>94</v>
          </cell>
          <cell r="AF398" t="str">
            <v>00</v>
          </cell>
          <cell r="AI398">
            <v>56195812</v>
          </cell>
          <cell r="AJ398">
            <v>24585667.710000001</v>
          </cell>
        </row>
        <row r="399">
          <cell r="A399" t="str">
            <v>02</v>
          </cell>
          <cell r="B399" t="str">
            <v>23</v>
          </cell>
          <cell r="C399" t="str">
            <v>6038</v>
          </cell>
          <cell r="D399" t="str">
            <v>Прицеп заправщик</v>
          </cell>
          <cell r="E399" t="str">
            <v>ПАЗС-86332 N39-14ЕЮ</v>
          </cell>
          <cell r="G399" t="str">
            <v>01</v>
          </cell>
          <cell r="H399">
            <v>73616.509999999995</v>
          </cell>
          <cell r="I399">
            <v>4601.03</v>
          </cell>
          <cell r="J399">
            <v>0</v>
          </cell>
          <cell r="K399">
            <v>1.31</v>
          </cell>
          <cell r="L399" t="str">
            <v>23</v>
          </cell>
          <cell r="M399" t="str">
            <v>50410</v>
          </cell>
          <cell r="N399" t="str">
            <v>15 3420193</v>
          </cell>
          <cell r="O399" t="str">
            <v>073</v>
          </cell>
          <cell r="P399">
            <v>12.5</v>
          </cell>
          <cell r="Q399">
            <v>0</v>
          </cell>
          <cell r="R399" t="str">
            <v>1</v>
          </cell>
          <cell r="S399" t="str">
            <v>50</v>
          </cell>
          <cell r="T399">
            <v>94</v>
          </cell>
          <cell r="U399">
            <v>6</v>
          </cell>
          <cell r="V399">
            <v>94</v>
          </cell>
          <cell r="W399">
            <v>6</v>
          </cell>
          <cell r="X399">
            <v>94</v>
          </cell>
          <cell r="AF399" t="str">
            <v>00</v>
          </cell>
          <cell r="AI399">
            <v>56195812</v>
          </cell>
          <cell r="AJ399">
            <v>24585667.710000001</v>
          </cell>
        </row>
        <row r="400">
          <cell r="A400" t="str">
            <v>02</v>
          </cell>
          <cell r="B400" t="str">
            <v>99</v>
          </cell>
          <cell r="C400" t="str">
            <v>6039</v>
          </cell>
          <cell r="D400" t="str">
            <v>Бульдозер катерпилле</v>
          </cell>
          <cell r="E400" t="str">
            <v>р DZH</v>
          </cell>
          <cell r="F400" t="str">
            <v>Америка</v>
          </cell>
          <cell r="G400" t="str">
            <v>01</v>
          </cell>
          <cell r="H400">
            <v>1420000</v>
          </cell>
          <cell r="I400">
            <v>71000</v>
          </cell>
          <cell r="J400">
            <v>1446345.49</v>
          </cell>
          <cell r="K400">
            <v>1.24</v>
          </cell>
          <cell r="L400" t="str">
            <v>20</v>
          </cell>
          <cell r="M400" t="str">
            <v>41816</v>
          </cell>
          <cell r="N400" t="str">
            <v>14 2924340</v>
          </cell>
          <cell r="O400" t="str">
            <v>067</v>
          </cell>
          <cell r="P400">
            <v>10</v>
          </cell>
          <cell r="Q400">
            <v>0</v>
          </cell>
          <cell r="R400" t="str">
            <v>1</v>
          </cell>
          <cell r="S400" t="str">
            <v>41</v>
          </cell>
          <cell r="T400">
            <v>94</v>
          </cell>
          <cell r="U400">
            <v>6</v>
          </cell>
          <cell r="V400">
            <v>94</v>
          </cell>
          <cell r="W400">
            <v>6</v>
          </cell>
          <cell r="X400">
            <v>94</v>
          </cell>
          <cell r="Y400">
            <v>12</v>
          </cell>
          <cell r="Z400">
            <v>97</v>
          </cell>
          <cell r="AB400" t="str">
            <v>14</v>
          </cell>
          <cell r="AC400">
            <v>7</v>
          </cell>
          <cell r="AF400" t="str">
            <v>00</v>
          </cell>
          <cell r="AI400">
            <v>1195803498</v>
          </cell>
          <cell r="AJ400">
            <v>400089382.62</v>
          </cell>
        </row>
        <row r="401">
          <cell r="A401" t="str">
            <v>02</v>
          </cell>
          <cell r="B401" t="str">
            <v>05</v>
          </cell>
          <cell r="C401" t="str">
            <v>6040</v>
          </cell>
          <cell r="D401" t="str">
            <v>Бульдозер катерпилле</v>
          </cell>
          <cell r="E401" t="str">
            <v>р DZH</v>
          </cell>
          <cell r="G401" t="str">
            <v>01</v>
          </cell>
          <cell r="H401">
            <v>1420000</v>
          </cell>
          <cell r="I401">
            <v>71000</v>
          </cell>
          <cell r="J401">
            <v>1446345.49</v>
          </cell>
          <cell r="K401">
            <v>1.24</v>
          </cell>
          <cell r="L401" t="str">
            <v>20</v>
          </cell>
          <cell r="M401" t="str">
            <v>41816</v>
          </cell>
          <cell r="N401" t="str">
            <v>14 2924340</v>
          </cell>
          <cell r="O401" t="str">
            <v>067</v>
          </cell>
          <cell r="P401">
            <v>10</v>
          </cell>
          <cell r="Q401">
            <v>0</v>
          </cell>
          <cell r="R401" t="str">
            <v>1</v>
          </cell>
          <cell r="S401" t="str">
            <v>41</v>
          </cell>
          <cell r="T401">
            <v>94</v>
          </cell>
          <cell r="U401">
            <v>6</v>
          </cell>
          <cell r="V401">
            <v>94</v>
          </cell>
          <cell r="W401">
            <v>6</v>
          </cell>
          <cell r="X401">
            <v>94</v>
          </cell>
          <cell r="Y401">
            <v>12</v>
          </cell>
          <cell r="Z401">
            <v>97</v>
          </cell>
          <cell r="AB401" t="str">
            <v>14</v>
          </cell>
          <cell r="AC401">
            <v>3</v>
          </cell>
          <cell r="AF401" t="str">
            <v>00</v>
          </cell>
          <cell r="AI401">
            <v>1195803502</v>
          </cell>
          <cell r="AJ401">
            <v>400089382.30000001</v>
          </cell>
        </row>
        <row r="402">
          <cell r="A402" t="str">
            <v>02</v>
          </cell>
          <cell r="B402" t="str">
            <v>02</v>
          </cell>
          <cell r="C402" t="str">
            <v>6041</v>
          </cell>
          <cell r="D402" t="str">
            <v>Бульдозер катерпилле</v>
          </cell>
          <cell r="E402" t="str">
            <v>р DZH</v>
          </cell>
          <cell r="F402" t="str">
            <v>Япония</v>
          </cell>
          <cell r="G402" t="str">
            <v>01</v>
          </cell>
          <cell r="H402">
            <v>1420000</v>
          </cell>
          <cell r="I402">
            <v>71000</v>
          </cell>
          <cell r="J402">
            <v>1446345.49</v>
          </cell>
          <cell r="K402">
            <v>1.24</v>
          </cell>
          <cell r="L402" t="str">
            <v>20</v>
          </cell>
          <cell r="M402" t="str">
            <v>41816</v>
          </cell>
          <cell r="N402" t="str">
            <v>14 2924340</v>
          </cell>
          <cell r="O402" t="str">
            <v>067</v>
          </cell>
          <cell r="P402">
            <v>10</v>
          </cell>
          <cell r="Q402">
            <v>0</v>
          </cell>
          <cell r="R402" t="str">
            <v>1</v>
          </cell>
          <cell r="S402" t="str">
            <v>41</v>
          </cell>
          <cell r="T402">
            <v>94</v>
          </cell>
          <cell r="U402">
            <v>6</v>
          </cell>
          <cell r="V402">
            <v>94</v>
          </cell>
          <cell r="W402">
            <v>6</v>
          </cell>
          <cell r="X402">
            <v>94</v>
          </cell>
          <cell r="Y402">
            <v>12</v>
          </cell>
          <cell r="Z402">
            <v>97</v>
          </cell>
          <cell r="AB402" t="str">
            <v>14</v>
          </cell>
          <cell r="AC402">
            <v>9</v>
          </cell>
          <cell r="AF402" t="str">
            <v>00</v>
          </cell>
          <cell r="AI402">
            <v>1195803502</v>
          </cell>
          <cell r="AJ402">
            <v>400089382.62</v>
          </cell>
        </row>
        <row r="403">
          <cell r="A403" t="str">
            <v>02</v>
          </cell>
          <cell r="B403" t="str">
            <v>02</v>
          </cell>
          <cell r="C403" t="str">
            <v>6042</v>
          </cell>
          <cell r="D403" t="str">
            <v>Бульдозер катерпилле</v>
          </cell>
          <cell r="E403" t="str">
            <v>р DZH</v>
          </cell>
          <cell r="G403" t="str">
            <v>01</v>
          </cell>
          <cell r="H403">
            <v>1420000</v>
          </cell>
          <cell r="I403">
            <v>71000</v>
          </cell>
          <cell r="J403">
            <v>1446345.49</v>
          </cell>
          <cell r="K403">
            <v>1.24</v>
          </cell>
          <cell r="L403" t="str">
            <v>20</v>
          </cell>
          <cell r="M403" t="str">
            <v>41816</v>
          </cell>
          <cell r="N403" t="str">
            <v>14 2924340</v>
          </cell>
          <cell r="O403" t="str">
            <v>067</v>
          </cell>
          <cell r="P403">
            <v>10</v>
          </cell>
          <cell r="Q403">
            <v>0</v>
          </cell>
          <cell r="R403" t="str">
            <v>1</v>
          </cell>
          <cell r="S403" t="str">
            <v>41</v>
          </cell>
          <cell r="T403">
            <v>94</v>
          </cell>
          <cell r="U403">
            <v>6</v>
          </cell>
          <cell r="V403">
            <v>94</v>
          </cell>
          <cell r="W403">
            <v>6</v>
          </cell>
          <cell r="X403">
            <v>94</v>
          </cell>
          <cell r="Y403">
            <v>12</v>
          </cell>
          <cell r="Z403">
            <v>97</v>
          </cell>
          <cell r="AB403" t="str">
            <v>14</v>
          </cell>
          <cell r="AC403">
            <v>12</v>
          </cell>
          <cell r="AF403" t="str">
            <v>00</v>
          </cell>
          <cell r="AI403">
            <v>1195803502</v>
          </cell>
          <cell r="AJ403">
            <v>400089382.62</v>
          </cell>
        </row>
        <row r="404">
          <cell r="A404" t="str">
            <v>02</v>
          </cell>
          <cell r="B404" t="str">
            <v>02</v>
          </cell>
          <cell r="C404" t="str">
            <v>6043</v>
          </cell>
          <cell r="D404" t="str">
            <v>Бульдозер катерпилле</v>
          </cell>
          <cell r="E404" t="str">
            <v>р DZH</v>
          </cell>
          <cell r="F404" t="str">
            <v>Америка</v>
          </cell>
          <cell r="G404" t="str">
            <v>01</v>
          </cell>
          <cell r="H404">
            <v>1420000</v>
          </cell>
          <cell r="I404">
            <v>71000</v>
          </cell>
          <cell r="J404">
            <v>1446345.49</v>
          </cell>
          <cell r="K404">
            <v>1.24</v>
          </cell>
          <cell r="L404" t="str">
            <v>20</v>
          </cell>
          <cell r="M404" t="str">
            <v>41816</v>
          </cell>
          <cell r="N404" t="str">
            <v>14 2924340</v>
          </cell>
          <cell r="O404" t="str">
            <v>067</v>
          </cell>
          <cell r="P404">
            <v>10</v>
          </cell>
          <cell r="Q404">
            <v>0</v>
          </cell>
          <cell r="R404" t="str">
            <v>1</v>
          </cell>
          <cell r="S404" t="str">
            <v>41</v>
          </cell>
          <cell r="T404">
            <v>94</v>
          </cell>
          <cell r="U404">
            <v>6</v>
          </cell>
          <cell r="V404">
            <v>94</v>
          </cell>
          <cell r="W404">
            <v>6</v>
          </cell>
          <cell r="X404">
            <v>94</v>
          </cell>
          <cell r="Y404">
            <v>12</v>
          </cell>
          <cell r="Z404">
            <v>97</v>
          </cell>
          <cell r="AB404" t="str">
            <v>14</v>
          </cell>
          <cell r="AC404">
            <v>10</v>
          </cell>
          <cell r="AF404" t="str">
            <v>00</v>
          </cell>
          <cell r="AI404">
            <v>1195803502</v>
          </cell>
          <cell r="AJ404">
            <v>400089382.62</v>
          </cell>
        </row>
        <row r="405">
          <cell r="A405" t="str">
            <v>02</v>
          </cell>
          <cell r="B405" t="str">
            <v>99</v>
          </cell>
          <cell r="C405" t="str">
            <v>6044</v>
          </cell>
          <cell r="D405" t="str">
            <v>Бульдозер катерпилле</v>
          </cell>
          <cell r="E405" t="str">
            <v>р  DZH</v>
          </cell>
          <cell r="F405" t="str">
            <v>Америка</v>
          </cell>
          <cell r="G405" t="str">
            <v>01</v>
          </cell>
          <cell r="H405">
            <v>1420000</v>
          </cell>
          <cell r="I405">
            <v>71000</v>
          </cell>
          <cell r="J405">
            <v>1446345.49</v>
          </cell>
          <cell r="K405">
            <v>1.24</v>
          </cell>
          <cell r="L405" t="str">
            <v>20</v>
          </cell>
          <cell r="M405" t="str">
            <v>41816</v>
          </cell>
          <cell r="N405" t="str">
            <v>14 2924340</v>
          </cell>
          <cell r="O405" t="str">
            <v>067</v>
          </cell>
          <cell r="P405">
            <v>10</v>
          </cell>
          <cell r="Q405">
            <v>0</v>
          </cell>
          <cell r="R405" t="str">
            <v>1</v>
          </cell>
          <cell r="S405" t="str">
            <v>41</v>
          </cell>
          <cell r="T405">
            <v>94</v>
          </cell>
          <cell r="U405">
            <v>6</v>
          </cell>
          <cell r="V405">
            <v>94</v>
          </cell>
          <cell r="W405">
            <v>6</v>
          </cell>
          <cell r="X405">
            <v>94</v>
          </cell>
          <cell r="Y405">
            <v>12</v>
          </cell>
          <cell r="Z405">
            <v>97</v>
          </cell>
          <cell r="AB405" t="str">
            <v>14</v>
          </cell>
          <cell r="AC405">
            <v>12</v>
          </cell>
          <cell r="AF405" t="str">
            <v>00</v>
          </cell>
          <cell r="AI405">
            <v>1195803502</v>
          </cell>
          <cell r="AJ405">
            <v>400089382.62</v>
          </cell>
        </row>
        <row r="406">
          <cell r="A406" t="str">
            <v>02</v>
          </cell>
          <cell r="B406" t="str">
            <v>23</v>
          </cell>
          <cell r="C406" t="str">
            <v>6045</v>
          </cell>
          <cell r="D406" t="str">
            <v>ГАЗ-САЗ-3511-66 бур.</v>
          </cell>
          <cell r="E406" t="str">
            <v>уст-ка спец.БМ-30гос</v>
          </cell>
          <cell r="F406" t="str">
            <v>N09-05КШШ дв217360</v>
          </cell>
          <cell r="G406" t="str">
            <v>01</v>
          </cell>
          <cell r="H406">
            <v>138000</v>
          </cell>
          <cell r="I406">
            <v>13800</v>
          </cell>
          <cell r="J406">
            <v>232855</v>
          </cell>
          <cell r="K406">
            <v>0.97</v>
          </cell>
          <cell r="L406" t="str">
            <v>23</v>
          </cell>
          <cell r="M406" t="str">
            <v>42700</v>
          </cell>
          <cell r="N406" t="str">
            <v>14 2924452</v>
          </cell>
          <cell r="O406" t="str">
            <v>064</v>
          </cell>
          <cell r="P406">
            <v>20</v>
          </cell>
          <cell r="Q406">
            <v>0</v>
          </cell>
          <cell r="R406" t="str">
            <v>1</v>
          </cell>
          <cell r="S406" t="str">
            <v>42</v>
          </cell>
          <cell r="T406">
            <v>94</v>
          </cell>
          <cell r="U406">
            <v>6</v>
          </cell>
          <cell r="V406">
            <v>94</v>
          </cell>
          <cell r="W406">
            <v>6</v>
          </cell>
          <cell r="X406">
            <v>94</v>
          </cell>
          <cell r="Y406">
            <v>3</v>
          </cell>
          <cell r="Z406">
            <v>99</v>
          </cell>
          <cell r="AF406" t="str">
            <v>00</v>
          </cell>
          <cell r="AI406">
            <v>142222222</v>
          </cell>
          <cell r="AJ406">
            <v>99555555.480000004</v>
          </cell>
        </row>
        <row r="407">
          <cell r="A407" t="str">
            <v>02</v>
          </cell>
          <cell r="B407" t="str">
            <v>23</v>
          </cell>
          <cell r="C407" t="str">
            <v>6053</v>
          </cell>
          <cell r="D407" t="str">
            <v>А/м джип Судзуки лег</v>
          </cell>
          <cell r="E407" t="str">
            <v>ковая Nо 99-14 РТМ</v>
          </cell>
          <cell r="F407" t="str">
            <v>дв540875 ш133688</v>
          </cell>
          <cell r="G407" t="str">
            <v>01</v>
          </cell>
          <cell r="H407">
            <v>178000</v>
          </cell>
          <cell r="I407">
            <v>9879</v>
          </cell>
          <cell r="J407">
            <v>0</v>
          </cell>
          <cell r="K407">
            <v>1</v>
          </cell>
          <cell r="L407" t="str">
            <v>26</v>
          </cell>
          <cell r="M407" t="str">
            <v>50418</v>
          </cell>
          <cell r="N407" t="str">
            <v>15 3410120</v>
          </cell>
          <cell r="O407" t="str">
            <v>071</v>
          </cell>
          <cell r="P407">
            <v>11.1</v>
          </cell>
          <cell r="Q407">
            <v>0</v>
          </cell>
          <cell r="R407" t="str">
            <v>1</v>
          </cell>
          <cell r="S407" t="str">
            <v>50</v>
          </cell>
          <cell r="T407">
            <v>94</v>
          </cell>
          <cell r="U407">
            <v>6</v>
          </cell>
          <cell r="V407">
            <v>94</v>
          </cell>
          <cell r="W407">
            <v>6</v>
          </cell>
          <cell r="X407">
            <v>94</v>
          </cell>
          <cell r="AF407" t="str">
            <v>00</v>
          </cell>
          <cell r="AI407">
            <v>177488689</v>
          </cell>
          <cell r="AJ407">
            <v>68954355.599999994</v>
          </cell>
        </row>
        <row r="408">
          <cell r="A408" t="str">
            <v>02</v>
          </cell>
          <cell r="B408" t="str">
            <v>23</v>
          </cell>
          <cell r="C408" t="str">
            <v>6054</v>
          </cell>
          <cell r="D408" t="str">
            <v>А/м джип Судзуки лег</v>
          </cell>
          <cell r="E408" t="str">
            <v>ковая Nо 99-15 РТМ</v>
          </cell>
          <cell r="F408" t="str">
            <v>дв541363 ш134067</v>
          </cell>
          <cell r="G408" t="str">
            <v>01</v>
          </cell>
          <cell r="H408">
            <v>178000</v>
          </cell>
          <cell r="I408">
            <v>9879</v>
          </cell>
          <cell r="J408">
            <v>0</v>
          </cell>
          <cell r="K408">
            <v>1</v>
          </cell>
          <cell r="L408" t="str">
            <v>26</v>
          </cell>
          <cell r="M408" t="str">
            <v>50418</v>
          </cell>
          <cell r="N408" t="str">
            <v>15 3410120</v>
          </cell>
          <cell r="O408" t="str">
            <v>071</v>
          </cell>
          <cell r="P408">
            <v>11.1</v>
          </cell>
          <cell r="Q408">
            <v>0</v>
          </cell>
          <cell r="R408" t="str">
            <v>1</v>
          </cell>
          <cell r="S408" t="str">
            <v>50</v>
          </cell>
          <cell r="T408">
            <v>94</v>
          </cell>
          <cell r="U408">
            <v>6</v>
          </cell>
          <cell r="V408">
            <v>94</v>
          </cell>
          <cell r="W408">
            <v>6</v>
          </cell>
          <cell r="X408">
            <v>94</v>
          </cell>
          <cell r="AF408" t="str">
            <v>00</v>
          </cell>
          <cell r="AI408">
            <v>177488689</v>
          </cell>
          <cell r="AJ408">
            <v>68954355.599999994</v>
          </cell>
        </row>
        <row r="409">
          <cell r="A409" t="str">
            <v>02</v>
          </cell>
          <cell r="B409" t="str">
            <v>23</v>
          </cell>
          <cell r="C409" t="str">
            <v>6057</v>
          </cell>
          <cell r="D409" t="str">
            <v>ЗИЛ-131 МШТС-2 гидро</v>
          </cell>
          <cell r="E409" t="str">
            <v>подъемник госN 09-91</v>
          </cell>
          <cell r="F409" t="str">
            <v>КШМ дв048623 ш041672</v>
          </cell>
          <cell r="G409" t="str">
            <v>01</v>
          </cell>
          <cell r="H409">
            <v>206790</v>
          </cell>
          <cell r="I409">
            <v>13027.77</v>
          </cell>
          <cell r="J409">
            <v>0</v>
          </cell>
          <cell r="K409">
            <v>1.45</v>
          </cell>
          <cell r="L409" t="str">
            <v>23</v>
          </cell>
          <cell r="M409" t="str">
            <v>41707</v>
          </cell>
          <cell r="N409" t="str">
            <v>14 3410421</v>
          </cell>
          <cell r="O409" t="str">
            <v>067</v>
          </cell>
          <cell r="P409">
            <v>18.899999999999999</v>
          </cell>
          <cell r="Q409">
            <v>0</v>
          </cell>
          <cell r="R409" t="str">
            <v>1</v>
          </cell>
          <cell r="S409" t="str">
            <v>41</v>
          </cell>
          <cell r="T409">
            <v>94</v>
          </cell>
          <cell r="U409">
            <v>8</v>
          </cell>
          <cell r="V409">
            <v>94</v>
          </cell>
          <cell r="W409">
            <v>8</v>
          </cell>
          <cell r="X409">
            <v>94</v>
          </cell>
          <cell r="AF409" t="str">
            <v>00</v>
          </cell>
          <cell r="AI409">
            <v>142222222</v>
          </cell>
          <cell r="AJ409">
            <v>89599999.930000007</v>
          </cell>
        </row>
        <row r="410">
          <cell r="A410" t="str">
            <v>02</v>
          </cell>
          <cell r="B410" t="str">
            <v>80</v>
          </cell>
          <cell r="C410" t="str">
            <v>6058</v>
          </cell>
          <cell r="D410" t="str">
            <v>Мебель офисная</v>
          </cell>
          <cell r="G410" t="str">
            <v>01</v>
          </cell>
          <cell r="H410">
            <v>64505.63</v>
          </cell>
          <cell r="I410">
            <v>2150.19</v>
          </cell>
          <cell r="J410">
            <v>0</v>
          </cell>
          <cell r="K410">
            <v>0.91</v>
          </cell>
          <cell r="L410" t="str">
            <v>26</v>
          </cell>
          <cell r="M410" t="str">
            <v>70003</v>
          </cell>
          <cell r="N410" t="str">
            <v>16 3612510</v>
          </cell>
          <cell r="O410" t="str">
            <v>08</v>
          </cell>
          <cell r="P410">
            <v>10</v>
          </cell>
          <cell r="Q410">
            <v>0</v>
          </cell>
          <cell r="R410" t="str">
            <v>1</v>
          </cell>
          <cell r="S410" t="str">
            <v>70</v>
          </cell>
          <cell r="T410">
            <v>94</v>
          </cell>
          <cell r="U410">
            <v>8</v>
          </cell>
          <cell r="V410">
            <v>94</v>
          </cell>
          <cell r="W410">
            <v>8</v>
          </cell>
          <cell r="X410">
            <v>94</v>
          </cell>
          <cell r="AF410" t="str">
            <v>00</v>
          </cell>
          <cell r="AI410">
            <v>70885307</v>
          </cell>
          <cell r="AJ410">
            <v>23628435.629999999</v>
          </cell>
        </row>
        <row r="411">
          <cell r="A411" t="str">
            <v>02</v>
          </cell>
          <cell r="B411" t="str">
            <v>51</v>
          </cell>
          <cell r="C411" t="str">
            <v>6059</v>
          </cell>
          <cell r="D411" t="str">
            <v>Станция катодной защ</v>
          </cell>
          <cell r="E411" t="str">
            <v>иты</v>
          </cell>
          <cell r="G411" t="str">
            <v>01</v>
          </cell>
          <cell r="H411">
            <v>729.77</v>
          </cell>
          <cell r="I411">
            <v>18.73</v>
          </cell>
          <cell r="J411">
            <v>0</v>
          </cell>
          <cell r="K411">
            <v>1.21</v>
          </cell>
          <cell r="L411" t="str">
            <v>20</v>
          </cell>
          <cell r="M411" t="str">
            <v>47044</v>
          </cell>
          <cell r="N411" t="str">
            <v>14 3440122</v>
          </cell>
          <cell r="O411" t="str">
            <v>063</v>
          </cell>
          <cell r="P411">
            <v>7.7</v>
          </cell>
          <cell r="Q411">
            <v>0</v>
          </cell>
          <cell r="R411" t="str">
            <v>1</v>
          </cell>
          <cell r="S411" t="str">
            <v>47</v>
          </cell>
          <cell r="T411">
            <v>92</v>
          </cell>
          <cell r="U411">
            <v>8</v>
          </cell>
          <cell r="V411">
            <v>94</v>
          </cell>
          <cell r="W411">
            <v>8</v>
          </cell>
          <cell r="X411">
            <v>94</v>
          </cell>
          <cell r="AB411" t="str">
            <v>14</v>
          </cell>
          <cell r="AC411">
            <v>9</v>
          </cell>
          <cell r="AF411" t="str">
            <v>00</v>
          </cell>
          <cell r="AI411">
            <v>603118</v>
          </cell>
          <cell r="AJ411">
            <v>154800.35</v>
          </cell>
        </row>
        <row r="412">
          <cell r="A412" t="str">
            <v>15</v>
          </cell>
          <cell r="B412" t="str">
            <v>81</v>
          </cell>
          <cell r="C412" t="str">
            <v>6060</v>
          </cell>
          <cell r="D412" t="str">
            <v>Стоматологическое об</v>
          </cell>
          <cell r="E412" t="str">
            <v>орудование</v>
          </cell>
          <cell r="G412" t="str">
            <v>01</v>
          </cell>
          <cell r="H412">
            <v>57241</v>
          </cell>
          <cell r="I412">
            <v>1431.03</v>
          </cell>
          <cell r="J412">
            <v>0</v>
          </cell>
          <cell r="K412">
            <v>0.22</v>
          </cell>
          <cell r="L412" t="str">
            <v>88/2</v>
          </cell>
          <cell r="M412" t="str">
            <v>46012</v>
          </cell>
          <cell r="N412" t="str">
            <v>14 3311322</v>
          </cell>
          <cell r="O412" t="str">
            <v>067</v>
          </cell>
          <cell r="P412">
            <v>10</v>
          </cell>
          <cell r="Q412">
            <v>0</v>
          </cell>
          <cell r="R412" t="str">
            <v>1</v>
          </cell>
          <cell r="S412" t="str">
            <v>46</v>
          </cell>
          <cell r="T412">
            <v>94</v>
          </cell>
          <cell r="U412">
            <v>9</v>
          </cell>
          <cell r="V412">
            <v>94</v>
          </cell>
          <cell r="W412">
            <v>9</v>
          </cell>
          <cell r="X412">
            <v>94</v>
          </cell>
          <cell r="AF412" t="str">
            <v>15</v>
          </cell>
          <cell r="AI412">
            <v>260220560</v>
          </cell>
          <cell r="AJ412">
            <v>84571682.069999993</v>
          </cell>
        </row>
        <row r="413">
          <cell r="A413" t="str">
            <v>02</v>
          </cell>
          <cell r="B413" t="str">
            <v>03</v>
          </cell>
          <cell r="C413" t="str">
            <v>6061</v>
          </cell>
          <cell r="D413" t="str">
            <v>Вагон дом металличес</v>
          </cell>
          <cell r="E413" t="str">
            <v>кий 6 х3.1м Финский</v>
          </cell>
          <cell r="G413" t="str">
            <v>01</v>
          </cell>
          <cell r="H413">
            <v>38200</v>
          </cell>
          <cell r="I413">
            <v>1193.75</v>
          </cell>
          <cell r="J413">
            <v>0</v>
          </cell>
          <cell r="K413">
            <v>1.5</v>
          </cell>
          <cell r="L413" t="str">
            <v>26</v>
          </cell>
          <cell r="M413" t="str">
            <v>10010</v>
          </cell>
          <cell r="N413" t="str">
            <v>13 3420175</v>
          </cell>
          <cell r="O413" t="str">
            <v>01</v>
          </cell>
          <cell r="P413">
            <v>12.5</v>
          </cell>
          <cell r="Q413">
            <v>0</v>
          </cell>
          <cell r="R413" t="str">
            <v>1</v>
          </cell>
          <cell r="S413" t="str">
            <v>10</v>
          </cell>
          <cell r="T413">
            <v>94</v>
          </cell>
          <cell r="U413">
            <v>9</v>
          </cell>
          <cell r="V413">
            <v>94</v>
          </cell>
          <cell r="W413">
            <v>9</v>
          </cell>
          <cell r="X413">
            <v>94</v>
          </cell>
          <cell r="AB413" t="str">
            <v>14</v>
          </cell>
          <cell r="AC413">
            <v>6</v>
          </cell>
          <cell r="AF413" t="str">
            <v>00</v>
          </cell>
          <cell r="AG413">
            <v>25500000</v>
          </cell>
          <cell r="AI413">
            <v>25500000</v>
          </cell>
          <cell r="AJ413">
            <v>10359375</v>
          </cell>
        </row>
        <row r="414">
          <cell r="A414" t="str">
            <v>02</v>
          </cell>
          <cell r="B414" t="str">
            <v>03</v>
          </cell>
          <cell r="C414" t="str">
            <v>6062</v>
          </cell>
          <cell r="D414" t="str">
            <v>Вагон дом металличес</v>
          </cell>
          <cell r="E414" t="str">
            <v>кий 6 х 3.1м Финский</v>
          </cell>
          <cell r="G414" t="str">
            <v>01</v>
          </cell>
          <cell r="H414">
            <v>38200</v>
          </cell>
          <cell r="I414">
            <v>1193.75</v>
          </cell>
          <cell r="J414">
            <v>0</v>
          </cell>
          <cell r="K414">
            <v>1.5</v>
          </cell>
          <cell r="L414" t="str">
            <v>26</v>
          </cell>
          <cell r="M414" t="str">
            <v>10010</v>
          </cell>
          <cell r="N414" t="str">
            <v>13 3420175</v>
          </cell>
          <cell r="O414" t="str">
            <v>01</v>
          </cell>
          <cell r="P414">
            <v>12.5</v>
          </cell>
          <cell r="Q414">
            <v>0</v>
          </cell>
          <cell r="R414" t="str">
            <v>1</v>
          </cell>
          <cell r="S414" t="str">
            <v>10</v>
          </cell>
          <cell r="T414">
            <v>94</v>
          </cell>
          <cell r="U414">
            <v>9</v>
          </cell>
          <cell r="V414">
            <v>94</v>
          </cell>
          <cell r="W414">
            <v>9</v>
          </cell>
          <cell r="X414">
            <v>94</v>
          </cell>
          <cell r="AB414" t="str">
            <v>14</v>
          </cell>
          <cell r="AC414">
            <v>6</v>
          </cell>
          <cell r="AF414" t="str">
            <v>00</v>
          </cell>
          <cell r="AG414">
            <v>25500000</v>
          </cell>
          <cell r="AI414">
            <v>25500000</v>
          </cell>
          <cell r="AJ414">
            <v>10359375</v>
          </cell>
        </row>
        <row r="415">
          <cell r="A415" t="str">
            <v>02</v>
          </cell>
          <cell r="B415" t="str">
            <v>02</v>
          </cell>
          <cell r="C415" t="str">
            <v>6063</v>
          </cell>
          <cell r="D415" t="str">
            <v>Вагон дом</v>
          </cell>
          <cell r="E415" t="str">
            <v>дерево-металлич.</v>
          </cell>
          <cell r="F415" t="str">
            <v>Финляндия</v>
          </cell>
          <cell r="G415" t="str">
            <v>01</v>
          </cell>
          <cell r="H415">
            <v>85000</v>
          </cell>
          <cell r="I415">
            <v>2656.25</v>
          </cell>
          <cell r="J415">
            <v>0</v>
          </cell>
          <cell r="K415">
            <v>0.8</v>
          </cell>
          <cell r="L415" t="str">
            <v>20</v>
          </cell>
          <cell r="M415" t="str">
            <v>10010</v>
          </cell>
          <cell r="N415" t="str">
            <v>13 2022261</v>
          </cell>
          <cell r="O415" t="str">
            <v>01</v>
          </cell>
          <cell r="P415">
            <v>12.5</v>
          </cell>
          <cell r="Q415">
            <v>0</v>
          </cell>
          <cell r="R415" t="str">
            <v>1</v>
          </cell>
          <cell r="S415" t="str">
            <v>10</v>
          </cell>
          <cell r="T415">
            <v>94</v>
          </cell>
          <cell r="U415">
            <v>9</v>
          </cell>
          <cell r="V415">
            <v>94</v>
          </cell>
          <cell r="W415">
            <v>9</v>
          </cell>
          <cell r="X415">
            <v>94</v>
          </cell>
          <cell r="AF415" t="str">
            <v>00</v>
          </cell>
          <cell r="AI415">
            <v>105829033</v>
          </cell>
          <cell r="AJ415">
            <v>42993044.649999999</v>
          </cell>
        </row>
        <row r="416">
          <cell r="A416" t="str">
            <v>02</v>
          </cell>
          <cell r="B416" t="str">
            <v>02</v>
          </cell>
          <cell r="C416" t="str">
            <v>6064</v>
          </cell>
          <cell r="D416" t="str">
            <v>Вагон дом</v>
          </cell>
          <cell r="E416" t="str">
            <v>дерево-метал.Финлян-</v>
          </cell>
          <cell r="F416" t="str">
            <v>дия</v>
          </cell>
          <cell r="G416" t="str">
            <v>01</v>
          </cell>
          <cell r="H416">
            <v>85000</v>
          </cell>
          <cell r="I416">
            <v>2656.25</v>
          </cell>
          <cell r="J416">
            <v>0</v>
          </cell>
          <cell r="K416">
            <v>0.8</v>
          </cell>
          <cell r="L416" t="str">
            <v>20</v>
          </cell>
          <cell r="M416" t="str">
            <v>10010</v>
          </cell>
          <cell r="N416" t="str">
            <v>13 2022261</v>
          </cell>
          <cell r="O416" t="str">
            <v>01</v>
          </cell>
          <cell r="P416">
            <v>12.5</v>
          </cell>
          <cell r="Q416">
            <v>0</v>
          </cell>
          <cell r="R416" t="str">
            <v>1</v>
          </cell>
          <cell r="S416" t="str">
            <v>10</v>
          </cell>
          <cell r="T416">
            <v>94</v>
          </cell>
          <cell r="U416">
            <v>9</v>
          </cell>
          <cell r="V416">
            <v>94</v>
          </cell>
          <cell r="W416">
            <v>9</v>
          </cell>
          <cell r="X416">
            <v>94</v>
          </cell>
          <cell r="AF416" t="str">
            <v>00</v>
          </cell>
          <cell r="AI416">
            <v>105829033</v>
          </cell>
          <cell r="AJ416">
            <v>42993044.649999999</v>
          </cell>
        </row>
        <row r="417">
          <cell r="A417" t="str">
            <v>02</v>
          </cell>
          <cell r="B417" t="str">
            <v>02</v>
          </cell>
          <cell r="C417" t="str">
            <v>6065</v>
          </cell>
          <cell r="D417" t="str">
            <v>вагон дом</v>
          </cell>
          <cell r="E417" t="str">
            <v>дерево-метал.Финлян-</v>
          </cell>
          <cell r="F417" t="str">
            <v>дия</v>
          </cell>
          <cell r="G417" t="str">
            <v>01</v>
          </cell>
          <cell r="H417">
            <v>85000</v>
          </cell>
          <cell r="I417">
            <v>2656.25</v>
          </cell>
          <cell r="J417">
            <v>0</v>
          </cell>
          <cell r="K417">
            <v>0.8</v>
          </cell>
          <cell r="L417" t="str">
            <v>20</v>
          </cell>
          <cell r="M417" t="str">
            <v>10010</v>
          </cell>
          <cell r="N417" t="str">
            <v>13 2022261</v>
          </cell>
          <cell r="O417" t="str">
            <v>01</v>
          </cell>
          <cell r="P417">
            <v>12.5</v>
          </cell>
          <cell r="Q417">
            <v>0</v>
          </cell>
          <cell r="R417" t="str">
            <v>1</v>
          </cell>
          <cell r="S417" t="str">
            <v>10</v>
          </cell>
          <cell r="T417">
            <v>94</v>
          </cell>
          <cell r="U417">
            <v>9</v>
          </cell>
          <cell r="V417">
            <v>94</v>
          </cell>
          <cell r="W417">
            <v>9</v>
          </cell>
          <cell r="X417">
            <v>94</v>
          </cell>
          <cell r="AF417" t="str">
            <v>00</v>
          </cell>
          <cell r="AI417">
            <v>105829033</v>
          </cell>
          <cell r="AJ417">
            <v>42993044.649999999</v>
          </cell>
        </row>
        <row r="418">
          <cell r="A418" t="str">
            <v>02</v>
          </cell>
          <cell r="B418" t="str">
            <v>02</v>
          </cell>
          <cell r="C418" t="str">
            <v>6066</v>
          </cell>
          <cell r="D418" t="str">
            <v>Вагон дом</v>
          </cell>
          <cell r="E418" t="str">
            <v>дерево-метал.Финлянд</v>
          </cell>
          <cell r="F418" t="str">
            <v>ия</v>
          </cell>
          <cell r="G418" t="str">
            <v>01</v>
          </cell>
          <cell r="H418">
            <v>85000</v>
          </cell>
          <cell r="I418">
            <v>2656.25</v>
          </cell>
          <cell r="J418">
            <v>0</v>
          </cell>
          <cell r="K418">
            <v>0.8</v>
          </cell>
          <cell r="L418" t="str">
            <v>20</v>
          </cell>
          <cell r="M418" t="str">
            <v>10010</v>
          </cell>
          <cell r="N418" t="str">
            <v>13 2022261</v>
          </cell>
          <cell r="O418" t="str">
            <v>01</v>
          </cell>
          <cell r="P418">
            <v>12.5</v>
          </cell>
          <cell r="Q418">
            <v>0</v>
          </cell>
          <cell r="R418" t="str">
            <v>1</v>
          </cell>
          <cell r="S418" t="str">
            <v>10</v>
          </cell>
          <cell r="T418">
            <v>94</v>
          </cell>
          <cell r="U418">
            <v>9</v>
          </cell>
          <cell r="V418">
            <v>94</v>
          </cell>
          <cell r="W418">
            <v>9</v>
          </cell>
          <cell r="X418">
            <v>94</v>
          </cell>
          <cell r="AF418" t="str">
            <v>00</v>
          </cell>
          <cell r="AI418">
            <v>105829033</v>
          </cell>
          <cell r="AJ418">
            <v>42993044.649999999</v>
          </cell>
        </row>
        <row r="419">
          <cell r="A419" t="str">
            <v>02</v>
          </cell>
          <cell r="B419" t="str">
            <v>02</v>
          </cell>
          <cell r="C419" t="str">
            <v>6067</v>
          </cell>
          <cell r="D419" t="str">
            <v>Вагон дом</v>
          </cell>
          <cell r="E419" t="str">
            <v>дерево-метал.Финлянд</v>
          </cell>
          <cell r="F419" t="str">
            <v>ия</v>
          </cell>
          <cell r="G419" t="str">
            <v>01</v>
          </cell>
          <cell r="H419">
            <v>85000</v>
          </cell>
          <cell r="I419">
            <v>2656.25</v>
          </cell>
          <cell r="J419">
            <v>0</v>
          </cell>
          <cell r="K419">
            <v>0.8</v>
          </cell>
          <cell r="L419" t="str">
            <v>20</v>
          </cell>
          <cell r="M419" t="str">
            <v>10010</v>
          </cell>
          <cell r="N419" t="str">
            <v>13 2022261</v>
          </cell>
          <cell r="O419" t="str">
            <v>01</v>
          </cell>
          <cell r="P419">
            <v>12.5</v>
          </cell>
          <cell r="Q419">
            <v>0</v>
          </cell>
          <cell r="R419" t="str">
            <v>1</v>
          </cell>
          <cell r="S419" t="str">
            <v>10</v>
          </cell>
          <cell r="T419">
            <v>94</v>
          </cell>
          <cell r="U419">
            <v>9</v>
          </cell>
          <cell r="V419">
            <v>94</v>
          </cell>
          <cell r="W419">
            <v>9</v>
          </cell>
          <cell r="X419">
            <v>94</v>
          </cell>
          <cell r="AF419" t="str">
            <v>00</v>
          </cell>
          <cell r="AI419">
            <v>105829033</v>
          </cell>
          <cell r="AJ419">
            <v>42993044.649999999</v>
          </cell>
        </row>
        <row r="420">
          <cell r="A420" t="str">
            <v>02</v>
          </cell>
          <cell r="B420" t="str">
            <v>02</v>
          </cell>
          <cell r="C420" t="str">
            <v>6068</v>
          </cell>
          <cell r="D420" t="str">
            <v>Вагон дом</v>
          </cell>
          <cell r="E420" t="str">
            <v>дерево-метал.Финлянд</v>
          </cell>
          <cell r="F420" t="str">
            <v>ия</v>
          </cell>
          <cell r="G420" t="str">
            <v>01</v>
          </cell>
          <cell r="H420">
            <v>85000</v>
          </cell>
          <cell r="I420">
            <v>2656.25</v>
          </cell>
          <cell r="J420">
            <v>0</v>
          </cell>
          <cell r="K420">
            <v>0.8</v>
          </cell>
          <cell r="L420" t="str">
            <v>20</v>
          </cell>
          <cell r="M420" t="str">
            <v>10010</v>
          </cell>
          <cell r="N420" t="str">
            <v>13 2022261</v>
          </cell>
          <cell r="O420" t="str">
            <v>01</v>
          </cell>
          <cell r="P420">
            <v>12.5</v>
          </cell>
          <cell r="Q420">
            <v>0</v>
          </cell>
          <cell r="R420" t="str">
            <v>1</v>
          </cell>
          <cell r="S420" t="str">
            <v>10</v>
          </cell>
          <cell r="T420">
            <v>94</v>
          </cell>
          <cell r="U420">
            <v>9</v>
          </cell>
          <cell r="V420">
            <v>94</v>
          </cell>
          <cell r="W420">
            <v>9</v>
          </cell>
          <cell r="X420">
            <v>94</v>
          </cell>
          <cell r="AF420" t="str">
            <v>00</v>
          </cell>
          <cell r="AI420">
            <v>105829033</v>
          </cell>
          <cell r="AJ420">
            <v>42993044.649999999</v>
          </cell>
        </row>
        <row r="421">
          <cell r="A421" t="str">
            <v>02</v>
          </cell>
          <cell r="B421" t="str">
            <v>02</v>
          </cell>
          <cell r="C421" t="str">
            <v>6070</v>
          </cell>
          <cell r="D421" t="str">
            <v>Вагон дом</v>
          </cell>
          <cell r="E421" t="str">
            <v>дерево-метал.Финлянд</v>
          </cell>
          <cell r="F421" t="str">
            <v>ия</v>
          </cell>
          <cell r="G421" t="str">
            <v>01</v>
          </cell>
          <cell r="H421">
            <v>85000</v>
          </cell>
          <cell r="I421">
            <v>2656.25</v>
          </cell>
          <cell r="J421">
            <v>0</v>
          </cell>
          <cell r="K421">
            <v>0.8</v>
          </cell>
          <cell r="L421" t="str">
            <v>20</v>
          </cell>
          <cell r="M421" t="str">
            <v>10010</v>
          </cell>
          <cell r="N421" t="str">
            <v>13 2022261</v>
          </cell>
          <cell r="O421" t="str">
            <v>01</v>
          </cell>
          <cell r="P421">
            <v>12.5</v>
          </cell>
          <cell r="Q421">
            <v>0</v>
          </cell>
          <cell r="R421" t="str">
            <v>1</v>
          </cell>
          <cell r="S421" t="str">
            <v>10</v>
          </cell>
          <cell r="T421">
            <v>94</v>
          </cell>
          <cell r="U421">
            <v>9</v>
          </cell>
          <cell r="V421">
            <v>94</v>
          </cell>
          <cell r="W421">
            <v>9</v>
          </cell>
          <cell r="X421">
            <v>94</v>
          </cell>
          <cell r="AF421" t="str">
            <v>00</v>
          </cell>
          <cell r="AI421">
            <v>105829033</v>
          </cell>
          <cell r="AJ421">
            <v>42993044.649999999</v>
          </cell>
        </row>
        <row r="422">
          <cell r="A422" t="str">
            <v>02</v>
          </cell>
          <cell r="B422" t="str">
            <v>02</v>
          </cell>
          <cell r="C422" t="str">
            <v>6071</v>
          </cell>
          <cell r="D422" t="str">
            <v>Вагон дом</v>
          </cell>
          <cell r="E422" t="str">
            <v>дерево-метал.Финлянд</v>
          </cell>
          <cell r="F422" t="str">
            <v>ия</v>
          </cell>
          <cell r="G422" t="str">
            <v>01</v>
          </cell>
          <cell r="H422">
            <v>85000</v>
          </cell>
          <cell r="I422">
            <v>2656.25</v>
          </cell>
          <cell r="J422">
            <v>0</v>
          </cell>
          <cell r="K422">
            <v>0.8</v>
          </cell>
          <cell r="L422" t="str">
            <v>20</v>
          </cell>
          <cell r="M422" t="str">
            <v>10010</v>
          </cell>
          <cell r="N422" t="str">
            <v>13 2022261</v>
          </cell>
          <cell r="O422" t="str">
            <v>01</v>
          </cell>
          <cell r="P422">
            <v>12.5</v>
          </cell>
          <cell r="Q422">
            <v>0</v>
          </cell>
          <cell r="R422" t="str">
            <v>1</v>
          </cell>
          <cell r="S422" t="str">
            <v>10</v>
          </cell>
          <cell r="T422">
            <v>94</v>
          </cell>
          <cell r="U422">
            <v>9</v>
          </cell>
          <cell r="V422">
            <v>94</v>
          </cell>
          <cell r="W422">
            <v>9</v>
          </cell>
          <cell r="X422">
            <v>94</v>
          </cell>
          <cell r="AF422" t="str">
            <v>00</v>
          </cell>
          <cell r="AI422">
            <v>105829033</v>
          </cell>
          <cell r="AJ422">
            <v>42993044.649999999</v>
          </cell>
        </row>
        <row r="423">
          <cell r="A423" t="str">
            <v>02</v>
          </cell>
          <cell r="B423" t="str">
            <v>02</v>
          </cell>
          <cell r="C423" t="str">
            <v>6072</v>
          </cell>
          <cell r="D423" t="str">
            <v>Вагон дом</v>
          </cell>
          <cell r="E423" t="str">
            <v>дерево-метал.Финлянд</v>
          </cell>
          <cell r="F423" t="str">
            <v>ия</v>
          </cell>
          <cell r="G423" t="str">
            <v>01</v>
          </cell>
          <cell r="H423">
            <v>85000</v>
          </cell>
          <cell r="I423">
            <v>2656.25</v>
          </cell>
          <cell r="J423">
            <v>0</v>
          </cell>
          <cell r="K423">
            <v>0.8</v>
          </cell>
          <cell r="L423" t="str">
            <v>20</v>
          </cell>
          <cell r="M423" t="str">
            <v>10010</v>
          </cell>
          <cell r="N423" t="str">
            <v>13 2022261</v>
          </cell>
          <cell r="O423" t="str">
            <v>01</v>
          </cell>
          <cell r="P423">
            <v>12.5</v>
          </cell>
          <cell r="Q423">
            <v>0</v>
          </cell>
          <cell r="R423" t="str">
            <v>1</v>
          </cell>
          <cell r="S423" t="str">
            <v>10</v>
          </cell>
          <cell r="T423">
            <v>94</v>
          </cell>
          <cell r="U423">
            <v>9</v>
          </cell>
          <cell r="V423">
            <v>94</v>
          </cell>
          <cell r="W423">
            <v>9</v>
          </cell>
          <cell r="X423">
            <v>94</v>
          </cell>
          <cell r="AF423" t="str">
            <v>00</v>
          </cell>
          <cell r="AI423">
            <v>105829033</v>
          </cell>
          <cell r="AJ423">
            <v>42993044.649999999</v>
          </cell>
        </row>
        <row r="424">
          <cell r="A424" t="str">
            <v>02</v>
          </cell>
          <cell r="B424" t="str">
            <v>02</v>
          </cell>
          <cell r="C424" t="str">
            <v>6073</v>
          </cell>
          <cell r="D424" t="str">
            <v>вагон дом</v>
          </cell>
          <cell r="E424" t="str">
            <v>дерево-метал.Финлянд</v>
          </cell>
          <cell r="F424" t="str">
            <v>ия</v>
          </cell>
          <cell r="G424" t="str">
            <v>01</v>
          </cell>
          <cell r="H424">
            <v>85000</v>
          </cell>
          <cell r="I424">
            <v>2656.25</v>
          </cell>
          <cell r="J424">
            <v>0</v>
          </cell>
          <cell r="K424">
            <v>0.8</v>
          </cell>
          <cell r="L424" t="str">
            <v>20</v>
          </cell>
          <cell r="M424" t="str">
            <v>10010</v>
          </cell>
          <cell r="N424" t="str">
            <v>13 2022261</v>
          </cell>
          <cell r="O424" t="str">
            <v>01</v>
          </cell>
          <cell r="P424">
            <v>12.5</v>
          </cell>
          <cell r="Q424">
            <v>0</v>
          </cell>
          <cell r="R424" t="str">
            <v>1</v>
          </cell>
          <cell r="S424" t="str">
            <v>10</v>
          </cell>
          <cell r="T424">
            <v>94</v>
          </cell>
          <cell r="U424">
            <v>9</v>
          </cell>
          <cell r="V424">
            <v>94</v>
          </cell>
          <cell r="W424">
            <v>9</v>
          </cell>
          <cell r="X424">
            <v>94</v>
          </cell>
          <cell r="AF424" t="str">
            <v>00</v>
          </cell>
          <cell r="AI424">
            <v>105829033</v>
          </cell>
          <cell r="AJ424">
            <v>42993044.649999999</v>
          </cell>
        </row>
        <row r="425">
          <cell r="A425" t="str">
            <v>02</v>
          </cell>
          <cell r="B425" t="str">
            <v>02</v>
          </cell>
          <cell r="C425" t="str">
            <v>6074</v>
          </cell>
          <cell r="D425" t="str">
            <v>Вагон дом</v>
          </cell>
          <cell r="E425" t="str">
            <v>дерево-метал.Финлянд</v>
          </cell>
          <cell r="F425" t="str">
            <v>ия</v>
          </cell>
          <cell r="G425" t="str">
            <v>01</v>
          </cell>
          <cell r="H425">
            <v>85000</v>
          </cell>
          <cell r="I425">
            <v>2656.25</v>
          </cell>
          <cell r="J425">
            <v>0</v>
          </cell>
          <cell r="K425">
            <v>0.8</v>
          </cell>
          <cell r="L425" t="str">
            <v>20</v>
          </cell>
          <cell r="M425" t="str">
            <v>10010</v>
          </cell>
          <cell r="N425" t="str">
            <v>13 2022261</v>
          </cell>
          <cell r="O425" t="str">
            <v>01</v>
          </cell>
          <cell r="P425">
            <v>12.5</v>
          </cell>
          <cell r="Q425">
            <v>0</v>
          </cell>
          <cell r="R425" t="str">
            <v>1</v>
          </cell>
          <cell r="S425" t="str">
            <v>10</v>
          </cell>
          <cell r="T425">
            <v>94</v>
          </cell>
          <cell r="U425">
            <v>9</v>
          </cell>
          <cell r="V425">
            <v>94</v>
          </cell>
          <cell r="W425">
            <v>9</v>
          </cell>
          <cell r="X425">
            <v>94</v>
          </cell>
          <cell r="AF425" t="str">
            <v>00</v>
          </cell>
          <cell r="AI425">
            <v>105829033</v>
          </cell>
          <cell r="AJ425">
            <v>42993044.649999999</v>
          </cell>
        </row>
        <row r="426">
          <cell r="A426" t="str">
            <v>02</v>
          </cell>
          <cell r="B426" t="str">
            <v>02</v>
          </cell>
          <cell r="C426" t="str">
            <v>6075</v>
          </cell>
          <cell r="D426" t="str">
            <v>Вагон дом командирск</v>
          </cell>
          <cell r="E426" t="str">
            <v>дерево-металлич.</v>
          </cell>
          <cell r="F426" t="str">
            <v>Финляндия</v>
          </cell>
          <cell r="G426" t="str">
            <v>01</v>
          </cell>
          <cell r="H426">
            <v>85000</v>
          </cell>
          <cell r="I426">
            <v>2516.4299999999998</v>
          </cell>
          <cell r="J426">
            <v>0</v>
          </cell>
          <cell r="K426">
            <v>0.76</v>
          </cell>
          <cell r="L426" t="str">
            <v>20</v>
          </cell>
          <cell r="M426" t="str">
            <v>10010</v>
          </cell>
          <cell r="N426" t="str">
            <v>13 2022261</v>
          </cell>
          <cell r="O426" t="str">
            <v>01</v>
          </cell>
          <cell r="P426">
            <v>12.5</v>
          </cell>
          <cell r="Q426">
            <v>0</v>
          </cell>
          <cell r="R426" t="str">
            <v>1</v>
          </cell>
          <cell r="S426" t="str">
            <v>10</v>
          </cell>
          <cell r="T426">
            <v>94</v>
          </cell>
          <cell r="U426">
            <v>9</v>
          </cell>
          <cell r="V426">
            <v>94</v>
          </cell>
          <cell r="W426">
            <v>9</v>
          </cell>
          <cell r="X426">
            <v>94</v>
          </cell>
          <cell r="AF426" t="str">
            <v>00</v>
          </cell>
          <cell r="AI426">
            <v>111709069</v>
          </cell>
          <cell r="AJ426">
            <v>45198058.149999999</v>
          </cell>
        </row>
        <row r="427">
          <cell r="A427" t="str">
            <v>02</v>
          </cell>
          <cell r="B427" t="str">
            <v>02</v>
          </cell>
          <cell r="C427" t="str">
            <v>6076</v>
          </cell>
          <cell r="D427" t="str">
            <v>Вагон дом</v>
          </cell>
          <cell r="E427" t="str">
            <v>дерево-металлич.</v>
          </cell>
          <cell r="F427" t="str">
            <v>3 х 9</v>
          </cell>
          <cell r="G427" t="str">
            <v>01</v>
          </cell>
          <cell r="H427">
            <v>85000</v>
          </cell>
          <cell r="I427">
            <v>2656.25</v>
          </cell>
          <cell r="J427">
            <v>0</v>
          </cell>
          <cell r="K427">
            <v>0.15</v>
          </cell>
          <cell r="L427" t="str">
            <v>20</v>
          </cell>
          <cell r="M427" t="str">
            <v>10010</v>
          </cell>
          <cell r="N427" t="str">
            <v>13 2022261</v>
          </cell>
          <cell r="O427" t="str">
            <v>01</v>
          </cell>
          <cell r="P427">
            <v>12.5</v>
          </cell>
          <cell r="Q427">
            <v>0</v>
          </cell>
          <cell r="R427" t="str">
            <v>1</v>
          </cell>
          <cell r="S427" t="str">
            <v>10</v>
          </cell>
          <cell r="T427">
            <v>94</v>
          </cell>
          <cell r="U427">
            <v>9</v>
          </cell>
          <cell r="V427">
            <v>94</v>
          </cell>
          <cell r="W427">
            <v>9</v>
          </cell>
          <cell r="X427">
            <v>94</v>
          </cell>
          <cell r="AF427" t="str">
            <v>00</v>
          </cell>
          <cell r="AI427">
            <v>565600762</v>
          </cell>
          <cell r="AJ427">
            <v>229775309.47</v>
          </cell>
        </row>
        <row r="428">
          <cell r="A428" t="str">
            <v>02</v>
          </cell>
          <cell r="B428" t="str">
            <v>02</v>
          </cell>
          <cell r="C428" t="str">
            <v>6077</v>
          </cell>
          <cell r="D428" t="str">
            <v>вагон дом</v>
          </cell>
          <cell r="E428" t="str">
            <v>дерево-металлич.</v>
          </cell>
          <cell r="F428" t="str">
            <v>Финляндия</v>
          </cell>
          <cell r="G428" t="str">
            <v>01</v>
          </cell>
          <cell r="H428">
            <v>84714.28</v>
          </cell>
          <cell r="I428">
            <v>2647.32</v>
          </cell>
          <cell r="J428">
            <v>0</v>
          </cell>
          <cell r="K428">
            <v>1.5</v>
          </cell>
          <cell r="L428" t="str">
            <v>20</v>
          </cell>
          <cell r="M428" t="str">
            <v>10010</v>
          </cell>
          <cell r="N428" t="str">
            <v>13 2022261</v>
          </cell>
          <cell r="O428" t="str">
            <v>01</v>
          </cell>
          <cell r="P428">
            <v>12.5</v>
          </cell>
          <cell r="Q428">
            <v>0</v>
          </cell>
          <cell r="R428" t="str">
            <v>1</v>
          </cell>
          <cell r="S428" t="str">
            <v>10</v>
          </cell>
          <cell r="T428">
            <v>94</v>
          </cell>
          <cell r="U428">
            <v>9</v>
          </cell>
          <cell r="V428">
            <v>94</v>
          </cell>
          <cell r="W428">
            <v>9</v>
          </cell>
          <cell r="X428">
            <v>94</v>
          </cell>
          <cell r="AF428" t="str">
            <v>00</v>
          </cell>
          <cell r="AI428">
            <v>56476188</v>
          </cell>
          <cell r="AJ428">
            <v>22943451.48</v>
          </cell>
        </row>
        <row r="429">
          <cell r="A429" t="str">
            <v>02</v>
          </cell>
          <cell r="B429" t="str">
            <v>12</v>
          </cell>
          <cell r="C429" t="str">
            <v>6080</v>
          </cell>
          <cell r="D429" t="str">
            <v>Сцепка-сп-11</v>
          </cell>
          <cell r="G429" t="str">
            <v>01</v>
          </cell>
          <cell r="H429">
            <v>4449.84</v>
          </cell>
          <cell r="I429">
            <v>222.49</v>
          </cell>
          <cell r="J429">
            <v>0</v>
          </cell>
          <cell r="K429">
            <v>1.31</v>
          </cell>
          <cell r="L429" t="str">
            <v>88/4</v>
          </cell>
          <cell r="M429" t="str">
            <v>45744</v>
          </cell>
          <cell r="N429" t="str">
            <v>14 2921000</v>
          </cell>
          <cell r="O429" t="str">
            <v>063</v>
          </cell>
          <cell r="P429">
            <v>20</v>
          </cell>
          <cell r="Q429">
            <v>0</v>
          </cell>
          <cell r="R429" t="str">
            <v>1</v>
          </cell>
          <cell r="S429" t="str">
            <v>45</v>
          </cell>
          <cell r="T429">
            <v>93</v>
          </cell>
          <cell r="U429">
            <v>9</v>
          </cell>
          <cell r="V429">
            <v>94</v>
          </cell>
          <cell r="W429">
            <v>9</v>
          </cell>
          <cell r="X429">
            <v>94</v>
          </cell>
          <cell r="AF429" t="str">
            <v>00</v>
          </cell>
          <cell r="AI429">
            <v>3396823</v>
          </cell>
          <cell r="AJ429">
            <v>2207935.02</v>
          </cell>
        </row>
        <row r="430">
          <cell r="A430" t="str">
            <v>02</v>
          </cell>
          <cell r="B430" t="str">
            <v>12</v>
          </cell>
          <cell r="C430" t="str">
            <v>6081</v>
          </cell>
          <cell r="D430" t="str">
            <v>Сцепка сп-11</v>
          </cell>
          <cell r="G430" t="str">
            <v>01</v>
          </cell>
          <cell r="H430">
            <v>6100</v>
          </cell>
          <cell r="I430">
            <v>305</v>
          </cell>
          <cell r="J430">
            <v>0</v>
          </cell>
          <cell r="K430">
            <v>1.2</v>
          </cell>
          <cell r="L430" t="str">
            <v>88/4</v>
          </cell>
          <cell r="M430" t="str">
            <v>45744</v>
          </cell>
          <cell r="N430" t="str">
            <v>14 2921000</v>
          </cell>
          <cell r="O430" t="str">
            <v>063</v>
          </cell>
          <cell r="P430">
            <v>20</v>
          </cell>
          <cell r="Q430">
            <v>0</v>
          </cell>
          <cell r="R430" t="str">
            <v>1</v>
          </cell>
          <cell r="S430" t="str">
            <v>45</v>
          </cell>
          <cell r="T430">
            <v>94</v>
          </cell>
          <cell r="U430">
            <v>9</v>
          </cell>
          <cell r="V430">
            <v>94</v>
          </cell>
          <cell r="W430">
            <v>9</v>
          </cell>
          <cell r="X430">
            <v>94</v>
          </cell>
          <cell r="AF430" t="str">
            <v>00</v>
          </cell>
          <cell r="AI430">
            <v>5095233</v>
          </cell>
          <cell r="AJ430">
            <v>3311901.45</v>
          </cell>
        </row>
        <row r="431">
          <cell r="A431" t="str">
            <v>02</v>
          </cell>
          <cell r="B431" t="str">
            <v>12</v>
          </cell>
          <cell r="C431" t="str">
            <v>6082</v>
          </cell>
          <cell r="D431" t="str">
            <v>жатка жвн-6</v>
          </cell>
          <cell r="F431" t="str">
            <v>673503</v>
          </cell>
          <cell r="G431" t="str">
            <v>01</v>
          </cell>
          <cell r="H431">
            <v>12258.08</v>
          </cell>
          <cell r="I431">
            <v>383.07</v>
          </cell>
          <cell r="J431">
            <v>0</v>
          </cell>
          <cell r="K431">
            <v>1.21</v>
          </cell>
          <cell r="L431" t="str">
            <v>88/4</v>
          </cell>
          <cell r="M431" t="str">
            <v>45701</v>
          </cell>
          <cell r="N431" t="str">
            <v>14 2921000</v>
          </cell>
          <cell r="O431" t="str">
            <v>062</v>
          </cell>
          <cell r="P431">
            <v>12.5</v>
          </cell>
          <cell r="Q431">
            <v>0</v>
          </cell>
          <cell r="R431" t="str">
            <v>1</v>
          </cell>
          <cell r="S431" t="str">
            <v>45</v>
          </cell>
          <cell r="T431">
            <v>94</v>
          </cell>
          <cell r="U431">
            <v>9</v>
          </cell>
          <cell r="V431">
            <v>94</v>
          </cell>
          <cell r="W431">
            <v>9</v>
          </cell>
          <cell r="X431">
            <v>94</v>
          </cell>
          <cell r="AF431" t="str">
            <v>00</v>
          </cell>
          <cell r="AI431">
            <v>10130647</v>
          </cell>
          <cell r="AJ431">
            <v>4115575.29</v>
          </cell>
        </row>
        <row r="432">
          <cell r="A432" t="str">
            <v>02</v>
          </cell>
          <cell r="B432" t="str">
            <v>12</v>
          </cell>
          <cell r="C432" t="str">
            <v>6083</v>
          </cell>
          <cell r="D432" t="str">
            <v>Жатка жвн-6</v>
          </cell>
          <cell r="F432" t="str">
            <v>673410</v>
          </cell>
          <cell r="G432" t="str">
            <v>01</v>
          </cell>
          <cell r="H432">
            <v>12258.08</v>
          </cell>
          <cell r="I432">
            <v>383.07</v>
          </cell>
          <cell r="J432">
            <v>0</v>
          </cell>
          <cell r="K432">
            <v>1.21</v>
          </cell>
          <cell r="L432" t="str">
            <v>88/4</v>
          </cell>
          <cell r="M432" t="str">
            <v>45701</v>
          </cell>
          <cell r="N432" t="str">
            <v>14 2921000</v>
          </cell>
          <cell r="O432" t="str">
            <v>062</v>
          </cell>
          <cell r="P432">
            <v>12.5</v>
          </cell>
          <cell r="Q432">
            <v>0</v>
          </cell>
          <cell r="R432" t="str">
            <v>1</v>
          </cell>
          <cell r="S432" t="str">
            <v>45</v>
          </cell>
          <cell r="T432">
            <v>94</v>
          </cell>
          <cell r="U432">
            <v>9</v>
          </cell>
          <cell r="V432">
            <v>94</v>
          </cell>
          <cell r="W432">
            <v>9</v>
          </cell>
          <cell r="X432">
            <v>94</v>
          </cell>
          <cell r="AF432" t="str">
            <v>00</v>
          </cell>
          <cell r="AI432">
            <v>10130647</v>
          </cell>
          <cell r="AJ432">
            <v>4115575.29</v>
          </cell>
        </row>
        <row r="433">
          <cell r="A433" t="str">
            <v>02</v>
          </cell>
          <cell r="B433" t="str">
            <v>12</v>
          </cell>
          <cell r="C433" t="str">
            <v>6085</v>
          </cell>
          <cell r="D433" t="str">
            <v>Сцепка</v>
          </cell>
          <cell r="G433" t="str">
            <v>01</v>
          </cell>
          <cell r="H433">
            <v>6100</v>
          </cell>
          <cell r="I433">
            <v>305</v>
          </cell>
          <cell r="J433">
            <v>0</v>
          </cell>
          <cell r="K433">
            <v>0.9</v>
          </cell>
          <cell r="L433" t="str">
            <v>88/4</v>
          </cell>
          <cell r="M433" t="str">
            <v>45744</v>
          </cell>
          <cell r="N433" t="str">
            <v>14 2921000</v>
          </cell>
          <cell r="O433" t="str">
            <v>063</v>
          </cell>
          <cell r="P433">
            <v>20</v>
          </cell>
          <cell r="Q433">
            <v>0</v>
          </cell>
          <cell r="R433" t="str">
            <v>1</v>
          </cell>
          <cell r="S433" t="str">
            <v>45</v>
          </cell>
          <cell r="T433">
            <v>94</v>
          </cell>
          <cell r="U433">
            <v>9</v>
          </cell>
          <cell r="V433">
            <v>94</v>
          </cell>
          <cell r="W433">
            <v>9</v>
          </cell>
          <cell r="X433">
            <v>94</v>
          </cell>
          <cell r="AF433" t="str">
            <v>00</v>
          </cell>
          <cell r="AI433">
            <v>6743118</v>
          </cell>
          <cell r="AJ433">
            <v>4383026.7</v>
          </cell>
        </row>
        <row r="434">
          <cell r="A434" t="str">
            <v>02</v>
          </cell>
          <cell r="B434" t="str">
            <v>12</v>
          </cell>
          <cell r="C434" t="str">
            <v>6086</v>
          </cell>
          <cell r="D434" t="str">
            <v>Сцепка сп-11</v>
          </cell>
          <cell r="G434" t="str">
            <v>01</v>
          </cell>
          <cell r="H434">
            <v>6100</v>
          </cell>
          <cell r="I434">
            <v>305</v>
          </cell>
          <cell r="J434">
            <v>0</v>
          </cell>
          <cell r="K434">
            <v>0.9</v>
          </cell>
          <cell r="L434" t="str">
            <v>88/4</v>
          </cell>
          <cell r="M434" t="str">
            <v>45744</v>
          </cell>
          <cell r="N434" t="str">
            <v>14 2921000</v>
          </cell>
          <cell r="O434" t="str">
            <v>063</v>
          </cell>
          <cell r="P434">
            <v>20</v>
          </cell>
          <cell r="Q434">
            <v>0</v>
          </cell>
          <cell r="R434" t="str">
            <v>1</v>
          </cell>
          <cell r="S434" t="str">
            <v>45</v>
          </cell>
          <cell r="T434">
            <v>94</v>
          </cell>
          <cell r="U434">
            <v>9</v>
          </cell>
          <cell r="V434">
            <v>94</v>
          </cell>
          <cell r="W434">
            <v>9</v>
          </cell>
          <cell r="X434">
            <v>94</v>
          </cell>
          <cell r="AF434" t="str">
            <v>00</v>
          </cell>
          <cell r="AI434">
            <v>6743118</v>
          </cell>
          <cell r="AJ434">
            <v>4383026.7</v>
          </cell>
        </row>
        <row r="435">
          <cell r="A435" t="str">
            <v>02</v>
          </cell>
          <cell r="B435" t="str">
            <v>02</v>
          </cell>
          <cell r="C435" t="str">
            <v>6103</v>
          </cell>
          <cell r="D435" t="str">
            <v>Чешский комплекс</v>
          </cell>
          <cell r="E435" t="str">
            <v>дерево-метал.12х20</v>
          </cell>
          <cell r="F435" t="str">
            <v>Чехия</v>
          </cell>
          <cell r="G435" t="str">
            <v>01</v>
          </cell>
          <cell r="H435">
            <v>312500</v>
          </cell>
          <cell r="I435">
            <v>195312.5</v>
          </cell>
          <cell r="J435">
            <v>0</v>
          </cell>
          <cell r="K435">
            <v>0.11</v>
          </cell>
          <cell r="L435" t="str">
            <v>20</v>
          </cell>
          <cell r="M435" t="str">
            <v>10008</v>
          </cell>
          <cell r="N435" t="str">
            <v>13 4527614</v>
          </cell>
          <cell r="O435" t="str">
            <v>01</v>
          </cell>
          <cell r="P435">
            <v>5</v>
          </cell>
          <cell r="Q435">
            <v>0</v>
          </cell>
          <cell r="R435" t="str">
            <v>1</v>
          </cell>
          <cell r="S435" t="str">
            <v>10</v>
          </cell>
          <cell r="T435">
            <v>82</v>
          </cell>
          <cell r="U435">
            <v>6</v>
          </cell>
          <cell r="V435">
            <v>82</v>
          </cell>
          <cell r="W435">
            <v>6</v>
          </cell>
          <cell r="X435">
            <v>82</v>
          </cell>
          <cell r="AB435" t="str">
            <v>14</v>
          </cell>
          <cell r="AC435">
            <v>2</v>
          </cell>
          <cell r="AF435" t="str">
            <v>00</v>
          </cell>
          <cell r="AI435">
            <v>2816679488</v>
          </cell>
          <cell r="AJ435">
            <v>2182926602.6399999</v>
          </cell>
        </row>
        <row r="436">
          <cell r="A436" t="str">
            <v>02</v>
          </cell>
          <cell r="B436" t="str">
            <v>02</v>
          </cell>
          <cell r="C436" t="str">
            <v>6115</v>
          </cell>
          <cell r="D436" t="str">
            <v>Сварочное оборудован</v>
          </cell>
          <cell r="E436" t="str">
            <v>ие АС-42</v>
          </cell>
          <cell r="G436" t="str">
            <v>01</v>
          </cell>
          <cell r="H436">
            <v>58100</v>
          </cell>
          <cell r="I436">
            <v>27113.33</v>
          </cell>
          <cell r="J436">
            <v>0</v>
          </cell>
          <cell r="K436">
            <v>0.16</v>
          </cell>
          <cell r="L436" t="str">
            <v>20</v>
          </cell>
          <cell r="M436" t="str">
            <v>42503</v>
          </cell>
          <cell r="N436" t="str">
            <v>14 2947193</v>
          </cell>
          <cell r="O436" t="str">
            <v>067</v>
          </cell>
          <cell r="P436">
            <v>17.5</v>
          </cell>
          <cell r="Q436">
            <v>0</v>
          </cell>
          <cell r="R436" t="str">
            <v>1</v>
          </cell>
          <cell r="S436" t="str">
            <v>42</v>
          </cell>
          <cell r="T436">
            <v>90</v>
          </cell>
          <cell r="U436">
            <v>4</v>
          </cell>
          <cell r="V436">
            <v>92</v>
          </cell>
          <cell r="W436">
            <v>4</v>
          </cell>
          <cell r="X436">
            <v>92</v>
          </cell>
          <cell r="AF436" t="str">
            <v>00</v>
          </cell>
          <cell r="AI436">
            <v>365251162</v>
          </cell>
          <cell r="AJ436">
            <v>362207402.05000001</v>
          </cell>
        </row>
        <row r="437">
          <cell r="A437" t="str">
            <v>16</v>
          </cell>
          <cell r="B437" t="str">
            <v>06</v>
          </cell>
          <cell r="C437" t="str">
            <v>6121</v>
          </cell>
          <cell r="D437" t="str">
            <v>Брандвахта</v>
          </cell>
          <cell r="G437" t="str">
            <v>01</v>
          </cell>
          <cell r="H437">
            <v>750000</v>
          </cell>
          <cell r="I437">
            <v>226625</v>
          </cell>
          <cell r="J437">
            <v>0</v>
          </cell>
          <cell r="K437">
            <v>0.32</v>
          </cell>
          <cell r="L437" t="str">
            <v>88/1</v>
          </cell>
          <cell r="M437" t="str">
            <v>50222</v>
          </cell>
          <cell r="N437" t="str">
            <v>15 3511174</v>
          </cell>
          <cell r="O437" t="str">
            <v>075</v>
          </cell>
          <cell r="P437">
            <v>3.7</v>
          </cell>
          <cell r="Q437">
            <v>0</v>
          </cell>
          <cell r="R437" t="str">
            <v>1</v>
          </cell>
          <cell r="S437" t="str">
            <v>50</v>
          </cell>
          <cell r="T437">
            <v>86</v>
          </cell>
          <cell r="U437">
            <v>10</v>
          </cell>
          <cell r="V437">
            <v>86</v>
          </cell>
          <cell r="W437">
            <v>10</v>
          </cell>
          <cell r="X437">
            <v>86</v>
          </cell>
          <cell r="AF437" t="str">
            <v>16</v>
          </cell>
          <cell r="AI437">
            <v>2313504781</v>
          </cell>
          <cell r="AJ437">
            <v>955863058.89999998</v>
          </cell>
        </row>
        <row r="438">
          <cell r="A438" t="str">
            <v>16</v>
          </cell>
          <cell r="B438" t="str">
            <v>06</v>
          </cell>
          <cell r="C438" t="str">
            <v>6122</v>
          </cell>
          <cell r="D438" t="str">
            <v>Дом каркасный деревя</v>
          </cell>
          <cell r="E438" t="str">
            <v>нный 12 х 6 /фиброли</v>
          </cell>
          <cell r="F438" t="str">
            <v>товый/</v>
          </cell>
          <cell r="G438" t="str">
            <v>01</v>
          </cell>
          <cell r="H438">
            <v>53500</v>
          </cell>
          <cell r="I438">
            <v>18724.689999999999</v>
          </cell>
          <cell r="J438">
            <v>0</v>
          </cell>
          <cell r="K438">
            <v>1.02</v>
          </cell>
          <cell r="L438" t="str">
            <v>88/1</v>
          </cell>
          <cell r="M438" t="str">
            <v>10004</v>
          </cell>
          <cell r="N438" t="str">
            <v>13 2022231</v>
          </cell>
          <cell r="O438" t="str">
            <v>01</v>
          </cell>
          <cell r="P438">
            <v>2.5</v>
          </cell>
          <cell r="Q438">
            <v>0</v>
          </cell>
          <cell r="R438" t="str">
            <v>1</v>
          </cell>
          <cell r="S438" t="str">
            <v>10</v>
          </cell>
          <cell r="T438">
            <v>80</v>
          </cell>
          <cell r="U438">
            <v>12</v>
          </cell>
          <cell r="V438">
            <v>80</v>
          </cell>
          <cell r="W438">
            <v>12</v>
          </cell>
          <cell r="X438">
            <v>80</v>
          </cell>
          <cell r="AF438" t="str">
            <v>16</v>
          </cell>
          <cell r="AI438">
            <v>52262838</v>
          </cell>
          <cell r="AJ438">
            <v>22211405.68</v>
          </cell>
        </row>
        <row r="439">
          <cell r="A439" t="str">
            <v>16</v>
          </cell>
          <cell r="B439" t="str">
            <v>06</v>
          </cell>
          <cell r="C439" t="str">
            <v>6123</v>
          </cell>
          <cell r="D439" t="str">
            <v>Вагон-домик металлич</v>
          </cell>
          <cell r="E439" t="str">
            <v>еский 8 х 3м</v>
          </cell>
          <cell r="G439" t="str">
            <v>01</v>
          </cell>
          <cell r="H439">
            <v>20349.72</v>
          </cell>
          <cell r="I439">
            <v>20349.72</v>
          </cell>
          <cell r="J439">
            <v>0</v>
          </cell>
          <cell r="K439">
            <v>1.1299999999999999</v>
          </cell>
          <cell r="L439" t="str">
            <v>88/1</v>
          </cell>
          <cell r="M439" t="str">
            <v>10010</v>
          </cell>
          <cell r="N439" t="str">
            <v>13 3420175</v>
          </cell>
          <cell r="O439" t="str">
            <v>01</v>
          </cell>
          <cell r="P439">
            <v>12.5</v>
          </cell>
          <cell r="Q439">
            <v>0</v>
          </cell>
          <cell r="R439" t="str">
            <v>1</v>
          </cell>
          <cell r="S439" t="str">
            <v>10</v>
          </cell>
          <cell r="T439">
            <v>79</v>
          </cell>
          <cell r="U439">
            <v>8</v>
          </cell>
          <cell r="V439">
            <v>79</v>
          </cell>
          <cell r="W439">
            <v>8</v>
          </cell>
          <cell r="X439">
            <v>79</v>
          </cell>
          <cell r="AF439" t="str">
            <v>16</v>
          </cell>
          <cell r="AI439">
            <v>18000640</v>
          </cell>
          <cell r="AJ439">
            <v>18000640</v>
          </cell>
        </row>
        <row r="440">
          <cell r="A440" t="str">
            <v>16</v>
          </cell>
          <cell r="B440" t="str">
            <v>06</v>
          </cell>
          <cell r="C440" t="str">
            <v>6124</v>
          </cell>
          <cell r="D440" t="str">
            <v>Вагон жилой ВГ-114 м</v>
          </cell>
          <cell r="E440" t="str">
            <v>етал. 8 х 3м</v>
          </cell>
          <cell r="F440" t="str">
            <v>мед.пункт</v>
          </cell>
          <cell r="G440" t="str">
            <v>01</v>
          </cell>
          <cell r="H440">
            <v>38200</v>
          </cell>
          <cell r="I440">
            <v>38200</v>
          </cell>
          <cell r="J440">
            <v>0</v>
          </cell>
          <cell r="K440">
            <v>1.01</v>
          </cell>
          <cell r="L440" t="str">
            <v>88/1</v>
          </cell>
          <cell r="M440" t="str">
            <v>10010</v>
          </cell>
          <cell r="N440" t="str">
            <v>13 3420175</v>
          </cell>
          <cell r="O440" t="str">
            <v>01</v>
          </cell>
          <cell r="P440">
            <v>12.5</v>
          </cell>
          <cell r="Q440">
            <v>0</v>
          </cell>
          <cell r="R440" t="str">
            <v>1</v>
          </cell>
          <cell r="S440" t="str">
            <v>10</v>
          </cell>
          <cell r="T440">
            <v>79</v>
          </cell>
          <cell r="U440">
            <v>12</v>
          </cell>
          <cell r="V440">
            <v>79</v>
          </cell>
          <cell r="W440">
            <v>12</v>
          </cell>
          <cell r="X440">
            <v>79</v>
          </cell>
          <cell r="AF440" t="str">
            <v>16</v>
          </cell>
          <cell r="AI440">
            <v>37874816</v>
          </cell>
          <cell r="AJ440">
            <v>37874816</v>
          </cell>
        </row>
        <row r="441">
          <cell r="A441" t="str">
            <v>02</v>
          </cell>
          <cell r="B441" t="str">
            <v>23</v>
          </cell>
          <cell r="C441" t="str">
            <v>6605</v>
          </cell>
          <cell r="D441" t="str">
            <v>А/м ВАЗ-2106 легков.</v>
          </cell>
          <cell r="E441" t="str">
            <v>Nо В 408 ВТ</v>
          </cell>
          <cell r="F441" t="str">
            <v>куз3342055 дв б/н</v>
          </cell>
          <cell r="G441" t="str">
            <v>01</v>
          </cell>
          <cell r="H441">
            <v>24624</v>
          </cell>
          <cell r="I441">
            <v>293.44</v>
          </cell>
          <cell r="J441">
            <v>0</v>
          </cell>
          <cell r="K441">
            <v>0.62</v>
          </cell>
          <cell r="L441" t="str">
            <v>26</v>
          </cell>
          <cell r="M441" t="str">
            <v>50416</v>
          </cell>
          <cell r="N441" t="str">
            <v>15 3410110</v>
          </cell>
          <cell r="O441" t="str">
            <v>071</v>
          </cell>
          <cell r="P441">
            <v>14.3</v>
          </cell>
          <cell r="Q441">
            <v>0</v>
          </cell>
          <cell r="R441" t="str">
            <v>1</v>
          </cell>
          <cell r="S441" t="str">
            <v>50</v>
          </cell>
          <cell r="T441">
            <v>94</v>
          </cell>
          <cell r="U441">
            <v>11</v>
          </cell>
          <cell r="V441">
            <v>94</v>
          </cell>
          <cell r="W441">
            <v>11</v>
          </cell>
          <cell r="X441">
            <v>94</v>
          </cell>
          <cell r="AF441" t="str">
            <v>00</v>
          </cell>
          <cell r="AI441">
            <v>39600000</v>
          </cell>
          <cell r="AJ441">
            <v>17460300</v>
          </cell>
        </row>
        <row r="442">
          <cell r="A442" t="str">
            <v>02</v>
          </cell>
          <cell r="B442" t="str">
            <v>80</v>
          </cell>
          <cell r="C442" t="str">
            <v>6608</v>
          </cell>
          <cell r="D442" t="str">
            <v>Телефакс F 130В</v>
          </cell>
          <cell r="G442" t="str">
            <v>01</v>
          </cell>
          <cell r="H442">
            <v>1713</v>
          </cell>
          <cell r="I442">
            <v>0</v>
          </cell>
          <cell r="J442">
            <v>0</v>
          </cell>
          <cell r="K442">
            <v>0.17</v>
          </cell>
          <cell r="L442" t="str">
            <v>26</v>
          </cell>
          <cell r="M442" t="str">
            <v>45605</v>
          </cell>
          <cell r="N442" t="str">
            <v>14 3222146</v>
          </cell>
          <cell r="O442" t="str">
            <v>067</v>
          </cell>
          <cell r="P442">
            <v>7.7</v>
          </cell>
          <cell r="Q442">
            <v>0</v>
          </cell>
          <cell r="R442" t="str">
            <v>1</v>
          </cell>
          <cell r="S442" t="str">
            <v>45</v>
          </cell>
          <cell r="T442">
            <v>94</v>
          </cell>
          <cell r="U442">
            <v>12</v>
          </cell>
          <cell r="V442">
            <v>94</v>
          </cell>
          <cell r="W442">
            <v>12</v>
          </cell>
          <cell r="X442">
            <v>94</v>
          </cell>
          <cell r="AF442" t="str">
            <v>00</v>
          </cell>
          <cell r="AI442">
            <v>10011600</v>
          </cell>
          <cell r="AJ442">
            <v>2312679.6</v>
          </cell>
        </row>
        <row r="443">
          <cell r="A443" t="str">
            <v>02</v>
          </cell>
          <cell r="B443" t="str">
            <v>80</v>
          </cell>
          <cell r="C443" t="str">
            <v>6609</v>
          </cell>
          <cell r="D443" t="str">
            <v>Копировальный аппара</v>
          </cell>
          <cell r="E443" t="str">
            <v>т А У</v>
          </cell>
          <cell r="G443" t="str">
            <v>01</v>
          </cell>
          <cell r="H443">
            <v>3185</v>
          </cell>
          <cell r="I443">
            <v>0</v>
          </cell>
          <cell r="J443">
            <v>0</v>
          </cell>
          <cell r="K443">
            <v>0.21</v>
          </cell>
          <cell r="L443" t="str">
            <v>26</v>
          </cell>
          <cell r="M443" t="str">
            <v>44804</v>
          </cell>
          <cell r="N443" t="str">
            <v>14 3010210</v>
          </cell>
          <cell r="O443" t="str">
            <v>063</v>
          </cell>
          <cell r="P443">
            <v>12.5</v>
          </cell>
          <cell r="Q443">
            <v>0</v>
          </cell>
          <cell r="R443" t="str">
            <v>1</v>
          </cell>
          <cell r="S443" t="str">
            <v>48</v>
          </cell>
          <cell r="T443">
            <v>94</v>
          </cell>
          <cell r="U443">
            <v>12</v>
          </cell>
          <cell r="V443">
            <v>94</v>
          </cell>
          <cell r="W443">
            <v>12</v>
          </cell>
          <cell r="X443">
            <v>94</v>
          </cell>
          <cell r="AF443" t="str">
            <v>00</v>
          </cell>
          <cell r="AI443">
            <v>14927000</v>
          </cell>
          <cell r="AJ443">
            <v>4478100</v>
          </cell>
        </row>
        <row r="444">
          <cell r="A444" t="str">
            <v>02</v>
          </cell>
          <cell r="B444" t="str">
            <v>71</v>
          </cell>
          <cell r="C444" t="str">
            <v>6610</v>
          </cell>
          <cell r="D444" t="str">
            <v>Электростанция АД-60</v>
          </cell>
          <cell r="G444" t="str">
            <v>01</v>
          </cell>
          <cell r="H444">
            <v>43160</v>
          </cell>
          <cell r="I444">
            <v>0</v>
          </cell>
          <cell r="J444">
            <v>0</v>
          </cell>
          <cell r="K444">
            <v>0.46</v>
          </cell>
          <cell r="L444" t="str">
            <v>23</v>
          </cell>
          <cell r="M444" t="str">
            <v>40307</v>
          </cell>
          <cell r="N444" t="str">
            <v>14 2911102</v>
          </cell>
          <cell r="O444" t="str">
            <v>067</v>
          </cell>
          <cell r="P444">
            <v>14.3</v>
          </cell>
          <cell r="Q444">
            <v>0</v>
          </cell>
          <cell r="R444" t="str">
            <v>1</v>
          </cell>
          <cell r="S444" t="str">
            <v>40</v>
          </cell>
          <cell r="T444">
            <v>94</v>
          </cell>
          <cell r="U444">
            <v>12</v>
          </cell>
          <cell r="V444">
            <v>94</v>
          </cell>
          <cell r="W444">
            <v>12</v>
          </cell>
          <cell r="X444">
            <v>94</v>
          </cell>
          <cell r="AF444" t="str">
            <v>00</v>
          </cell>
          <cell r="AI444">
            <v>93073169</v>
          </cell>
          <cell r="AJ444">
            <v>39928389.5</v>
          </cell>
        </row>
        <row r="445">
          <cell r="A445" t="str">
            <v>02</v>
          </cell>
          <cell r="B445" t="str">
            <v>23</v>
          </cell>
          <cell r="C445" t="str">
            <v>6611</v>
          </cell>
          <cell r="D445" t="str">
            <v>А/м УАЗ-АПВ-У-05фер-</v>
          </cell>
          <cell r="E445" t="str">
            <v>мер Nо А 832 РН</v>
          </cell>
          <cell r="F445" t="str">
            <v>дв41110896 ш2994339</v>
          </cell>
          <cell r="G445" t="str">
            <v>01</v>
          </cell>
          <cell r="H445">
            <v>53990</v>
          </cell>
          <cell r="I445">
            <v>0</v>
          </cell>
          <cell r="J445">
            <v>0</v>
          </cell>
          <cell r="K445">
            <v>0.77</v>
          </cell>
          <cell r="L445" t="str">
            <v>23</v>
          </cell>
          <cell r="M445" t="str">
            <v>50401</v>
          </cell>
          <cell r="N445" t="str">
            <v>15 3410170</v>
          </cell>
          <cell r="O445" t="str">
            <v>075</v>
          </cell>
          <cell r="P445">
            <v>14.3</v>
          </cell>
          <cell r="Q445">
            <v>0</v>
          </cell>
          <cell r="R445" t="str">
            <v>1</v>
          </cell>
          <cell r="S445" t="str">
            <v>50</v>
          </cell>
          <cell r="T445">
            <v>94</v>
          </cell>
          <cell r="U445">
            <v>12</v>
          </cell>
          <cell r="V445">
            <v>94</v>
          </cell>
          <cell r="W445">
            <v>12</v>
          </cell>
          <cell r="X445">
            <v>94</v>
          </cell>
          <cell r="AF445" t="str">
            <v>00</v>
          </cell>
          <cell r="AI445">
            <v>70351805</v>
          </cell>
          <cell r="AJ445">
            <v>30180924.350000001</v>
          </cell>
        </row>
        <row r="446">
          <cell r="A446" t="str">
            <v>02</v>
          </cell>
          <cell r="B446" t="str">
            <v>71</v>
          </cell>
          <cell r="C446" t="str">
            <v>6612</v>
          </cell>
          <cell r="D446" t="str">
            <v>Кран балка опорная 5</v>
          </cell>
          <cell r="E446" t="str">
            <v>тн пролет 10.5м высо</v>
          </cell>
          <cell r="G446" t="str">
            <v>01</v>
          </cell>
          <cell r="H446">
            <v>20450</v>
          </cell>
          <cell r="I446">
            <v>0</v>
          </cell>
          <cell r="J446">
            <v>0</v>
          </cell>
          <cell r="K446">
            <v>0.53</v>
          </cell>
          <cell r="L446" t="str">
            <v>23</v>
          </cell>
          <cell r="M446" t="str">
            <v>41704</v>
          </cell>
          <cell r="N446" t="str">
            <v>14 2915289</v>
          </cell>
          <cell r="O446" t="str">
            <v>065</v>
          </cell>
          <cell r="P446">
            <v>5</v>
          </cell>
          <cell r="Q446">
            <v>0</v>
          </cell>
          <cell r="R446" t="str">
            <v>1</v>
          </cell>
          <cell r="S446" t="str">
            <v>41</v>
          </cell>
          <cell r="T446">
            <v>94</v>
          </cell>
          <cell r="U446">
            <v>12</v>
          </cell>
          <cell r="V446">
            <v>94</v>
          </cell>
          <cell r="W446">
            <v>12</v>
          </cell>
          <cell r="X446">
            <v>94</v>
          </cell>
          <cell r="AF446" t="str">
            <v>00</v>
          </cell>
          <cell r="AI446">
            <v>38926828</v>
          </cell>
          <cell r="AJ446">
            <v>5839024.2000000002</v>
          </cell>
        </row>
        <row r="447">
          <cell r="A447" t="str">
            <v>02</v>
          </cell>
          <cell r="B447" t="str">
            <v>02</v>
          </cell>
          <cell r="C447" t="str">
            <v>6613</v>
          </cell>
          <cell r="D447" t="str">
            <v>Телевизор КВ-2511</v>
          </cell>
          <cell r="E447" t="str">
            <v>SONY Япония</v>
          </cell>
          <cell r="G447" t="str">
            <v>01</v>
          </cell>
          <cell r="H447">
            <v>4005</v>
          </cell>
          <cell r="I447">
            <v>0</v>
          </cell>
          <cell r="J447">
            <v>0</v>
          </cell>
          <cell r="K447">
            <v>0.43</v>
          </cell>
          <cell r="L447" t="str">
            <v>20</v>
          </cell>
          <cell r="M447" t="str">
            <v>45625</v>
          </cell>
          <cell r="N447" t="str">
            <v>14 3230100</v>
          </cell>
          <cell r="O447" t="str">
            <v>067</v>
          </cell>
          <cell r="P447">
            <v>10.5</v>
          </cell>
          <cell r="Q447">
            <v>0</v>
          </cell>
          <cell r="R447" t="str">
            <v>1</v>
          </cell>
          <cell r="S447" t="str">
            <v>45</v>
          </cell>
          <cell r="T447">
            <v>94</v>
          </cell>
          <cell r="U447">
            <v>12</v>
          </cell>
          <cell r="V447">
            <v>94</v>
          </cell>
          <cell r="W447">
            <v>12</v>
          </cell>
          <cell r="X447">
            <v>94</v>
          </cell>
          <cell r="AF447" t="str">
            <v>00</v>
          </cell>
          <cell r="AI447">
            <v>9314342</v>
          </cell>
          <cell r="AJ447">
            <v>419145.39</v>
          </cell>
        </row>
        <row r="448">
          <cell r="A448" t="str">
            <v>02</v>
          </cell>
          <cell r="B448" t="str">
            <v>02</v>
          </cell>
          <cell r="C448" t="str">
            <v>6614</v>
          </cell>
          <cell r="D448" t="str">
            <v>Эксковатор роторный</v>
          </cell>
          <cell r="E448" t="str">
            <v>ЭТР-254-01 А  дв.ямз</v>
          </cell>
          <cell r="F448" t="str">
            <v>31</v>
          </cell>
          <cell r="G448" t="str">
            <v>01</v>
          </cell>
          <cell r="H448">
            <v>415000</v>
          </cell>
          <cell r="I448">
            <v>0</v>
          </cell>
          <cell r="J448">
            <v>0</v>
          </cell>
          <cell r="K448">
            <v>0.56000000000000005</v>
          </cell>
          <cell r="L448" t="str">
            <v>20</v>
          </cell>
          <cell r="M448" t="str">
            <v>41809</v>
          </cell>
          <cell r="N448" t="str">
            <v>14 2924335</v>
          </cell>
          <cell r="O448" t="str">
            <v>067</v>
          </cell>
          <cell r="P448">
            <v>5</v>
          </cell>
          <cell r="Q448">
            <v>0</v>
          </cell>
          <cell r="R448" t="str">
            <v>1</v>
          </cell>
          <cell r="S448" t="str">
            <v>41</v>
          </cell>
          <cell r="T448">
            <v>91</v>
          </cell>
          <cell r="U448">
            <v>12</v>
          </cell>
          <cell r="V448">
            <v>94</v>
          </cell>
          <cell r="W448">
            <v>12</v>
          </cell>
          <cell r="X448">
            <v>94</v>
          </cell>
          <cell r="AB448" t="str">
            <v>14</v>
          </cell>
          <cell r="AC448">
            <v>6</v>
          </cell>
          <cell r="AF448" t="str">
            <v>00</v>
          </cell>
          <cell r="AI448">
            <v>737560977</v>
          </cell>
          <cell r="AJ448">
            <v>110634146.55</v>
          </cell>
        </row>
        <row r="449">
          <cell r="A449" t="str">
            <v>02</v>
          </cell>
          <cell r="B449" t="str">
            <v>23</v>
          </cell>
          <cell r="C449" t="str">
            <v>6615</v>
          </cell>
          <cell r="D449" t="str">
            <v>Автомагнитола  с кол</v>
          </cell>
          <cell r="E449" t="str">
            <v>онками FILIPS</v>
          </cell>
          <cell r="F449" t="str">
            <v>Голландия</v>
          </cell>
          <cell r="G449" t="str">
            <v>01</v>
          </cell>
          <cell r="H449">
            <v>445.04</v>
          </cell>
          <cell r="I449">
            <v>0</v>
          </cell>
          <cell r="J449">
            <v>0</v>
          </cell>
          <cell r="K449">
            <v>0.26</v>
          </cell>
          <cell r="L449" t="str">
            <v>23</v>
          </cell>
          <cell r="M449" t="str">
            <v>45624</v>
          </cell>
          <cell r="N449" t="str">
            <v>14 3230114</v>
          </cell>
          <cell r="O449" t="str">
            <v>067</v>
          </cell>
          <cell r="P449">
            <v>7.8</v>
          </cell>
          <cell r="Q449">
            <v>0</v>
          </cell>
          <cell r="R449" t="str">
            <v>1</v>
          </cell>
          <cell r="S449" t="str">
            <v>45</v>
          </cell>
          <cell r="T449">
            <v>91</v>
          </cell>
          <cell r="U449">
            <v>12</v>
          </cell>
          <cell r="V449">
            <v>94</v>
          </cell>
          <cell r="W449">
            <v>12</v>
          </cell>
          <cell r="X449">
            <v>94</v>
          </cell>
          <cell r="AF449" t="str">
            <v>00</v>
          </cell>
          <cell r="AI449">
            <v>1712194</v>
          </cell>
          <cell r="AJ449">
            <v>400653.4</v>
          </cell>
        </row>
        <row r="450">
          <cell r="A450" t="str">
            <v>02</v>
          </cell>
          <cell r="B450" t="str">
            <v>23</v>
          </cell>
          <cell r="C450" t="str">
            <v>6616</v>
          </cell>
          <cell r="D450" t="str">
            <v>Автомагнитола с коло</v>
          </cell>
          <cell r="E450" t="str">
            <v>нками FILIPS</v>
          </cell>
          <cell r="F450" t="str">
            <v>Голландия</v>
          </cell>
          <cell r="G450" t="str">
            <v>01</v>
          </cell>
          <cell r="H450">
            <v>445.04</v>
          </cell>
          <cell r="I450">
            <v>0</v>
          </cell>
          <cell r="J450">
            <v>0</v>
          </cell>
          <cell r="K450">
            <v>0.26</v>
          </cell>
          <cell r="L450" t="str">
            <v>23</v>
          </cell>
          <cell r="M450" t="str">
            <v>45624</v>
          </cell>
          <cell r="N450" t="str">
            <v>14 3230114</v>
          </cell>
          <cell r="O450" t="str">
            <v>067</v>
          </cell>
          <cell r="P450">
            <v>7.8</v>
          </cell>
          <cell r="Q450">
            <v>0</v>
          </cell>
          <cell r="R450" t="str">
            <v>1</v>
          </cell>
          <cell r="S450" t="str">
            <v>45</v>
          </cell>
          <cell r="T450">
            <v>91</v>
          </cell>
          <cell r="U450">
            <v>12</v>
          </cell>
          <cell r="V450">
            <v>94</v>
          </cell>
          <cell r="W450">
            <v>12</v>
          </cell>
          <cell r="X450">
            <v>94</v>
          </cell>
          <cell r="AF450" t="str">
            <v>00</v>
          </cell>
          <cell r="AI450">
            <v>1712194</v>
          </cell>
          <cell r="AJ450">
            <v>400653.4</v>
          </cell>
        </row>
        <row r="451">
          <cell r="A451" t="str">
            <v>02</v>
          </cell>
          <cell r="B451" t="str">
            <v>90</v>
          </cell>
          <cell r="C451" t="str">
            <v>6617</v>
          </cell>
          <cell r="D451" t="str">
            <v>Водоподогреватель</v>
          </cell>
          <cell r="F451" t="str">
            <v>494495496</v>
          </cell>
          <cell r="G451" t="str">
            <v>01</v>
          </cell>
          <cell r="H451">
            <v>14973</v>
          </cell>
          <cell r="I451">
            <v>0</v>
          </cell>
          <cell r="J451">
            <v>0</v>
          </cell>
          <cell r="K451">
            <v>1.1399999999999999</v>
          </cell>
          <cell r="L451" t="str">
            <v>23</v>
          </cell>
          <cell r="M451" t="str">
            <v>45802</v>
          </cell>
          <cell r="N451" t="str">
            <v>14 2914000</v>
          </cell>
          <cell r="O451" t="str">
            <v>067</v>
          </cell>
          <cell r="P451">
            <v>16.7</v>
          </cell>
          <cell r="Q451">
            <v>0</v>
          </cell>
          <cell r="R451" t="str">
            <v>1</v>
          </cell>
          <cell r="S451" t="str">
            <v>45</v>
          </cell>
          <cell r="T451">
            <v>94</v>
          </cell>
          <cell r="U451">
            <v>12</v>
          </cell>
          <cell r="V451">
            <v>94</v>
          </cell>
          <cell r="W451">
            <v>12</v>
          </cell>
          <cell r="X451">
            <v>94</v>
          </cell>
          <cell r="AF451" t="str">
            <v>00</v>
          </cell>
          <cell r="AI451">
            <v>13157705</v>
          </cell>
          <cell r="AJ451">
            <v>6592010.21</v>
          </cell>
        </row>
        <row r="452">
          <cell r="A452" t="str">
            <v>02</v>
          </cell>
          <cell r="B452" t="str">
            <v>23</v>
          </cell>
          <cell r="C452" t="str">
            <v>6618</v>
          </cell>
          <cell r="D452" t="str">
            <v>А/м УАЗ 3741ПЭЛХЗМ</v>
          </cell>
          <cell r="E452" t="str">
            <v>фургон ш270740 дв407</v>
          </cell>
          <cell r="F452" t="str">
            <v>02982 госN45-40 КШЧ</v>
          </cell>
          <cell r="G452" t="str">
            <v>01</v>
          </cell>
          <cell r="H452">
            <v>139733.32999999999</v>
          </cell>
          <cell r="I452">
            <v>0</v>
          </cell>
          <cell r="J452">
            <v>0</v>
          </cell>
          <cell r="K452">
            <v>1.31</v>
          </cell>
          <cell r="L452" t="str">
            <v>23</v>
          </cell>
          <cell r="M452" t="str">
            <v>41701</v>
          </cell>
          <cell r="N452" t="str">
            <v>15 3410160</v>
          </cell>
          <cell r="O452" t="str">
            <v>067</v>
          </cell>
          <cell r="P452">
            <v>9.1</v>
          </cell>
          <cell r="Q452">
            <v>0</v>
          </cell>
          <cell r="R452" t="str">
            <v>1</v>
          </cell>
          <cell r="S452" t="str">
            <v>41</v>
          </cell>
          <cell r="T452">
            <v>91</v>
          </cell>
          <cell r="U452">
            <v>12</v>
          </cell>
          <cell r="V452">
            <v>94</v>
          </cell>
          <cell r="W452">
            <v>12</v>
          </cell>
          <cell r="X452">
            <v>94</v>
          </cell>
          <cell r="AF452" t="str">
            <v>00</v>
          </cell>
          <cell r="AI452">
            <v>106666667</v>
          </cell>
          <cell r="AJ452">
            <v>29120000.09</v>
          </cell>
        </row>
        <row r="453">
          <cell r="A453" t="str">
            <v>02</v>
          </cell>
          <cell r="B453" t="str">
            <v>23</v>
          </cell>
          <cell r="C453" t="str">
            <v>6619</v>
          </cell>
          <cell r="D453" t="str">
            <v>Автомашина ЗИЛ 131А</v>
          </cell>
          <cell r="E453" t="str">
            <v>ПЭЛЭХЗ-М д047599</v>
          </cell>
          <cell r="F453" t="str">
            <v>ш041457 Nо45-41 КШЧ</v>
          </cell>
          <cell r="G453" t="str">
            <v>01</v>
          </cell>
          <cell r="H453">
            <v>122000</v>
          </cell>
          <cell r="I453">
            <v>0</v>
          </cell>
          <cell r="J453">
            <v>0</v>
          </cell>
          <cell r="K453">
            <v>1.02</v>
          </cell>
          <cell r="L453" t="str">
            <v>23</v>
          </cell>
          <cell r="M453" t="str">
            <v>50420</v>
          </cell>
          <cell r="N453" t="str">
            <v>15 3410359</v>
          </cell>
          <cell r="O453" t="str">
            <v>072</v>
          </cell>
          <cell r="P453">
            <v>14.3</v>
          </cell>
          <cell r="Q453">
            <v>0</v>
          </cell>
          <cell r="R453" t="str">
            <v>1</v>
          </cell>
          <cell r="S453" t="str">
            <v>50</v>
          </cell>
          <cell r="T453">
            <v>94</v>
          </cell>
          <cell r="U453">
            <v>12</v>
          </cell>
          <cell r="V453">
            <v>94</v>
          </cell>
          <cell r="W453">
            <v>12</v>
          </cell>
          <cell r="X453">
            <v>94</v>
          </cell>
          <cell r="AF453" t="str">
            <v>00</v>
          </cell>
          <cell r="AI453">
            <v>120000000</v>
          </cell>
          <cell r="AJ453">
            <v>51480000</v>
          </cell>
        </row>
        <row r="454">
          <cell r="A454" t="str">
            <v>02</v>
          </cell>
          <cell r="B454" t="str">
            <v>03</v>
          </cell>
          <cell r="C454" t="str">
            <v>6620</v>
          </cell>
          <cell r="D454" t="str">
            <v>Электростанция</v>
          </cell>
          <cell r="E454" t="str">
            <v>2 2СД-М1</v>
          </cell>
          <cell r="G454" t="str">
            <v>01</v>
          </cell>
          <cell r="H454">
            <v>2018.61</v>
          </cell>
          <cell r="I454">
            <v>0</v>
          </cell>
          <cell r="J454">
            <v>0</v>
          </cell>
          <cell r="K454">
            <v>1.21</v>
          </cell>
          <cell r="L454" t="str">
            <v>26</v>
          </cell>
          <cell r="M454" t="str">
            <v>40307</v>
          </cell>
          <cell r="N454" t="str">
            <v>14 2911101</v>
          </cell>
          <cell r="O454" t="str">
            <v>067</v>
          </cell>
          <cell r="P454">
            <v>14.3</v>
          </cell>
          <cell r="Q454">
            <v>0</v>
          </cell>
          <cell r="R454" t="str">
            <v>1</v>
          </cell>
          <cell r="S454" t="str">
            <v>40</v>
          </cell>
          <cell r="T454">
            <v>80</v>
          </cell>
          <cell r="U454">
            <v>12</v>
          </cell>
          <cell r="V454">
            <v>94</v>
          </cell>
          <cell r="W454">
            <v>12</v>
          </cell>
          <cell r="X454">
            <v>94</v>
          </cell>
          <cell r="AB454" t="str">
            <v>14</v>
          </cell>
          <cell r="AC454">
            <v>8</v>
          </cell>
          <cell r="AF454" t="str">
            <v>00</v>
          </cell>
          <cell r="AI454">
            <v>1668276</v>
          </cell>
          <cell r="AJ454">
            <v>715690.4</v>
          </cell>
        </row>
        <row r="455">
          <cell r="A455" t="str">
            <v>02</v>
          </cell>
          <cell r="B455" t="str">
            <v>23</v>
          </cell>
          <cell r="C455" t="str">
            <v>6623</v>
          </cell>
          <cell r="D455" t="str">
            <v>А/м ЗИЛ-131 ВАХТАдля</v>
          </cell>
          <cell r="E455" t="str">
            <v>перевозки людей д013</v>
          </cell>
          <cell r="F455" t="str">
            <v>211 ш028130 NоА840РН</v>
          </cell>
          <cell r="G455" t="str">
            <v>01</v>
          </cell>
          <cell r="H455">
            <v>75321.94</v>
          </cell>
          <cell r="I455">
            <v>0</v>
          </cell>
          <cell r="J455">
            <v>85880</v>
          </cell>
          <cell r="K455">
            <v>0.67</v>
          </cell>
          <cell r="L455" t="str">
            <v>23</v>
          </cell>
          <cell r="M455" t="str">
            <v>50420</v>
          </cell>
          <cell r="N455" t="str">
            <v>15 3410359</v>
          </cell>
          <cell r="O455" t="str">
            <v>072</v>
          </cell>
          <cell r="P455">
            <v>14.3</v>
          </cell>
          <cell r="Q455">
            <v>0</v>
          </cell>
          <cell r="R455" t="str">
            <v>1</v>
          </cell>
          <cell r="S455" t="str">
            <v>50</v>
          </cell>
          <cell r="T455">
            <v>93</v>
          </cell>
          <cell r="U455">
            <v>12</v>
          </cell>
          <cell r="V455">
            <v>94</v>
          </cell>
          <cell r="W455">
            <v>12</v>
          </cell>
          <cell r="X455">
            <v>94</v>
          </cell>
          <cell r="Y455">
            <v>4</v>
          </cell>
          <cell r="Z455">
            <v>95</v>
          </cell>
          <cell r="AF455" t="str">
            <v>00</v>
          </cell>
          <cell r="AI455">
            <v>128888889</v>
          </cell>
          <cell r="AJ455">
            <v>55250393.740000002</v>
          </cell>
        </row>
        <row r="456">
          <cell r="A456" t="str">
            <v>02</v>
          </cell>
          <cell r="B456" t="str">
            <v>23</v>
          </cell>
          <cell r="C456" t="str">
            <v>6624</v>
          </cell>
          <cell r="D456" t="str">
            <v>А/м ЗИЛ-131 ВАХТАдля</v>
          </cell>
          <cell r="E456" t="str">
            <v>перевоз.людей д11525</v>
          </cell>
          <cell r="F456" t="str">
            <v>ш026663 NоА 839 РН</v>
          </cell>
          <cell r="G456" t="str">
            <v>01</v>
          </cell>
          <cell r="H456">
            <v>75321.94</v>
          </cell>
          <cell r="I456">
            <v>0</v>
          </cell>
          <cell r="J456">
            <v>85880</v>
          </cell>
          <cell r="K456">
            <v>0.67</v>
          </cell>
          <cell r="L456" t="str">
            <v>23</v>
          </cell>
          <cell r="M456" t="str">
            <v>50420</v>
          </cell>
          <cell r="N456" t="str">
            <v>15 3410359</v>
          </cell>
          <cell r="O456" t="str">
            <v>072</v>
          </cell>
          <cell r="P456">
            <v>14.3</v>
          </cell>
          <cell r="Q456">
            <v>0</v>
          </cell>
          <cell r="R456" t="str">
            <v>1</v>
          </cell>
          <cell r="S456" t="str">
            <v>40</v>
          </cell>
          <cell r="T456">
            <v>93</v>
          </cell>
          <cell r="U456">
            <v>12</v>
          </cell>
          <cell r="V456">
            <v>94</v>
          </cell>
          <cell r="W456">
            <v>12</v>
          </cell>
          <cell r="X456">
            <v>94</v>
          </cell>
          <cell r="Y456">
            <v>4</v>
          </cell>
          <cell r="Z456">
            <v>95</v>
          </cell>
          <cell r="AF456" t="str">
            <v>00</v>
          </cell>
          <cell r="AI456">
            <v>128888889</v>
          </cell>
          <cell r="AJ456">
            <v>55250393.740000002</v>
          </cell>
        </row>
        <row r="457">
          <cell r="A457" t="str">
            <v>02</v>
          </cell>
          <cell r="B457" t="str">
            <v>05</v>
          </cell>
          <cell r="C457" t="str">
            <v>6662</v>
          </cell>
          <cell r="D457" t="str">
            <v>Водолазное оборудова</v>
          </cell>
          <cell r="E457" t="str">
            <v>ние</v>
          </cell>
          <cell r="F457" t="str">
            <v>Франция-Германия</v>
          </cell>
          <cell r="G457" t="str">
            <v>01</v>
          </cell>
          <cell r="H457">
            <v>4606928.49</v>
          </cell>
          <cell r="I457">
            <v>0</v>
          </cell>
          <cell r="J457">
            <v>6211000</v>
          </cell>
          <cell r="K457">
            <v>1.1100000000000001</v>
          </cell>
          <cell r="L457" t="str">
            <v>20</v>
          </cell>
          <cell r="M457" t="str">
            <v>42401</v>
          </cell>
          <cell r="N457" t="str">
            <v>14 3513176</v>
          </cell>
          <cell r="O457" t="str">
            <v>067</v>
          </cell>
          <cell r="P457">
            <v>11</v>
          </cell>
          <cell r="Q457">
            <v>0</v>
          </cell>
          <cell r="R457" t="str">
            <v>1</v>
          </cell>
          <cell r="S457" t="str">
            <v>42</v>
          </cell>
          <cell r="T457">
            <v>94</v>
          </cell>
          <cell r="U457">
            <v>12</v>
          </cell>
          <cell r="V457">
            <v>94</v>
          </cell>
          <cell r="W457">
            <v>12</v>
          </cell>
          <cell r="X457">
            <v>94</v>
          </cell>
          <cell r="Y457">
            <v>7</v>
          </cell>
          <cell r="Z457">
            <v>95</v>
          </cell>
          <cell r="AF457" t="str">
            <v>00</v>
          </cell>
          <cell r="AI457">
            <v>5613209028</v>
          </cell>
          <cell r="AJ457">
            <v>1785503501.05</v>
          </cell>
        </row>
        <row r="458">
          <cell r="A458" t="str">
            <v>02</v>
          </cell>
          <cell r="B458" t="str">
            <v>02</v>
          </cell>
          <cell r="C458" t="str">
            <v>6069</v>
          </cell>
          <cell r="D458" t="str">
            <v>Вагон дом</v>
          </cell>
          <cell r="E458" t="str">
            <v>дерево-метал.Финлянд</v>
          </cell>
          <cell r="F458" t="str">
            <v>ия</v>
          </cell>
          <cell r="G458" t="str">
            <v>01</v>
          </cell>
          <cell r="H458">
            <v>85000</v>
          </cell>
          <cell r="I458">
            <v>2656.25</v>
          </cell>
          <cell r="J458">
            <v>0</v>
          </cell>
          <cell r="K458">
            <v>0.8</v>
          </cell>
          <cell r="L458" t="str">
            <v>20</v>
          </cell>
          <cell r="M458" t="str">
            <v>10010</v>
          </cell>
          <cell r="N458" t="str">
            <v>13 2022261</v>
          </cell>
          <cell r="O458" t="str">
            <v>01</v>
          </cell>
          <cell r="P458">
            <v>12.5</v>
          </cell>
          <cell r="Q458">
            <v>0</v>
          </cell>
          <cell r="R458" t="str">
            <v>1</v>
          </cell>
          <cell r="S458" t="str">
            <v>10</v>
          </cell>
          <cell r="T458">
            <v>94</v>
          </cell>
          <cell r="U458">
            <v>9</v>
          </cell>
          <cell r="V458">
            <v>94</v>
          </cell>
          <cell r="W458">
            <v>9</v>
          </cell>
          <cell r="X458">
            <v>94</v>
          </cell>
          <cell r="AF458" t="str">
            <v>00</v>
          </cell>
          <cell r="AI458">
            <v>105829033</v>
          </cell>
          <cell r="AJ458">
            <v>42993044.649999999</v>
          </cell>
        </row>
        <row r="459">
          <cell r="A459" t="str">
            <v>02</v>
          </cell>
          <cell r="B459" t="str">
            <v>41</v>
          </cell>
          <cell r="C459" t="str">
            <v>7890</v>
          </cell>
          <cell r="D459" t="str">
            <v>Ренгенаппарат "Арина</v>
          </cell>
          <cell r="E459" t="str">
            <v>" 02</v>
          </cell>
          <cell r="F459" t="str">
            <v>5261</v>
          </cell>
          <cell r="G459" t="str">
            <v>01</v>
          </cell>
          <cell r="H459">
            <v>5885.3</v>
          </cell>
          <cell r="I459">
            <v>2307.37</v>
          </cell>
          <cell r="J459">
            <v>0</v>
          </cell>
          <cell r="K459">
            <v>1.21</v>
          </cell>
          <cell r="L459" t="str">
            <v>20</v>
          </cell>
          <cell r="M459" t="str">
            <v>47024</v>
          </cell>
          <cell r="N459" t="str">
            <v>14 3313341</v>
          </cell>
          <cell r="O459" t="str">
            <v>063</v>
          </cell>
          <cell r="P459">
            <v>10.4</v>
          </cell>
          <cell r="Q459">
            <v>0</v>
          </cell>
          <cell r="R459" t="str">
            <v>1</v>
          </cell>
          <cell r="S459" t="str">
            <v>47</v>
          </cell>
          <cell r="T459">
            <v>91</v>
          </cell>
          <cell r="U459">
            <v>3</v>
          </cell>
          <cell r="V459">
            <v>91</v>
          </cell>
          <cell r="W459">
            <v>3</v>
          </cell>
          <cell r="X459">
            <v>91</v>
          </cell>
          <cell r="AF459" t="str">
            <v>00</v>
          </cell>
          <cell r="AI459">
            <v>4863888</v>
          </cell>
          <cell r="AJ459">
            <v>3424449.38</v>
          </cell>
        </row>
        <row r="460">
          <cell r="A460" t="str">
            <v>02</v>
          </cell>
          <cell r="B460" t="str">
            <v>23</v>
          </cell>
          <cell r="C460" t="str">
            <v>3384</v>
          </cell>
          <cell r="D460" t="str">
            <v>СКАТ-25 а/кран монта</v>
          </cell>
          <cell r="E460" t="str">
            <v>жный автомоб-й спец.</v>
          </cell>
          <cell r="F460" t="str">
            <v>госN А866РН дв942818</v>
          </cell>
          <cell r="G460" t="str">
            <v>01</v>
          </cell>
          <cell r="H460">
            <v>44154.01</v>
          </cell>
          <cell r="I460">
            <v>0</v>
          </cell>
          <cell r="J460">
            <v>512510</v>
          </cell>
          <cell r="K460">
            <v>0.81</v>
          </cell>
          <cell r="L460" t="str">
            <v>23</v>
          </cell>
          <cell r="M460" t="str">
            <v>41701</v>
          </cell>
          <cell r="N460" t="str">
            <v>14 2915242</v>
          </cell>
          <cell r="O460" t="str">
            <v>067</v>
          </cell>
          <cell r="P460">
            <v>9.1</v>
          </cell>
          <cell r="Q460">
            <v>0</v>
          </cell>
          <cell r="R460" t="str">
            <v>1</v>
          </cell>
          <cell r="S460" t="str">
            <v>41</v>
          </cell>
          <cell r="T460">
            <v>93</v>
          </cell>
          <cell r="U460">
            <v>1</v>
          </cell>
          <cell r="V460">
            <v>95</v>
          </cell>
          <cell r="W460">
            <v>1</v>
          </cell>
          <cell r="X460">
            <v>95</v>
          </cell>
          <cell r="Y460">
            <v>4</v>
          </cell>
          <cell r="Z460">
            <v>95</v>
          </cell>
          <cell r="AD460" t="str">
            <v>0</v>
          </cell>
          <cell r="AE460" t="str">
            <v>0</v>
          </cell>
          <cell r="AF460" t="str">
            <v>00</v>
          </cell>
          <cell r="AI460">
            <v>634150016</v>
          </cell>
          <cell r="AJ460">
            <v>159207099.30000001</v>
          </cell>
        </row>
        <row r="461">
          <cell r="A461" t="str">
            <v>15</v>
          </cell>
          <cell r="B461" t="str">
            <v>81</v>
          </cell>
          <cell r="C461" t="str">
            <v>3385</v>
          </cell>
          <cell r="D461" t="str">
            <v>Диван 3-х местный</v>
          </cell>
          <cell r="G461" t="str">
            <v>01</v>
          </cell>
          <cell r="H461">
            <v>1500</v>
          </cell>
          <cell r="I461">
            <v>0</v>
          </cell>
          <cell r="J461">
            <v>0</v>
          </cell>
          <cell r="K461">
            <v>0.7</v>
          </cell>
          <cell r="L461" t="str">
            <v>88/2</v>
          </cell>
          <cell r="M461" t="str">
            <v>70003</v>
          </cell>
          <cell r="N461" t="str">
            <v>16 3612441</v>
          </cell>
          <cell r="O461" t="str">
            <v>08</v>
          </cell>
          <cell r="P461">
            <v>10</v>
          </cell>
          <cell r="Q461">
            <v>0</v>
          </cell>
          <cell r="R461" t="str">
            <v>1</v>
          </cell>
          <cell r="S461" t="str">
            <v>70</v>
          </cell>
          <cell r="T461">
            <v>94</v>
          </cell>
          <cell r="U461">
            <v>1</v>
          </cell>
          <cell r="V461">
            <v>95</v>
          </cell>
          <cell r="W461">
            <v>1</v>
          </cell>
          <cell r="X461">
            <v>95</v>
          </cell>
          <cell r="Y461">
            <v>0</v>
          </cell>
          <cell r="Z461">
            <v>0</v>
          </cell>
          <cell r="AD461" t="str">
            <v>0</v>
          </cell>
          <cell r="AE461" t="str">
            <v>0</v>
          </cell>
          <cell r="AF461" t="str">
            <v>15</v>
          </cell>
          <cell r="AI461">
            <v>2146320</v>
          </cell>
          <cell r="AJ461">
            <v>626010</v>
          </cell>
        </row>
        <row r="462">
          <cell r="A462" t="str">
            <v>15</v>
          </cell>
          <cell r="B462" t="str">
            <v>81</v>
          </cell>
          <cell r="C462" t="str">
            <v>3386</v>
          </cell>
          <cell r="D462" t="str">
            <v>Диван 3-х местный</v>
          </cell>
          <cell r="G462" t="str">
            <v>01</v>
          </cell>
          <cell r="H462">
            <v>1500</v>
          </cell>
          <cell r="I462">
            <v>0</v>
          </cell>
          <cell r="J462">
            <v>0</v>
          </cell>
          <cell r="K462">
            <v>0.7</v>
          </cell>
          <cell r="L462" t="str">
            <v>88/2</v>
          </cell>
          <cell r="M462" t="str">
            <v>70003</v>
          </cell>
          <cell r="N462" t="str">
            <v>16 3612441</v>
          </cell>
          <cell r="O462" t="str">
            <v>08</v>
          </cell>
          <cell r="P462">
            <v>10</v>
          </cell>
          <cell r="Q462">
            <v>0</v>
          </cell>
          <cell r="R462" t="str">
            <v>1</v>
          </cell>
          <cell r="S462" t="str">
            <v>70</v>
          </cell>
          <cell r="T462">
            <v>94</v>
          </cell>
          <cell r="U462">
            <v>1</v>
          </cell>
          <cell r="V462">
            <v>95</v>
          </cell>
          <cell r="W462">
            <v>1</v>
          </cell>
          <cell r="X462">
            <v>95</v>
          </cell>
          <cell r="Y462">
            <v>0</v>
          </cell>
          <cell r="Z462">
            <v>0</v>
          </cell>
          <cell r="AD462" t="str">
            <v>0</v>
          </cell>
          <cell r="AE462" t="str">
            <v>0</v>
          </cell>
          <cell r="AF462" t="str">
            <v>15</v>
          </cell>
          <cell r="AI462">
            <v>2146320</v>
          </cell>
          <cell r="AJ462">
            <v>626010</v>
          </cell>
        </row>
        <row r="463">
          <cell r="A463" t="str">
            <v>02</v>
          </cell>
          <cell r="B463" t="str">
            <v>80</v>
          </cell>
          <cell r="C463" t="str">
            <v>3387</v>
          </cell>
          <cell r="D463" t="str">
            <v>Диван 2-х местный</v>
          </cell>
          <cell r="G463" t="str">
            <v>01</v>
          </cell>
          <cell r="H463">
            <v>1154.1400000000001</v>
          </cell>
          <cell r="I463">
            <v>0</v>
          </cell>
          <cell r="J463">
            <v>0</v>
          </cell>
          <cell r="K463">
            <v>0.91</v>
          </cell>
          <cell r="L463" t="str">
            <v>88/2</v>
          </cell>
          <cell r="M463" t="str">
            <v>70003</v>
          </cell>
          <cell r="N463" t="str">
            <v>16 3612441</v>
          </cell>
          <cell r="O463" t="str">
            <v>08</v>
          </cell>
          <cell r="P463">
            <v>10</v>
          </cell>
          <cell r="Q463">
            <v>0</v>
          </cell>
          <cell r="R463" t="str">
            <v>1</v>
          </cell>
          <cell r="S463" t="str">
            <v>70</v>
          </cell>
          <cell r="T463">
            <v>94</v>
          </cell>
          <cell r="U463">
            <v>1</v>
          </cell>
          <cell r="V463">
            <v>95</v>
          </cell>
          <cell r="W463">
            <v>1</v>
          </cell>
          <cell r="X463">
            <v>95</v>
          </cell>
          <cell r="Y463">
            <v>0</v>
          </cell>
          <cell r="Z463">
            <v>0</v>
          </cell>
          <cell r="AD463" t="str">
            <v>0</v>
          </cell>
          <cell r="AE463" t="str">
            <v>0</v>
          </cell>
          <cell r="AF463" t="str">
            <v>00</v>
          </cell>
          <cell r="AI463">
            <v>1268280</v>
          </cell>
          <cell r="AJ463">
            <v>369915</v>
          </cell>
        </row>
        <row r="464">
          <cell r="A464" t="str">
            <v>02</v>
          </cell>
          <cell r="B464" t="str">
            <v>80</v>
          </cell>
          <cell r="C464" t="str">
            <v>3388</v>
          </cell>
          <cell r="D464" t="str">
            <v>Диван 2-х местный</v>
          </cell>
          <cell r="G464" t="str">
            <v>01</v>
          </cell>
          <cell r="H464">
            <v>1154.1400000000001</v>
          </cell>
          <cell r="I464">
            <v>0</v>
          </cell>
          <cell r="J464">
            <v>0</v>
          </cell>
          <cell r="K464">
            <v>0.91</v>
          </cell>
          <cell r="L464" t="str">
            <v>88/2</v>
          </cell>
          <cell r="M464" t="str">
            <v>70003</v>
          </cell>
          <cell r="N464" t="str">
            <v>16 3612441</v>
          </cell>
          <cell r="O464" t="str">
            <v>08</v>
          </cell>
          <cell r="P464">
            <v>10</v>
          </cell>
          <cell r="Q464">
            <v>0</v>
          </cell>
          <cell r="R464" t="str">
            <v>1</v>
          </cell>
          <cell r="S464" t="str">
            <v>70</v>
          </cell>
          <cell r="T464">
            <v>94</v>
          </cell>
          <cell r="U464">
            <v>1</v>
          </cell>
          <cell r="V464">
            <v>95</v>
          </cell>
          <cell r="W464">
            <v>1</v>
          </cell>
          <cell r="X464">
            <v>95</v>
          </cell>
          <cell r="Y464">
            <v>0</v>
          </cell>
          <cell r="Z464">
            <v>0</v>
          </cell>
          <cell r="AD464" t="str">
            <v>0</v>
          </cell>
          <cell r="AE464" t="str">
            <v>0</v>
          </cell>
          <cell r="AF464" t="str">
            <v>00</v>
          </cell>
          <cell r="AI464">
            <v>1268280</v>
          </cell>
          <cell r="AJ464">
            <v>369915</v>
          </cell>
        </row>
        <row r="465">
          <cell r="A465" t="str">
            <v>15</v>
          </cell>
          <cell r="B465" t="str">
            <v>81</v>
          </cell>
          <cell r="C465" t="str">
            <v>3389</v>
          </cell>
          <cell r="D465" t="str">
            <v>Кресло</v>
          </cell>
          <cell r="G465" t="str">
            <v>01</v>
          </cell>
          <cell r="H465">
            <v>450</v>
          </cell>
          <cell r="I465">
            <v>0</v>
          </cell>
          <cell r="J465">
            <v>0</v>
          </cell>
          <cell r="K465">
            <v>0.66</v>
          </cell>
          <cell r="L465" t="str">
            <v>88/2</v>
          </cell>
          <cell r="M465" t="str">
            <v>70003</v>
          </cell>
          <cell r="N465" t="str">
            <v>16 3612395</v>
          </cell>
          <cell r="O465" t="str">
            <v>08</v>
          </cell>
          <cell r="P465">
            <v>10</v>
          </cell>
          <cell r="Q465">
            <v>0</v>
          </cell>
          <cell r="R465" t="str">
            <v>1</v>
          </cell>
          <cell r="S465" t="str">
            <v>70</v>
          </cell>
          <cell r="T465">
            <v>94</v>
          </cell>
          <cell r="U465">
            <v>1</v>
          </cell>
          <cell r="V465">
            <v>95</v>
          </cell>
          <cell r="W465">
            <v>1</v>
          </cell>
          <cell r="X465">
            <v>95</v>
          </cell>
          <cell r="Y465">
            <v>0</v>
          </cell>
          <cell r="Z465">
            <v>0</v>
          </cell>
          <cell r="AD465" t="str">
            <v>0</v>
          </cell>
          <cell r="AE465" t="str">
            <v>0</v>
          </cell>
          <cell r="AF465" t="str">
            <v>15</v>
          </cell>
          <cell r="AI465">
            <v>682920</v>
          </cell>
          <cell r="AJ465">
            <v>199185</v>
          </cell>
        </row>
        <row r="466">
          <cell r="A466" t="str">
            <v>15</v>
          </cell>
          <cell r="B466" t="str">
            <v>81</v>
          </cell>
          <cell r="C466" t="str">
            <v>3390</v>
          </cell>
          <cell r="D466" t="str">
            <v>Стол</v>
          </cell>
          <cell r="G466" t="str">
            <v>01</v>
          </cell>
          <cell r="H466">
            <v>350</v>
          </cell>
          <cell r="I466">
            <v>0</v>
          </cell>
          <cell r="J466">
            <v>0</v>
          </cell>
          <cell r="K466">
            <v>0.45</v>
          </cell>
          <cell r="L466" t="str">
            <v>88/2</v>
          </cell>
          <cell r="M466" t="str">
            <v>70003</v>
          </cell>
          <cell r="N466" t="str">
            <v>16 3612421</v>
          </cell>
          <cell r="O466" t="str">
            <v>08</v>
          </cell>
          <cell r="P466">
            <v>10.1</v>
          </cell>
          <cell r="Q466">
            <v>0</v>
          </cell>
          <cell r="R466" t="str">
            <v>1</v>
          </cell>
          <cell r="S466" t="str">
            <v>70</v>
          </cell>
          <cell r="T466">
            <v>94</v>
          </cell>
          <cell r="U466">
            <v>1</v>
          </cell>
          <cell r="V466">
            <v>95</v>
          </cell>
          <cell r="W466">
            <v>1</v>
          </cell>
          <cell r="X466">
            <v>95</v>
          </cell>
          <cell r="Y466">
            <v>0</v>
          </cell>
          <cell r="Z466">
            <v>0</v>
          </cell>
          <cell r="AD466" t="str">
            <v>0</v>
          </cell>
          <cell r="AE466" t="str">
            <v>0</v>
          </cell>
          <cell r="AF466" t="str">
            <v>15</v>
          </cell>
          <cell r="AI466">
            <v>780480</v>
          </cell>
          <cell r="AJ466">
            <v>229916.4</v>
          </cell>
        </row>
        <row r="467">
          <cell r="A467" t="str">
            <v>02</v>
          </cell>
          <cell r="B467" t="str">
            <v>80</v>
          </cell>
          <cell r="C467" t="str">
            <v>3391</v>
          </cell>
          <cell r="D467" t="str">
            <v>Стол</v>
          </cell>
          <cell r="G467" t="str">
            <v>01</v>
          </cell>
          <cell r="H467">
            <v>350</v>
          </cell>
          <cell r="I467">
            <v>0</v>
          </cell>
          <cell r="J467">
            <v>0</v>
          </cell>
          <cell r="K467">
            <v>0.45</v>
          </cell>
          <cell r="L467" t="str">
            <v>26</v>
          </cell>
          <cell r="M467" t="str">
            <v>70003</v>
          </cell>
          <cell r="N467" t="str">
            <v>16 3612421</v>
          </cell>
          <cell r="O467" t="str">
            <v>08</v>
          </cell>
          <cell r="P467">
            <v>10.1</v>
          </cell>
          <cell r="Q467">
            <v>0</v>
          </cell>
          <cell r="R467" t="str">
            <v>1</v>
          </cell>
          <cell r="S467" t="str">
            <v>70</v>
          </cell>
          <cell r="T467">
            <v>94</v>
          </cell>
          <cell r="U467">
            <v>1</v>
          </cell>
          <cell r="V467">
            <v>95</v>
          </cell>
          <cell r="W467">
            <v>1</v>
          </cell>
          <cell r="X467">
            <v>95</v>
          </cell>
          <cell r="Y467">
            <v>0</v>
          </cell>
          <cell r="Z467">
            <v>0</v>
          </cell>
          <cell r="AD467" t="str">
            <v>0</v>
          </cell>
          <cell r="AE467" t="str">
            <v>0</v>
          </cell>
          <cell r="AF467" t="str">
            <v>00</v>
          </cell>
          <cell r="AI467">
            <v>780480</v>
          </cell>
          <cell r="AJ467">
            <v>229916.4</v>
          </cell>
        </row>
        <row r="468">
          <cell r="A468" t="str">
            <v>02</v>
          </cell>
          <cell r="B468" t="str">
            <v>71</v>
          </cell>
          <cell r="C468" t="str">
            <v>926</v>
          </cell>
          <cell r="D468" t="str">
            <v>Сварочный выпрямител</v>
          </cell>
          <cell r="E468" t="str">
            <v>ь ВДУ-50643</v>
          </cell>
          <cell r="G468" t="str">
            <v>01</v>
          </cell>
          <cell r="H468">
            <v>11313</v>
          </cell>
          <cell r="I468">
            <v>0</v>
          </cell>
          <cell r="J468">
            <v>0</v>
          </cell>
          <cell r="K468">
            <v>0.98</v>
          </cell>
          <cell r="L468" t="str">
            <v>23</v>
          </cell>
          <cell r="M468" t="str">
            <v>42502</v>
          </cell>
          <cell r="N468" t="str">
            <v>14 2922804</v>
          </cell>
          <cell r="O468" t="str">
            <v>067</v>
          </cell>
          <cell r="P468">
            <v>16.7</v>
          </cell>
          <cell r="Q468">
            <v>0</v>
          </cell>
          <cell r="R468" t="str">
            <v>1</v>
          </cell>
          <cell r="S468" t="str">
            <v>42</v>
          </cell>
          <cell r="T468">
            <v>93</v>
          </cell>
          <cell r="U468">
            <v>2</v>
          </cell>
          <cell r="V468">
            <v>95</v>
          </cell>
          <cell r="W468">
            <v>2</v>
          </cell>
          <cell r="X468">
            <v>95</v>
          </cell>
          <cell r="Y468">
            <v>0</v>
          </cell>
          <cell r="Z468">
            <v>0</v>
          </cell>
          <cell r="AD468" t="str">
            <v>0</v>
          </cell>
          <cell r="AE468" t="str">
            <v>0</v>
          </cell>
          <cell r="AF468" t="str">
            <v>00</v>
          </cell>
          <cell r="AI468">
            <v>11512080</v>
          </cell>
          <cell r="AJ468">
            <v>5447132.5199999996</v>
          </cell>
        </row>
        <row r="469">
          <cell r="A469" t="str">
            <v>02</v>
          </cell>
          <cell r="B469" t="str">
            <v>70</v>
          </cell>
          <cell r="C469" t="str">
            <v>927</v>
          </cell>
          <cell r="D469" t="str">
            <v>Сварочный выпрямител</v>
          </cell>
          <cell r="E469" t="str">
            <v>ь ВДУ-50643</v>
          </cell>
          <cell r="G469" t="str">
            <v>01</v>
          </cell>
          <cell r="H469">
            <v>11313</v>
          </cell>
          <cell r="I469">
            <v>0</v>
          </cell>
          <cell r="J469">
            <v>0</v>
          </cell>
          <cell r="K469">
            <v>0.98</v>
          </cell>
          <cell r="L469" t="str">
            <v>20</v>
          </cell>
          <cell r="M469" t="str">
            <v>42502</v>
          </cell>
          <cell r="N469" t="str">
            <v>14 2922804</v>
          </cell>
          <cell r="O469" t="str">
            <v>067</v>
          </cell>
          <cell r="P469">
            <v>16.7</v>
          </cell>
          <cell r="Q469">
            <v>0</v>
          </cell>
          <cell r="R469" t="str">
            <v>1</v>
          </cell>
          <cell r="S469" t="str">
            <v>42</v>
          </cell>
          <cell r="T469">
            <v>93</v>
          </cell>
          <cell r="U469">
            <v>2</v>
          </cell>
          <cell r="V469">
            <v>95</v>
          </cell>
          <cell r="W469">
            <v>2</v>
          </cell>
          <cell r="X469">
            <v>95</v>
          </cell>
          <cell r="Y469">
            <v>0</v>
          </cell>
          <cell r="Z469">
            <v>0</v>
          </cell>
          <cell r="AB469" t="str">
            <v>14</v>
          </cell>
          <cell r="AC469">
            <v>9</v>
          </cell>
          <cell r="AD469" t="str">
            <v>0</v>
          </cell>
          <cell r="AE469" t="str">
            <v>0</v>
          </cell>
          <cell r="AF469" t="str">
            <v>00</v>
          </cell>
          <cell r="AI469">
            <v>11512080</v>
          </cell>
          <cell r="AJ469">
            <v>5447132.5199999996</v>
          </cell>
        </row>
        <row r="470">
          <cell r="A470" t="str">
            <v>02</v>
          </cell>
          <cell r="B470" t="str">
            <v>08</v>
          </cell>
          <cell r="C470" t="str">
            <v>928</v>
          </cell>
          <cell r="D470" t="str">
            <v>Сварочный выпрямител</v>
          </cell>
          <cell r="E470" t="str">
            <v>ь ВДУ-50643</v>
          </cell>
          <cell r="G470" t="str">
            <v>01</v>
          </cell>
          <cell r="H470">
            <v>11313</v>
          </cell>
          <cell r="I470">
            <v>0</v>
          </cell>
          <cell r="J470">
            <v>0</v>
          </cell>
          <cell r="K470">
            <v>0.98</v>
          </cell>
          <cell r="L470" t="str">
            <v>20</v>
          </cell>
          <cell r="M470" t="str">
            <v>42502</v>
          </cell>
          <cell r="N470" t="str">
            <v>14 2922804</v>
          </cell>
          <cell r="O470" t="str">
            <v>067</v>
          </cell>
          <cell r="P470">
            <v>16.7</v>
          </cell>
          <cell r="Q470">
            <v>0</v>
          </cell>
          <cell r="R470" t="str">
            <v>1</v>
          </cell>
          <cell r="S470" t="str">
            <v>42</v>
          </cell>
          <cell r="T470">
            <v>93</v>
          </cell>
          <cell r="U470">
            <v>2</v>
          </cell>
          <cell r="V470">
            <v>95</v>
          </cell>
          <cell r="W470">
            <v>2</v>
          </cell>
          <cell r="X470">
            <v>95</v>
          </cell>
          <cell r="Y470">
            <v>0</v>
          </cell>
          <cell r="Z470">
            <v>0</v>
          </cell>
          <cell r="AB470" t="str">
            <v>14</v>
          </cell>
          <cell r="AC470">
            <v>9</v>
          </cell>
          <cell r="AD470" t="str">
            <v>0</v>
          </cell>
          <cell r="AE470" t="str">
            <v>0</v>
          </cell>
          <cell r="AF470" t="str">
            <v>00</v>
          </cell>
          <cell r="AI470">
            <v>11512080</v>
          </cell>
          <cell r="AJ470">
            <v>5447132.5199999996</v>
          </cell>
        </row>
        <row r="471">
          <cell r="A471" t="str">
            <v>02</v>
          </cell>
          <cell r="B471" t="str">
            <v>23</v>
          </cell>
          <cell r="C471" t="str">
            <v>931</v>
          </cell>
          <cell r="D471" t="str">
            <v>А/м ГАЗ-330210 груз.</v>
          </cell>
          <cell r="E471" t="str">
            <v>N А838 РН</v>
          </cell>
          <cell r="F471" t="str">
            <v>дв0164645 ш1512358</v>
          </cell>
          <cell r="G471" t="str">
            <v>01</v>
          </cell>
          <cell r="H471">
            <v>4426.04</v>
          </cell>
          <cell r="I471">
            <v>0</v>
          </cell>
          <cell r="J471">
            <v>33000</v>
          </cell>
          <cell r="K471">
            <v>0.93</v>
          </cell>
          <cell r="L471" t="str">
            <v>23</v>
          </cell>
          <cell r="M471" t="str">
            <v>50416</v>
          </cell>
          <cell r="N471" t="str">
            <v>15 3410192</v>
          </cell>
          <cell r="O471" t="str">
            <v>071</v>
          </cell>
          <cell r="P471">
            <v>14.3</v>
          </cell>
          <cell r="Q471">
            <v>0</v>
          </cell>
          <cell r="R471" t="str">
            <v>1</v>
          </cell>
          <cell r="S471" t="str">
            <v>50</v>
          </cell>
          <cell r="T471">
            <v>94</v>
          </cell>
          <cell r="U471">
            <v>1</v>
          </cell>
          <cell r="V471">
            <v>95</v>
          </cell>
          <cell r="W471">
            <v>1</v>
          </cell>
          <cell r="X471">
            <v>95</v>
          </cell>
          <cell r="Y471">
            <v>4</v>
          </cell>
          <cell r="Z471">
            <v>95</v>
          </cell>
          <cell r="AD471" t="str">
            <v>0</v>
          </cell>
          <cell r="AE471" t="str">
            <v>0</v>
          </cell>
          <cell r="AF471" t="str">
            <v>00</v>
          </cell>
          <cell r="AI471">
            <v>35448426</v>
          </cell>
          <cell r="AJ471">
            <v>14041742.640000001</v>
          </cell>
        </row>
        <row r="472">
          <cell r="A472" t="str">
            <v>02</v>
          </cell>
          <cell r="B472" t="str">
            <v>23</v>
          </cell>
          <cell r="C472" t="str">
            <v>1314</v>
          </cell>
          <cell r="D472" t="str">
            <v>КАМАЗ-551110 а/бето-</v>
          </cell>
          <cell r="E472" t="str">
            <v>новоз Nо А 342 УК</v>
          </cell>
          <cell r="F472" t="str">
            <v>дв027844 ш2073852</v>
          </cell>
          <cell r="G472" t="str">
            <v>01</v>
          </cell>
          <cell r="H472">
            <v>145833.57999999999</v>
          </cell>
          <cell r="I472">
            <v>0</v>
          </cell>
          <cell r="J472">
            <v>175000</v>
          </cell>
          <cell r="K472">
            <v>0.7</v>
          </cell>
          <cell r="L472" t="str">
            <v>23</v>
          </cell>
          <cell r="M472" t="str">
            <v>42000</v>
          </cell>
          <cell r="N472" t="str">
            <v>15 3410373</v>
          </cell>
          <cell r="O472" t="str">
            <v>064</v>
          </cell>
          <cell r="P472">
            <v>12.5</v>
          </cell>
          <cell r="Q472">
            <v>0</v>
          </cell>
          <cell r="R472" t="str">
            <v>1</v>
          </cell>
          <cell r="S472" t="str">
            <v>42</v>
          </cell>
          <cell r="T472">
            <v>94</v>
          </cell>
          <cell r="U472">
            <v>3</v>
          </cell>
          <cell r="V472">
            <v>95</v>
          </cell>
          <cell r="W472">
            <v>3</v>
          </cell>
          <cell r="X472">
            <v>95</v>
          </cell>
          <cell r="Y472">
            <v>4</v>
          </cell>
          <cell r="Z472">
            <v>95</v>
          </cell>
          <cell r="AD472" t="str">
            <v>0</v>
          </cell>
          <cell r="AE472" t="str">
            <v>0</v>
          </cell>
          <cell r="AF472" t="str">
            <v>00</v>
          </cell>
          <cell r="AI472">
            <v>248888889</v>
          </cell>
          <cell r="AJ472">
            <v>85123460.430000007</v>
          </cell>
        </row>
        <row r="473">
          <cell r="A473" t="str">
            <v>02</v>
          </cell>
          <cell r="B473" t="str">
            <v>05</v>
          </cell>
          <cell r="C473" t="str">
            <v>1317</v>
          </cell>
          <cell r="D473" t="str">
            <v>Компьютер-486 Корея</v>
          </cell>
          <cell r="E473" t="str">
            <v>с принтером EPSON</v>
          </cell>
          <cell r="F473" t="str">
            <v>Япония</v>
          </cell>
          <cell r="G473" t="str">
            <v>01</v>
          </cell>
          <cell r="H473">
            <v>5168.8999999999996</v>
          </cell>
          <cell r="I473">
            <v>0</v>
          </cell>
          <cell r="J473">
            <v>0</v>
          </cell>
          <cell r="K473">
            <v>0.23</v>
          </cell>
          <cell r="L473" t="str">
            <v>20</v>
          </cell>
          <cell r="M473" t="str">
            <v>48008</v>
          </cell>
          <cell r="N473" t="str">
            <v>14 3020204</v>
          </cell>
          <cell r="O473" t="str">
            <v>063</v>
          </cell>
          <cell r="P473">
            <v>10</v>
          </cell>
          <cell r="Q473">
            <v>0</v>
          </cell>
          <cell r="R473" t="str">
            <v>1</v>
          </cell>
          <cell r="S473" t="str">
            <v>48</v>
          </cell>
          <cell r="T473">
            <v>95</v>
          </cell>
          <cell r="U473">
            <v>3</v>
          </cell>
          <cell r="V473">
            <v>95</v>
          </cell>
          <cell r="W473">
            <v>3</v>
          </cell>
          <cell r="X473">
            <v>95</v>
          </cell>
          <cell r="Y473">
            <v>0</v>
          </cell>
          <cell r="Z473">
            <v>0</v>
          </cell>
          <cell r="AD473" t="str">
            <v>0</v>
          </cell>
          <cell r="AE473" t="str">
            <v>0</v>
          </cell>
          <cell r="AF473" t="str">
            <v>00</v>
          </cell>
          <cell r="AI473">
            <v>15485203</v>
          </cell>
          <cell r="AJ473">
            <v>4258430.83</v>
          </cell>
        </row>
        <row r="474">
          <cell r="A474" t="str">
            <v>02</v>
          </cell>
          <cell r="B474" t="str">
            <v>05</v>
          </cell>
          <cell r="C474" t="str">
            <v>1318</v>
          </cell>
          <cell r="D474" t="str">
            <v>Компьютер-386 Корея</v>
          </cell>
          <cell r="E474" t="str">
            <v>с принтером STIB</v>
          </cell>
          <cell r="F474" t="str">
            <v>США</v>
          </cell>
          <cell r="G474" t="str">
            <v>01</v>
          </cell>
          <cell r="H474">
            <v>6616.92</v>
          </cell>
          <cell r="I474">
            <v>0</v>
          </cell>
          <cell r="J474">
            <v>0</v>
          </cell>
          <cell r="K474">
            <v>0.28000000000000003</v>
          </cell>
          <cell r="L474" t="str">
            <v>20</v>
          </cell>
          <cell r="M474" t="str">
            <v>48008</v>
          </cell>
          <cell r="N474" t="str">
            <v>14 3020204</v>
          </cell>
          <cell r="O474" t="str">
            <v>063</v>
          </cell>
          <cell r="P474">
            <v>10</v>
          </cell>
          <cell r="Q474">
            <v>0</v>
          </cell>
          <cell r="R474" t="str">
            <v>1</v>
          </cell>
          <cell r="S474" t="str">
            <v>48</v>
          </cell>
          <cell r="T474">
            <v>95</v>
          </cell>
          <cell r="U474">
            <v>3</v>
          </cell>
          <cell r="V474">
            <v>95</v>
          </cell>
          <cell r="W474">
            <v>3</v>
          </cell>
          <cell r="X474">
            <v>95</v>
          </cell>
          <cell r="Y474">
            <v>0</v>
          </cell>
          <cell r="Z474">
            <v>0</v>
          </cell>
          <cell r="AB474" t="str">
            <v>14</v>
          </cell>
          <cell r="AC474">
            <v>5</v>
          </cell>
          <cell r="AD474" t="str">
            <v>0</v>
          </cell>
          <cell r="AE474" t="str">
            <v>0</v>
          </cell>
          <cell r="AF474" t="str">
            <v>00</v>
          </cell>
          <cell r="AI474">
            <v>9932496</v>
          </cell>
          <cell r="AJ474">
            <v>2731436.4</v>
          </cell>
        </row>
        <row r="475">
          <cell r="A475" t="str">
            <v>02</v>
          </cell>
          <cell r="B475" t="str">
            <v>99</v>
          </cell>
          <cell r="C475" t="str">
            <v>932</v>
          </cell>
          <cell r="D475" t="str">
            <v>Электропечь ЭПЭ 50/4</v>
          </cell>
          <cell r="G475" t="str">
            <v>01</v>
          </cell>
          <cell r="H475">
            <v>2800</v>
          </cell>
          <cell r="I475">
            <v>0</v>
          </cell>
          <cell r="J475">
            <v>0</v>
          </cell>
          <cell r="K475">
            <v>1.5</v>
          </cell>
          <cell r="L475" t="str">
            <v>20</v>
          </cell>
          <cell r="M475" t="str">
            <v>45804</v>
          </cell>
          <cell r="N475" t="str">
            <v>14 2914136</v>
          </cell>
          <cell r="O475" t="str">
            <v>067</v>
          </cell>
          <cell r="P475">
            <v>12.5</v>
          </cell>
          <cell r="Q475">
            <v>0</v>
          </cell>
          <cell r="R475" t="str">
            <v>1</v>
          </cell>
          <cell r="S475" t="str">
            <v>45</v>
          </cell>
          <cell r="T475">
            <v>95</v>
          </cell>
          <cell r="U475">
            <v>3</v>
          </cell>
          <cell r="V475">
            <v>95</v>
          </cell>
          <cell r="W475">
            <v>3</v>
          </cell>
          <cell r="X475">
            <v>95</v>
          </cell>
          <cell r="Y475">
            <v>0</v>
          </cell>
          <cell r="Z475">
            <v>0</v>
          </cell>
          <cell r="AB475" t="str">
            <v>14</v>
          </cell>
          <cell r="AC475">
            <v>9</v>
          </cell>
          <cell r="AD475" t="str">
            <v>0</v>
          </cell>
          <cell r="AE475" t="str">
            <v>0</v>
          </cell>
          <cell r="AF475" t="str">
            <v>00</v>
          </cell>
          <cell r="AI475">
            <v>1872000</v>
          </cell>
          <cell r="AJ475">
            <v>643500</v>
          </cell>
        </row>
        <row r="476">
          <cell r="A476" t="str">
            <v>02</v>
          </cell>
          <cell r="B476" t="str">
            <v>80</v>
          </cell>
          <cell r="C476" t="str">
            <v>934</v>
          </cell>
          <cell r="D476" t="str">
            <v>Набор посуды АСТРА</v>
          </cell>
          <cell r="G476" t="str">
            <v>01</v>
          </cell>
          <cell r="H476">
            <v>1890</v>
          </cell>
          <cell r="I476">
            <v>0</v>
          </cell>
          <cell r="J476">
            <v>0</v>
          </cell>
          <cell r="K476">
            <v>0.26</v>
          </cell>
          <cell r="L476" t="str">
            <v>88/2</v>
          </cell>
          <cell r="M476" t="str">
            <v>45804</v>
          </cell>
          <cell r="N476" t="str">
            <v>16 3697000</v>
          </cell>
          <cell r="O476" t="str">
            <v>067</v>
          </cell>
          <cell r="P476">
            <v>12.5</v>
          </cell>
          <cell r="Q476">
            <v>0</v>
          </cell>
          <cell r="R476" t="str">
            <v>1</v>
          </cell>
          <cell r="S476" t="str">
            <v>45</v>
          </cell>
          <cell r="T476">
            <v>95</v>
          </cell>
          <cell r="U476">
            <v>3</v>
          </cell>
          <cell r="V476">
            <v>95</v>
          </cell>
          <cell r="W476">
            <v>3</v>
          </cell>
          <cell r="X476">
            <v>95</v>
          </cell>
          <cell r="Y476">
            <v>0</v>
          </cell>
          <cell r="Z476">
            <v>0</v>
          </cell>
          <cell r="AB476" t="str">
            <v>14</v>
          </cell>
          <cell r="AC476">
            <v>6</v>
          </cell>
          <cell r="AD476" t="str">
            <v>0</v>
          </cell>
          <cell r="AE476" t="str">
            <v>0</v>
          </cell>
          <cell r="AF476" t="str">
            <v>00</v>
          </cell>
          <cell r="AI476">
            <v>7215929</v>
          </cell>
          <cell r="AJ476">
            <v>2480475.59</v>
          </cell>
        </row>
        <row r="477">
          <cell r="A477" t="str">
            <v>02</v>
          </cell>
          <cell r="B477" t="str">
            <v>03</v>
          </cell>
          <cell r="C477" t="str">
            <v>935</v>
          </cell>
          <cell r="D477" t="str">
            <v>Набор посуды СТАНДАР</v>
          </cell>
          <cell r="E477" t="str">
            <v>Т</v>
          </cell>
          <cell r="G477" t="str">
            <v>01</v>
          </cell>
          <cell r="H477">
            <v>2100</v>
          </cell>
          <cell r="I477">
            <v>0</v>
          </cell>
          <cell r="J477">
            <v>0</v>
          </cell>
          <cell r="K477">
            <v>0.25</v>
          </cell>
          <cell r="L477" t="str">
            <v>88</v>
          </cell>
          <cell r="M477" t="str">
            <v>45801</v>
          </cell>
          <cell r="N477" t="str">
            <v>16 2691533</v>
          </cell>
          <cell r="O477" t="str">
            <v>067</v>
          </cell>
          <cell r="P477">
            <v>12.5</v>
          </cell>
          <cell r="Q477">
            <v>0</v>
          </cell>
          <cell r="R477" t="str">
            <v>1</v>
          </cell>
          <cell r="S477" t="str">
            <v>45</v>
          </cell>
          <cell r="T477">
            <v>95</v>
          </cell>
          <cell r="U477">
            <v>3</v>
          </cell>
          <cell r="V477">
            <v>95</v>
          </cell>
          <cell r="W477">
            <v>3</v>
          </cell>
          <cell r="X477">
            <v>95</v>
          </cell>
          <cell r="Y477">
            <v>0</v>
          </cell>
          <cell r="Z477">
            <v>0</v>
          </cell>
          <cell r="AD477" t="str">
            <v>0</v>
          </cell>
          <cell r="AE477" t="str">
            <v>0</v>
          </cell>
          <cell r="AF477" t="str">
            <v>00</v>
          </cell>
          <cell r="AI477">
            <v>8570609</v>
          </cell>
          <cell r="AJ477">
            <v>2946146.84</v>
          </cell>
        </row>
        <row r="478">
          <cell r="A478" t="str">
            <v>02</v>
          </cell>
          <cell r="B478" t="str">
            <v>80</v>
          </cell>
          <cell r="C478" t="str">
            <v>936</v>
          </cell>
          <cell r="D478" t="str">
            <v>Набор посуды СТАНДАР</v>
          </cell>
          <cell r="E478" t="str">
            <v>Т</v>
          </cell>
          <cell r="G478" t="str">
            <v>01</v>
          </cell>
          <cell r="H478">
            <v>2100</v>
          </cell>
          <cell r="I478">
            <v>0</v>
          </cell>
          <cell r="J478">
            <v>0</v>
          </cell>
          <cell r="K478">
            <v>0.25</v>
          </cell>
          <cell r="L478" t="str">
            <v>88/2</v>
          </cell>
          <cell r="M478" t="str">
            <v>45804</v>
          </cell>
          <cell r="N478" t="str">
            <v>16 3697000</v>
          </cell>
          <cell r="O478" t="str">
            <v>067</v>
          </cell>
          <cell r="P478">
            <v>12.5</v>
          </cell>
          <cell r="Q478">
            <v>0</v>
          </cell>
          <cell r="R478" t="str">
            <v>1</v>
          </cell>
          <cell r="S478" t="str">
            <v>45</v>
          </cell>
          <cell r="T478">
            <v>95</v>
          </cell>
          <cell r="U478">
            <v>3</v>
          </cell>
          <cell r="V478">
            <v>95</v>
          </cell>
          <cell r="W478">
            <v>3</v>
          </cell>
          <cell r="X478">
            <v>95</v>
          </cell>
          <cell r="Y478">
            <v>0</v>
          </cell>
          <cell r="Z478">
            <v>0</v>
          </cell>
          <cell r="AB478" t="str">
            <v>14</v>
          </cell>
          <cell r="AC478">
            <v>6</v>
          </cell>
          <cell r="AD478" t="str">
            <v>0</v>
          </cell>
          <cell r="AE478" t="str">
            <v>0</v>
          </cell>
          <cell r="AF478" t="str">
            <v>00</v>
          </cell>
          <cell r="AI478">
            <v>8570609</v>
          </cell>
          <cell r="AJ478">
            <v>2946146.84</v>
          </cell>
        </row>
        <row r="479">
          <cell r="A479" t="str">
            <v>02</v>
          </cell>
          <cell r="B479" t="str">
            <v>51</v>
          </cell>
          <cell r="C479" t="str">
            <v>1319</v>
          </cell>
          <cell r="D479" t="str">
            <v>Телевизор КАСКАД</v>
          </cell>
          <cell r="E479" t="str">
            <v>черно-белый</v>
          </cell>
          <cell r="G479" t="str">
            <v>01</v>
          </cell>
          <cell r="H479">
            <v>520</v>
          </cell>
          <cell r="I479">
            <v>0</v>
          </cell>
          <cell r="J479">
            <v>0</v>
          </cell>
          <cell r="K479">
            <v>0.48</v>
          </cell>
          <cell r="L479" t="str">
            <v>20</v>
          </cell>
          <cell r="M479" t="str">
            <v>45625</v>
          </cell>
          <cell r="N479" t="str">
            <v>14 3230101</v>
          </cell>
          <cell r="O479" t="str">
            <v>067</v>
          </cell>
          <cell r="P479">
            <v>10.5</v>
          </cell>
          <cell r="Q479">
            <v>0</v>
          </cell>
          <cell r="R479" t="str">
            <v>1</v>
          </cell>
          <cell r="S479" t="str">
            <v>45</v>
          </cell>
          <cell r="T479">
            <v>95</v>
          </cell>
          <cell r="U479">
            <v>3</v>
          </cell>
          <cell r="V479">
            <v>95</v>
          </cell>
          <cell r="W479">
            <v>3</v>
          </cell>
          <cell r="X479">
            <v>95</v>
          </cell>
          <cell r="Y479">
            <v>0</v>
          </cell>
          <cell r="Z479">
            <v>0</v>
          </cell>
          <cell r="AD479" t="str">
            <v>0</v>
          </cell>
          <cell r="AE479" t="str">
            <v>0</v>
          </cell>
          <cell r="AF479" t="str">
            <v>00</v>
          </cell>
          <cell r="AI479">
            <v>1080000</v>
          </cell>
          <cell r="AJ479">
            <v>311850</v>
          </cell>
        </row>
        <row r="480">
          <cell r="A480" t="str">
            <v>02</v>
          </cell>
          <cell r="B480" t="str">
            <v>51</v>
          </cell>
          <cell r="C480" t="str">
            <v>1320</v>
          </cell>
          <cell r="D480" t="str">
            <v>Телевизор КАСКАД</v>
          </cell>
          <cell r="E480" t="str">
            <v>черно-белый</v>
          </cell>
          <cell r="G480" t="str">
            <v>01</v>
          </cell>
          <cell r="H480">
            <v>520</v>
          </cell>
          <cell r="I480">
            <v>0</v>
          </cell>
          <cell r="J480">
            <v>0</v>
          </cell>
          <cell r="K480">
            <v>0.48</v>
          </cell>
          <cell r="L480" t="str">
            <v>20</v>
          </cell>
          <cell r="M480" t="str">
            <v>45625</v>
          </cell>
          <cell r="N480" t="str">
            <v>14 3230101</v>
          </cell>
          <cell r="O480" t="str">
            <v>067</v>
          </cell>
          <cell r="P480">
            <v>10.5</v>
          </cell>
          <cell r="Q480">
            <v>0</v>
          </cell>
          <cell r="R480" t="str">
            <v>1</v>
          </cell>
          <cell r="S480" t="str">
            <v>45</v>
          </cell>
          <cell r="T480">
            <v>95</v>
          </cell>
          <cell r="U480">
            <v>3</v>
          </cell>
          <cell r="V480">
            <v>95</v>
          </cell>
          <cell r="W480">
            <v>3</v>
          </cell>
          <cell r="X480">
            <v>95</v>
          </cell>
          <cell r="Y480">
            <v>0</v>
          </cell>
          <cell r="Z480">
            <v>0</v>
          </cell>
          <cell r="AD480" t="str">
            <v>0</v>
          </cell>
          <cell r="AE480" t="str">
            <v>0</v>
          </cell>
          <cell r="AF480" t="str">
            <v>00</v>
          </cell>
          <cell r="AI480">
            <v>1080000</v>
          </cell>
          <cell r="AJ480">
            <v>311850</v>
          </cell>
        </row>
        <row r="481">
          <cell r="A481" t="str">
            <v>02</v>
          </cell>
          <cell r="B481" t="str">
            <v>51</v>
          </cell>
          <cell r="C481" t="str">
            <v>1321</v>
          </cell>
          <cell r="D481" t="str">
            <v>Телевизор КАСКАД</v>
          </cell>
          <cell r="E481" t="str">
            <v>черно-белый</v>
          </cell>
          <cell r="G481" t="str">
            <v>01</v>
          </cell>
          <cell r="H481">
            <v>520</v>
          </cell>
          <cell r="I481">
            <v>0</v>
          </cell>
          <cell r="J481">
            <v>0</v>
          </cell>
          <cell r="K481">
            <v>0.48</v>
          </cell>
          <cell r="L481" t="str">
            <v>20</v>
          </cell>
          <cell r="M481" t="str">
            <v>45625</v>
          </cell>
          <cell r="N481" t="str">
            <v>14 3230101</v>
          </cell>
          <cell r="O481" t="str">
            <v>067</v>
          </cell>
          <cell r="P481">
            <v>10.5</v>
          </cell>
          <cell r="Q481">
            <v>0</v>
          </cell>
          <cell r="R481" t="str">
            <v>1</v>
          </cell>
          <cell r="S481" t="str">
            <v>45</v>
          </cell>
          <cell r="T481">
            <v>95</v>
          </cell>
          <cell r="U481">
            <v>3</v>
          </cell>
          <cell r="V481">
            <v>95</v>
          </cell>
          <cell r="W481">
            <v>3</v>
          </cell>
          <cell r="X481">
            <v>95</v>
          </cell>
          <cell r="Y481">
            <v>0</v>
          </cell>
          <cell r="Z481">
            <v>0</v>
          </cell>
          <cell r="AD481" t="str">
            <v>0</v>
          </cell>
          <cell r="AE481" t="str">
            <v>0</v>
          </cell>
          <cell r="AF481" t="str">
            <v>00</v>
          </cell>
          <cell r="AI481">
            <v>1080000</v>
          </cell>
          <cell r="AJ481">
            <v>311850</v>
          </cell>
        </row>
        <row r="482">
          <cell r="A482" t="str">
            <v>17</v>
          </cell>
          <cell r="B482" t="str">
            <v>82</v>
          </cell>
          <cell r="C482" t="str">
            <v>1322</v>
          </cell>
          <cell r="D482" t="str">
            <v>Шкаф холодильный</v>
          </cell>
          <cell r="G482" t="str">
            <v>01</v>
          </cell>
          <cell r="H482">
            <v>6300</v>
          </cell>
          <cell r="I482">
            <v>0</v>
          </cell>
          <cell r="J482">
            <v>0</v>
          </cell>
          <cell r="K482">
            <v>0.97</v>
          </cell>
          <cell r="L482" t="str">
            <v>26</v>
          </cell>
          <cell r="M482" t="str">
            <v>45800</v>
          </cell>
          <cell r="N482" t="str">
            <v>16 2930100</v>
          </cell>
          <cell r="O482" t="str">
            <v>063</v>
          </cell>
          <cell r="P482">
            <v>10</v>
          </cell>
          <cell r="Q482">
            <v>0</v>
          </cell>
          <cell r="R482" t="str">
            <v>1</v>
          </cell>
          <cell r="S482" t="str">
            <v>45</v>
          </cell>
          <cell r="T482">
            <v>95</v>
          </cell>
          <cell r="U482">
            <v>3</v>
          </cell>
          <cell r="V482">
            <v>95</v>
          </cell>
          <cell r="W482">
            <v>3</v>
          </cell>
          <cell r="X482">
            <v>95</v>
          </cell>
          <cell r="Y482">
            <v>0</v>
          </cell>
          <cell r="Z482">
            <v>0</v>
          </cell>
          <cell r="AB482" t="str">
            <v>14</v>
          </cell>
          <cell r="AC482">
            <v>11</v>
          </cell>
          <cell r="AD482" t="str">
            <v>0</v>
          </cell>
          <cell r="AE482" t="str">
            <v>0</v>
          </cell>
          <cell r="AF482" t="str">
            <v>17</v>
          </cell>
          <cell r="AI482">
            <v>6487782</v>
          </cell>
          <cell r="AJ482">
            <v>1784140.05</v>
          </cell>
        </row>
        <row r="483">
          <cell r="A483" t="str">
            <v>02</v>
          </cell>
          <cell r="B483" t="str">
            <v>80</v>
          </cell>
          <cell r="C483" t="str">
            <v>937</v>
          </cell>
          <cell r="D483" t="str">
            <v>Набор посуды ПРИНЦ</v>
          </cell>
          <cell r="G483" t="str">
            <v>01</v>
          </cell>
          <cell r="H483">
            <v>2500</v>
          </cell>
          <cell r="I483">
            <v>0</v>
          </cell>
          <cell r="J483">
            <v>0</v>
          </cell>
          <cell r="K483">
            <v>0.21</v>
          </cell>
          <cell r="L483" t="str">
            <v>88/2</v>
          </cell>
          <cell r="M483" t="str">
            <v>45804</v>
          </cell>
          <cell r="N483" t="str">
            <v>16 3697000</v>
          </cell>
          <cell r="O483" t="str">
            <v>067</v>
          </cell>
          <cell r="P483">
            <v>12.5</v>
          </cell>
          <cell r="Q483">
            <v>0</v>
          </cell>
          <cell r="R483" t="str">
            <v>1</v>
          </cell>
          <cell r="S483" t="str">
            <v>45</v>
          </cell>
          <cell r="T483">
            <v>95</v>
          </cell>
          <cell r="U483">
            <v>3</v>
          </cell>
          <cell r="V483">
            <v>95</v>
          </cell>
          <cell r="W483">
            <v>3</v>
          </cell>
          <cell r="X483">
            <v>95</v>
          </cell>
          <cell r="Y483">
            <v>0</v>
          </cell>
          <cell r="Z483">
            <v>0</v>
          </cell>
          <cell r="AB483" t="str">
            <v>14</v>
          </cell>
          <cell r="AC483">
            <v>6</v>
          </cell>
          <cell r="AD483" t="str">
            <v>0</v>
          </cell>
          <cell r="AE483" t="str">
            <v>0</v>
          </cell>
          <cell r="AF483" t="str">
            <v>00</v>
          </cell>
          <cell r="AI483">
            <v>12183089</v>
          </cell>
          <cell r="AJ483">
            <v>4187936.84</v>
          </cell>
        </row>
        <row r="484">
          <cell r="A484" t="str">
            <v>02</v>
          </cell>
          <cell r="B484" t="str">
            <v>80</v>
          </cell>
          <cell r="C484" t="str">
            <v>938</v>
          </cell>
          <cell r="D484" t="str">
            <v>Набор посуды ПРИНЦ</v>
          </cell>
          <cell r="G484" t="str">
            <v>01</v>
          </cell>
          <cell r="H484">
            <v>2500</v>
          </cell>
          <cell r="I484">
            <v>0</v>
          </cell>
          <cell r="J484">
            <v>0</v>
          </cell>
          <cell r="K484">
            <v>0.21</v>
          </cell>
          <cell r="L484" t="str">
            <v>88/2</v>
          </cell>
          <cell r="M484" t="str">
            <v>45804</v>
          </cell>
          <cell r="N484" t="str">
            <v>16 3697000</v>
          </cell>
          <cell r="O484" t="str">
            <v>067</v>
          </cell>
          <cell r="P484">
            <v>12.5</v>
          </cell>
          <cell r="Q484">
            <v>0</v>
          </cell>
          <cell r="R484" t="str">
            <v>1</v>
          </cell>
          <cell r="S484" t="str">
            <v>45</v>
          </cell>
          <cell r="T484">
            <v>1</v>
          </cell>
          <cell r="U484">
            <v>3</v>
          </cell>
          <cell r="V484">
            <v>95</v>
          </cell>
          <cell r="W484">
            <v>3</v>
          </cell>
          <cell r="X484">
            <v>95</v>
          </cell>
          <cell r="Y484">
            <v>0</v>
          </cell>
          <cell r="Z484">
            <v>0</v>
          </cell>
          <cell r="AB484" t="str">
            <v>14</v>
          </cell>
          <cell r="AC484">
            <v>10</v>
          </cell>
          <cell r="AD484" t="str">
            <v>0</v>
          </cell>
          <cell r="AE484" t="str">
            <v>0</v>
          </cell>
          <cell r="AF484" t="str">
            <v>00</v>
          </cell>
          <cell r="AI484">
            <v>12183089</v>
          </cell>
          <cell r="AJ484">
            <v>4187936.84</v>
          </cell>
        </row>
        <row r="485">
          <cell r="A485" t="str">
            <v>02</v>
          </cell>
          <cell r="B485" t="str">
            <v>04</v>
          </cell>
          <cell r="C485" t="str">
            <v>1333</v>
          </cell>
          <cell r="D485" t="str">
            <v>Газосварочный перено</v>
          </cell>
          <cell r="E485" t="str">
            <v>сной аппарат</v>
          </cell>
          <cell r="G485" t="str">
            <v>01</v>
          </cell>
          <cell r="H485">
            <v>2450</v>
          </cell>
          <cell r="I485">
            <v>0</v>
          </cell>
          <cell r="J485">
            <v>0</v>
          </cell>
          <cell r="K485">
            <v>0.63</v>
          </cell>
          <cell r="L485" t="str">
            <v>23</v>
          </cell>
          <cell r="M485" t="str">
            <v>45502</v>
          </cell>
          <cell r="N485" t="str">
            <v>14 2947193</v>
          </cell>
          <cell r="O485" t="str">
            <v>067</v>
          </cell>
          <cell r="P485">
            <v>16.7</v>
          </cell>
          <cell r="Q485">
            <v>0</v>
          </cell>
          <cell r="R485" t="str">
            <v>1</v>
          </cell>
          <cell r="S485" t="str">
            <v>45</v>
          </cell>
          <cell r="T485">
            <v>95</v>
          </cell>
          <cell r="U485">
            <v>4</v>
          </cell>
          <cell r="V485">
            <v>95</v>
          </cell>
          <cell r="W485">
            <v>4</v>
          </cell>
          <cell r="X485">
            <v>95</v>
          </cell>
          <cell r="Y485">
            <v>0</v>
          </cell>
          <cell r="Z485">
            <v>0</v>
          </cell>
          <cell r="AB485" t="str">
            <v>14</v>
          </cell>
          <cell r="AC485">
            <v>2</v>
          </cell>
          <cell r="AD485" t="str">
            <v>0</v>
          </cell>
          <cell r="AE485" t="str">
            <v>1</v>
          </cell>
          <cell r="AF485" t="str">
            <v>00</v>
          </cell>
          <cell r="AI485">
            <v>3895000</v>
          </cell>
          <cell r="AJ485">
            <v>1734573.33</v>
          </cell>
        </row>
        <row r="486">
          <cell r="A486" t="str">
            <v>02</v>
          </cell>
          <cell r="B486" t="str">
            <v>71</v>
          </cell>
          <cell r="C486" t="str">
            <v>1344</v>
          </cell>
          <cell r="D486" t="str">
            <v>Выпрямитель ДУГА-305</v>
          </cell>
          <cell r="G486" t="str">
            <v>01</v>
          </cell>
          <cell r="H486">
            <v>3300</v>
          </cell>
          <cell r="I486">
            <v>0</v>
          </cell>
          <cell r="J486">
            <v>0</v>
          </cell>
          <cell r="K486">
            <v>1.1200000000000001</v>
          </cell>
          <cell r="L486" t="str">
            <v>23</v>
          </cell>
          <cell r="M486" t="str">
            <v>42502</v>
          </cell>
          <cell r="N486" t="str">
            <v>14 2922804</v>
          </cell>
          <cell r="O486" t="str">
            <v>067</v>
          </cell>
          <cell r="P486">
            <v>16.7</v>
          </cell>
          <cell r="Q486">
            <v>0</v>
          </cell>
          <cell r="R486" t="str">
            <v>1</v>
          </cell>
          <cell r="S486" t="str">
            <v>42</v>
          </cell>
          <cell r="T486">
            <v>95</v>
          </cell>
          <cell r="U486">
            <v>4</v>
          </cell>
          <cell r="V486">
            <v>95</v>
          </cell>
          <cell r="W486">
            <v>4</v>
          </cell>
          <cell r="X486">
            <v>95</v>
          </cell>
          <cell r="Y486">
            <v>0</v>
          </cell>
          <cell r="Z486">
            <v>0</v>
          </cell>
          <cell r="AD486" t="str">
            <v>0</v>
          </cell>
          <cell r="AE486" t="str">
            <v>0</v>
          </cell>
          <cell r="AF486" t="str">
            <v>00</v>
          </cell>
          <cell r="AI486">
            <v>2945000</v>
          </cell>
          <cell r="AJ486">
            <v>1311506.67</v>
          </cell>
        </row>
        <row r="487">
          <cell r="A487" t="str">
            <v>02</v>
          </cell>
          <cell r="B487" t="str">
            <v>70</v>
          </cell>
          <cell r="C487" t="str">
            <v>1345</v>
          </cell>
          <cell r="D487" t="str">
            <v>Выпрямитель ВДМ-800-</v>
          </cell>
          <cell r="E487" t="str">
            <v>01</v>
          </cell>
          <cell r="G487" t="str">
            <v>01</v>
          </cell>
          <cell r="H487">
            <v>11724.9</v>
          </cell>
          <cell r="I487">
            <v>0</v>
          </cell>
          <cell r="J487">
            <v>0</v>
          </cell>
          <cell r="K487">
            <v>1.21</v>
          </cell>
          <cell r="L487" t="str">
            <v>20</v>
          </cell>
          <cell r="M487" t="str">
            <v>42502</v>
          </cell>
          <cell r="N487" t="str">
            <v>14 2922804</v>
          </cell>
          <cell r="O487" t="str">
            <v>067</v>
          </cell>
          <cell r="P487">
            <v>16.7</v>
          </cell>
          <cell r="Q487">
            <v>0</v>
          </cell>
          <cell r="R487" t="str">
            <v>1</v>
          </cell>
          <cell r="S487" t="str">
            <v>42</v>
          </cell>
          <cell r="T487">
            <v>95</v>
          </cell>
          <cell r="U487">
            <v>4</v>
          </cell>
          <cell r="V487">
            <v>95</v>
          </cell>
          <cell r="W487">
            <v>4</v>
          </cell>
          <cell r="X487">
            <v>95</v>
          </cell>
          <cell r="Y487">
            <v>0</v>
          </cell>
          <cell r="Z487">
            <v>0</v>
          </cell>
          <cell r="AD487" t="str">
            <v>0</v>
          </cell>
          <cell r="AE487" t="str">
            <v>0</v>
          </cell>
          <cell r="AF487" t="str">
            <v>00</v>
          </cell>
          <cell r="AI487">
            <v>9690000</v>
          </cell>
          <cell r="AJ487">
            <v>4315280</v>
          </cell>
        </row>
        <row r="488">
          <cell r="A488" t="str">
            <v>02</v>
          </cell>
          <cell r="B488" t="str">
            <v>02</v>
          </cell>
          <cell r="C488" t="str">
            <v>1346</v>
          </cell>
          <cell r="D488" t="str">
            <v>Выпрямитель ВДМ-8000</v>
          </cell>
          <cell r="E488" t="str">
            <v>1</v>
          </cell>
          <cell r="G488" t="str">
            <v>01</v>
          </cell>
          <cell r="H488">
            <v>11724.9</v>
          </cell>
          <cell r="I488">
            <v>0</v>
          </cell>
          <cell r="J488">
            <v>0</v>
          </cell>
          <cell r="K488">
            <v>1.21</v>
          </cell>
          <cell r="L488" t="str">
            <v>20</v>
          </cell>
          <cell r="M488" t="str">
            <v>42502</v>
          </cell>
          <cell r="N488" t="str">
            <v>14 2922804</v>
          </cell>
          <cell r="O488" t="str">
            <v>067</v>
          </cell>
          <cell r="P488">
            <v>16.7</v>
          </cell>
          <cell r="Q488">
            <v>0</v>
          </cell>
          <cell r="R488" t="str">
            <v>1</v>
          </cell>
          <cell r="S488" t="str">
            <v>42</v>
          </cell>
          <cell r="T488">
            <v>95</v>
          </cell>
          <cell r="U488">
            <v>4</v>
          </cell>
          <cell r="V488">
            <v>95</v>
          </cell>
          <cell r="W488">
            <v>4</v>
          </cell>
          <cell r="X488">
            <v>95</v>
          </cell>
          <cell r="Y488">
            <v>0</v>
          </cell>
          <cell r="Z488">
            <v>0</v>
          </cell>
          <cell r="AB488" t="str">
            <v>14</v>
          </cell>
          <cell r="AC488">
            <v>2</v>
          </cell>
          <cell r="AD488" t="str">
            <v>0</v>
          </cell>
          <cell r="AE488" t="str">
            <v>0</v>
          </cell>
          <cell r="AF488" t="str">
            <v>00</v>
          </cell>
          <cell r="AI488">
            <v>9690000</v>
          </cell>
          <cell r="AJ488">
            <v>4315280</v>
          </cell>
        </row>
        <row r="489">
          <cell r="A489" t="str">
            <v>02</v>
          </cell>
          <cell r="B489" t="str">
            <v>99</v>
          </cell>
          <cell r="C489" t="str">
            <v>1323</v>
          </cell>
          <cell r="D489" t="str">
            <v>Холодильник СТИНОЛ</v>
          </cell>
          <cell r="G489" t="str">
            <v>01</v>
          </cell>
          <cell r="H489">
            <v>1800</v>
          </cell>
          <cell r="I489">
            <v>0</v>
          </cell>
          <cell r="J489">
            <v>0</v>
          </cell>
          <cell r="K489">
            <v>0.83</v>
          </cell>
          <cell r="L489" t="str">
            <v>20</v>
          </cell>
          <cell r="M489" t="str">
            <v>45800</v>
          </cell>
          <cell r="N489" t="str">
            <v>16 2930100</v>
          </cell>
          <cell r="O489" t="str">
            <v>063</v>
          </cell>
          <cell r="P489">
            <v>10</v>
          </cell>
          <cell r="Q489">
            <v>0</v>
          </cell>
          <cell r="R489" t="str">
            <v>1</v>
          </cell>
          <cell r="S489" t="str">
            <v>45</v>
          </cell>
          <cell r="T489">
            <v>95</v>
          </cell>
          <cell r="U489">
            <v>4</v>
          </cell>
          <cell r="V489">
            <v>95</v>
          </cell>
          <cell r="W489">
            <v>4</v>
          </cell>
          <cell r="X489">
            <v>95</v>
          </cell>
          <cell r="Y489">
            <v>0</v>
          </cell>
          <cell r="Z489">
            <v>0</v>
          </cell>
          <cell r="AD489" t="str">
            <v>0</v>
          </cell>
          <cell r="AE489" t="str">
            <v>0</v>
          </cell>
          <cell r="AF489" t="str">
            <v>00</v>
          </cell>
          <cell r="AI489">
            <v>2175720</v>
          </cell>
          <cell r="AJ489">
            <v>580192</v>
          </cell>
        </row>
        <row r="490">
          <cell r="A490" t="str">
            <v>02</v>
          </cell>
          <cell r="B490" t="str">
            <v>80</v>
          </cell>
          <cell r="C490" t="str">
            <v>1324</v>
          </cell>
          <cell r="D490" t="str">
            <v>Холодильник СТИНОЛ</v>
          </cell>
          <cell r="G490" t="str">
            <v>01</v>
          </cell>
          <cell r="H490">
            <v>1800</v>
          </cell>
          <cell r="I490">
            <v>0</v>
          </cell>
          <cell r="J490">
            <v>0</v>
          </cell>
          <cell r="K490">
            <v>0.83</v>
          </cell>
          <cell r="L490" t="str">
            <v>88/2</v>
          </cell>
          <cell r="M490" t="str">
            <v>45800</v>
          </cell>
          <cell r="N490" t="str">
            <v>16 2930100</v>
          </cell>
          <cell r="O490" t="str">
            <v>063</v>
          </cell>
          <cell r="P490">
            <v>10</v>
          </cell>
          <cell r="Q490">
            <v>0</v>
          </cell>
          <cell r="R490" t="str">
            <v>1</v>
          </cell>
          <cell r="S490" t="str">
            <v>45</v>
          </cell>
          <cell r="T490">
            <v>95</v>
          </cell>
          <cell r="U490">
            <v>4</v>
          </cell>
          <cell r="V490">
            <v>95</v>
          </cell>
          <cell r="W490">
            <v>4</v>
          </cell>
          <cell r="X490">
            <v>95</v>
          </cell>
          <cell r="Y490">
            <v>0</v>
          </cell>
          <cell r="Z490">
            <v>0</v>
          </cell>
          <cell r="AD490" t="str">
            <v>0</v>
          </cell>
          <cell r="AE490" t="str">
            <v>0</v>
          </cell>
          <cell r="AF490" t="str">
            <v>00</v>
          </cell>
          <cell r="AI490">
            <v>2175720</v>
          </cell>
          <cell r="AJ490">
            <v>580192</v>
          </cell>
        </row>
        <row r="491">
          <cell r="A491" t="str">
            <v>02</v>
          </cell>
          <cell r="B491" t="str">
            <v>51</v>
          </cell>
          <cell r="C491" t="str">
            <v>1325</v>
          </cell>
          <cell r="D491" t="str">
            <v>Холодиоьник СТИНОЛ</v>
          </cell>
          <cell r="E491" t="str">
            <v>Ново-Липецкий мет.</v>
          </cell>
          <cell r="F491" t="str">
            <v>комб.</v>
          </cell>
          <cell r="G491" t="str">
            <v>01</v>
          </cell>
          <cell r="H491">
            <v>1800</v>
          </cell>
          <cell r="I491">
            <v>0</v>
          </cell>
          <cell r="J491">
            <v>0</v>
          </cell>
          <cell r="K491">
            <v>0.83</v>
          </cell>
          <cell r="L491" t="str">
            <v>20</v>
          </cell>
          <cell r="M491" t="str">
            <v>45800</v>
          </cell>
          <cell r="N491" t="str">
            <v>16 2930100</v>
          </cell>
          <cell r="O491" t="str">
            <v>063</v>
          </cell>
          <cell r="P491">
            <v>10</v>
          </cell>
          <cell r="Q491">
            <v>0</v>
          </cell>
          <cell r="R491" t="str">
            <v>1</v>
          </cell>
          <cell r="S491" t="str">
            <v>45</v>
          </cell>
          <cell r="T491">
            <v>95</v>
          </cell>
          <cell r="U491">
            <v>4</v>
          </cell>
          <cell r="V491">
            <v>95</v>
          </cell>
          <cell r="W491">
            <v>4</v>
          </cell>
          <cell r="X491">
            <v>95</v>
          </cell>
          <cell r="Y491">
            <v>0</v>
          </cell>
          <cell r="Z491">
            <v>0</v>
          </cell>
          <cell r="AD491" t="str">
            <v>0</v>
          </cell>
          <cell r="AE491" t="str">
            <v>0</v>
          </cell>
          <cell r="AF491" t="str">
            <v>00</v>
          </cell>
          <cell r="AI491">
            <v>2175720</v>
          </cell>
          <cell r="AJ491">
            <v>580192</v>
          </cell>
        </row>
        <row r="492">
          <cell r="A492" t="str">
            <v>02</v>
          </cell>
          <cell r="B492" t="str">
            <v>71</v>
          </cell>
          <cell r="C492" t="str">
            <v>1326</v>
          </cell>
          <cell r="D492" t="str">
            <v>Холодильник СТИНОЛ</v>
          </cell>
          <cell r="G492" t="str">
            <v>01</v>
          </cell>
          <cell r="H492">
            <v>1800</v>
          </cell>
          <cell r="I492">
            <v>0</v>
          </cell>
          <cell r="J492">
            <v>0</v>
          </cell>
          <cell r="K492">
            <v>0.83</v>
          </cell>
          <cell r="L492" t="str">
            <v>23</v>
          </cell>
          <cell r="M492" t="str">
            <v>45800</v>
          </cell>
          <cell r="N492" t="str">
            <v>16 2930100</v>
          </cell>
          <cell r="O492" t="str">
            <v>063</v>
          </cell>
          <cell r="P492">
            <v>10</v>
          </cell>
          <cell r="Q492">
            <v>0</v>
          </cell>
          <cell r="R492" t="str">
            <v>1</v>
          </cell>
          <cell r="S492" t="str">
            <v>45</v>
          </cell>
          <cell r="T492">
            <v>95</v>
          </cell>
          <cell r="U492">
            <v>4</v>
          </cell>
          <cell r="V492">
            <v>95</v>
          </cell>
          <cell r="W492">
            <v>4</v>
          </cell>
          <cell r="X492">
            <v>95</v>
          </cell>
          <cell r="Y492">
            <v>0</v>
          </cell>
          <cell r="Z492">
            <v>0</v>
          </cell>
          <cell r="AD492" t="str">
            <v>0</v>
          </cell>
          <cell r="AE492" t="str">
            <v>0</v>
          </cell>
          <cell r="AF492" t="str">
            <v>00</v>
          </cell>
          <cell r="AI492">
            <v>2175720</v>
          </cell>
          <cell r="AJ492">
            <v>580192</v>
          </cell>
        </row>
        <row r="493">
          <cell r="A493" t="str">
            <v>02</v>
          </cell>
          <cell r="B493" t="str">
            <v>23</v>
          </cell>
          <cell r="C493" t="str">
            <v>1327</v>
          </cell>
          <cell r="D493" t="str">
            <v>Холодильник СТИНОЛ</v>
          </cell>
          <cell r="E493" t="str">
            <v>Ново-Липецкий мет.</v>
          </cell>
          <cell r="F493" t="str">
            <v>комб.</v>
          </cell>
          <cell r="G493" t="str">
            <v>01</v>
          </cell>
          <cell r="H493">
            <v>1800</v>
          </cell>
          <cell r="I493">
            <v>0</v>
          </cell>
          <cell r="J493">
            <v>0</v>
          </cell>
          <cell r="K493">
            <v>0.83</v>
          </cell>
          <cell r="L493" t="str">
            <v>23</v>
          </cell>
          <cell r="M493" t="str">
            <v>45800</v>
          </cell>
          <cell r="N493" t="str">
            <v>16 2930100</v>
          </cell>
          <cell r="O493" t="str">
            <v>063</v>
          </cell>
          <cell r="P493">
            <v>10</v>
          </cell>
          <cell r="Q493">
            <v>0</v>
          </cell>
          <cell r="R493" t="str">
            <v>1</v>
          </cell>
          <cell r="S493" t="str">
            <v>45</v>
          </cell>
          <cell r="T493">
            <v>95</v>
          </cell>
          <cell r="U493">
            <v>4</v>
          </cell>
          <cell r="V493">
            <v>95</v>
          </cell>
          <cell r="W493">
            <v>4</v>
          </cell>
          <cell r="X493">
            <v>95</v>
          </cell>
          <cell r="Y493">
            <v>0</v>
          </cell>
          <cell r="Z493">
            <v>0</v>
          </cell>
          <cell r="AD493" t="str">
            <v>0</v>
          </cell>
          <cell r="AE493" t="str">
            <v>0</v>
          </cell>
          <cell r="AF493" t="str">
            <v>00</v>
          </cell>
          <cell r="AI493">
            <v>2175720</v>
          </cell>
          <cell r="AJ493">
            <v>580192</v>
          </cell>
        </row>
        <row r="494">
          <cell r="A494" t="str">
            <v>02</v>
          </cell>
          <cell r="B494" t="str">
            <v>05</v>
          </cell>
          <cell r="C494" t="str">
            <v>1328</v>
          </cell>
          <cell r="D494" t="str">
            <v>Холодильник СТИНОЛ</v>
          </cell>
          <cell r="E494" t="str">
            <v>Ново-Липецк</v>
          </cell>
          <cell r="G494" t="str">
            <v>01</v>
          </cell>
          <cell r="H494">
            <v>1800</v>
          </cell>
          <cell r="I494">
            <v>0</v>
          </cell>
          <cell r="J494">
            <v>0</v>
          </cell>
          <cell r="K494">
            <v>0.83</v>
          </cell>
          <cell r="L494" t="str">
            <v>20</v>
          </cell>
          <cell r="M494" t="str">
            <v>45800</v>
          </cell>
          <cell r="N494" t="str">
            <v>16 2930100</v>
          </cell>
          <cell r="O494" t="str">
            <v>063</v>
          </cell>
          <cell r="P494">
            <v>10</v>
          </cell>
          <cell r="Q494">
            <v>0</v>
          </cell>
          <cell r="R494" t="str">
            <v>1</v>
          </cell>
          <cell r="S494" t="str">
            <v>45</v>
          </cell>
          <cell r="T494">
            <v>95</v>
          </cell>
          <cell r="U494">
            <v>4</v>
          </cell>
          <cell r="V494">
            <v>95</v>
          </cell>
          <cell r="W494">
            <v>4</v>
          </cell>
          <cell r="X494">
            <v>95</v>
          </cell>
          <cell r="Y494">
            <v>0</v>
          </cell>
          <cell r="Z494">
            <v>0</v>
          </cell>
          <cell r="AD494" t="str">
            <v>0</v>
          </cell>
          <cell r="AE494" t="str">
            <v>0</v>
          </cell>
          <cell r="AF494" t="str">
            <v>00</v>
          </cell>
          <cell r="AI494">
            <v>2175720</v>
          </cell>
          <cell r="AJ494">
            <v>580192</v>
          </cell>
        </row>
        <row r="495">
          <cell r="A495" t="str">
            <v>02</v>
          </cell>
          <cell r="B495" t="str">
            <v>05</v>
          </cell>
          <cell r="C495" t="str">
            <v>1329</v>
          </cell>
          <cell r="D495" t="str">
            <v>Холодильник СТИНОЛ</v>
          </cell>
          <cell r="E495" t="str">
            <v>Ново-Липецк</v>
          </cell>
          <cell r="G495" t="str">
            <v>01</v>
          </cell>
          <cell r="H495">
            <v>1800</v>
          </cell>
          <cell r="I495">
            <v>0</v>
          </cell>
          <cell r="J495">
            <v>0</v>
          </cell>
          <cell r="K495">
            <v>0.83</v>
          </cell>
          <cell r="L495" t="str">
            <v>20</v>
          </cell>
          <cell r="M495" t="str">
            <v>45800</v>
          </cell>
          <cell r="N495" t="str">
            <v>16 2930100</v>
          </cell>
          <cell r="O495" t="str">
            <v>063</v>
          </cell>
          <cell r="P495">
            <v>10</v>
          </cell>
          <cell r="Q495">
            <v>0</v>
          </cell>
          <cell r="R495" t="str">
            <v>1</v>
          </cell>
          <cell r="S495" t="str">
            <v>45</v>
          </cell>
          <cell r="T495">
            <v>95</v>
          </cell>
          <cell r="U495">
            <v>4</v>
          </cell>
          <cell r="V495">
            <v>95</v>
          </cell>
          <cell r="W495">
            <v>4</v>
          </cell>
          <cell r="X495">
            <v>95</v>
          </cell>
          <cell r="Y495">
            <v>0</v>
          </cell>
          <cell r="Z495">
            <v>0</v>
          </cell>
          <cell r="AD495" t="str">
            <v>0</v>
          </cell>
          <cell r="AE495" t="str">
            <v>0</v>
          </cell>
          <cell r="AF495" t="str">
            <v>00</v>
          </cell>
          <cell r="AI495">
            <v>2175720</v>
          </cell>
          <cell r="AJ495">
            <v>580192</v>
          </cell>
        </row>
        <row r="496">
          <cell r="A496" t="str">
            <v>02</v>
          </cell>
          <cell r="B496" t="str">
            <v>41</v>
          </cell>
          <cell r="C496" t="str">
            <v>1330</v>
          </cell>
          <cell r="D496" t="str">
            <v>Холодильник СТИНОЛ</v>
          </cell>
          <cell r="E496" t="str">
            <v>Ново-Липецкий мет.</v>
          </cell>
          <cell r="F496" t="str">
            <v>комб.</v>
          </cell>
          <cell r="G496" t="str">
            <v>01</v>
          </cell>
          <cell r="H496">
            <v>1800</v>
          </cell>
          <cell r="I496">
            <v>0</v>
          </cell>
          <cell r="J496">
            <v>0</v>
          </cell>
          <cell r="K496">
            <v>0.83</v>
          </cell>
          <cell r="L496" t="str">
            <v>20</v>
          </cell>
          <cell r="M496" t="str">
            <v>45800</v>
          </cell>
          <cell r="N496" t="str">
            <v>16 2930100</v>
          </cell>
          <cell r="O496" t="str">
            <v>063</v>
          </cell>
          <cell r="P496">
            <v>10</v>
          </cell>
          <cell r="Q496">
            <v>0</v>
          </cell>
          <cell r="R496" t="str">
            <v>1</v>
          </cell>
          <cell r="S496" t="str">
            <v>45</v>
          </cell>
          <cell r="T496">
            <v>95</v>
          </cell>
          <cell r="U496">
            <v>4</v>
          </cell>
          <cell r="V496">
            <v>95</v>
          </cell>
          <cell r="W496">
            <v>4</v>
          </cell>
          <cell r="X496">
            <v>95</v>
          </cell>
          <cell r="Y496">
            <v>0</v>
          </cell>
          <cell r="Z496">
            <v>0</v>
          </cell>
          <cell r="AD496" t="str">
            <v>0</v>
          </cell>
          <cell r="AE496" t="str">
            <v>0</v>
          </cell>
          <cell r="AF496" t="str">
            <v>00</v>
          </cell>
          <cell r="AI496">
            <v>2175720</v>
          </cell>
          <cell r="AJ496">
            <v>580192</v>
          </cell>
        </row>
        <row r="497">
          <cell r="A497" t="str">
            <v>02</v>
          </cell>
          <cell r="B497" t="str">
            <v>80</v>
          </cell>
          <cell r="C497" t="str">
            <v>1332</v>
          </cell>
          <cell r="D497" t="str">
            <v>Холодильник СТИНОЛ</v>
          </cell>
          <cell r="G497" t="str">
            <v>01</v>
          </cell>
          <cell r="H497">
            <v>1800</v>
          </cell>
          <cell r="I497">
            <v>0</v>
          </cell>
          <cell r="J497">
            <v>0</v>
          </cell>
          <cell r="K497">
            <v>0.83</v>
          </cell>
          <cell r="L497" t="str">
            <v>88/2</v>
          </cell>
          <cell r="M497" t="str">
            <v>45800</v>
          </cell>
          <cell r="N497" t="str">
            <v>16 2930100</v>
          </cell>
          <cell r="O497" t="str">
            <v>063</v>
          </cell>
          <cell r="P497">
            <v>10</v>
          </cell>
          <cell r="Q497">
            <v>0</v>
          </cell>
          <cell r="R497" t="str">
            <v>1</v>
          </cell>
          <cell r="S497" t="str">
            <v>45</v>
          </cell>
          <cell r="T497">
            <v>95</v>
          </cell>
          <cell r="U497">
            <v>4</v>
          </cell>
          <cell r="V497">
            <v>95</v>
          </cell>
          <cell r="W497">
            <v>4</v>
          </cell>
          <cell r="X497">
            <v>95</v>
          </cell>
          <cell r="Y497">
            <v>0</v>
          </cell>
          <cell r="Z497">
            <v>0</v>
          </cell>
          <cell r="AD497" t="str">
            <v>0</v>
          </cell>
          <cell r="AE497" t="str">
            <v>0</v>
          </cell>
          <cell r="AF497" t="str">
            <v>00</v>
          </cell>
          <cell r="AI497">
            <v>2175720</v>
          </cell>
          <cell r="AJ497">
            <v>580192</v>
          </cell>
        </row>
        <row r="498">
          <cell r="A498" t="str">
            <v>02</v>
          </cell>
          <cell r="B498" t="str">
            <v>03</v>
          </cell>
          <cell r="C498" t="str">
            <v>1334</v>
          </cell>
          <cell r="D498" t="str">
            <v>Набор посуды АСТРА</v>
          </cell>
          <cell r="G498" t="str">
            <v>01</v>
          </cell>
          <cell r="H498">
            <v>1890</v>
          </cell>
          <cell r="I498">
            <v>0</v>
          </cell>
          <cell r="J498">
            <v>0</v>
          </cell>
          <cell r="K498">
            <v>0.31</v>
          </cell>
          <cell r="L498" t="str">
            <v>88</v>
          </cell>
          <cell r="M498" t="str">
            <v>45801</v>
          </cell>
          <cell r="N498" t="str">
            <v>16 2691533</v>
          </cell>
          <cell r="O498" t="str">
            <v>067</v>
          </cell>
          <cell r="P498">
            <v>12.5</v>
          </cell>
          <cell r="Q498">
            <v>0</v>
          </cell>
          <cell r="R498" t="str">
            <v>1</v>
          </cell>
          <cell r="S498" t="str">
            <v>45</v>
          </cell>
          <cell r="T498">
            <v>95</v>
          </cell>
          <cell r="U498">
            <v>4</v>
          </cell>
          <cell r="V498">
            <v>95</v>
          </cell>
          <cell r="W498">
            <v>4</v>
          </cell>
          <cell r="X498">
            <v>95</v>
          </cell>
          <cell r="Y498">
            <v>0</v>
          </cell>
          <cell r="Z498">
            <v>0</v>
          </cell>
          <cell r="AD498" t="str">
            <v>0</v>
          </cell>
          <cell r="AE498" t="str">
            <v>0</v>
          </cell>
          <cell r="AF498" t="str">
            <v>00</v>
          </cell>
          <cell r="AI498">
            <v>6183535</v>
          </cell>
          <cell r="AJ498">
            <v>2061178.33</v>
          </cell>
        </row>
        <row r="499">
          <cell r="A499" t="str">
            <v>02</v>
          </cell>
          <cell r="B499" t="str">
            <v>03</v>
          </cell>
          <cell r="C499" t="str">
            <v>1235</v>
          </cell>
          <cell r="D499" t="str">
            <v>Набор посуды АСТРА</v>
          </cell>
          <cell r="G499" t="str">
            <v>01</v>
          </cell>
          <cell r="H499">
            <v>1890</v>
          </cell>
          <cell r="I499">
            <v>0</v>
          </cell>
          <cell r="J499">
            <v>0</v>
          </cell>
          <cell r="K499">
            <v>0.31</v>
          </cell>
          <cell r="L499" t="str">
            <v>88</v>
          </cell>
          <cell r="M499" t="str">
            <v>45801</v>
          </cell>
          <cell r="N499" t="str">
            <v>16 2691533</v>
          </cell>
          <cell r="O499" t="str">
            <v>067</v>
          </cell>
          <cell r="P499">
            <v>12.5</v>
          </cell>
          <cell r="Q499">
            <v>0</v>
          </cell>
          <cell r="R499" t="str">
            <v>1</v>
          </cell>
          <cell r="S499" t="str">
            <v>45</v>
          </cell>
          <cell r="T499">
            <v>95</v>
          </cell>
          <cell r="U499">
            <v>4</v>
          </cell>
          <cell r="V499">
            <v>95</v>
          </cell>
          <cell r="W499">
            <v>4</v>
          </cell>
          <cell r="X499">
            <v>95</v>
          </cell>
          <cell r="Y499">
            <v>0</v>
          </cell>
          <cell r="Z499">
            <v>0</v>
          </cell>
          <cell r="AA499" t="str">
            <v>1</v>
          </cell>
          <cell r="AB499" t="str">
            <v>15</v>
          </cell>
          <cell r="AC499">
            <v>7</v>
          </cell>
          <cell r="AD499" t="str">
            <v>0</v>
          </cell>
          <cell r="AE499" t="str">
            <v>0</v>
          </cell>
          <cell r="AF499" t="str">
            <v>00</v>
          </cell>
          <cell r="AI499">
            <v>6183535</v>
          </cell>
          <cell r="AJ499">
            <v>2061178.33</v>
          </cell>
        </row>
        <row r="500">
          <cell r="A500" t="str">
            <v>02</v>
          </cell>
          <cell r="B500" t="str">
            <v>03</v>
          </cell>
          <cell r="C500" t="str">
            <v>1336</v>
          </cell>
          <cell r="D500" t="str">
            <v>Набор посуды СТАНДАР</v>
          </cell>
          <cell r="E500" t="str">
            <v>Т</v>
          </cell>
          <cell r="G500" t="str">
            <v>01</v>
          </cell>
          <cell r="H500">
            <v>2100</v>
          </cell>
          <cell r="I500">
            <v>0</v>
          </cell>
          <cell r="J500">
            <v>0</v>
          </cell>
          <cell r="K500">
            <v>0.27</v>
          </cell>
          <cell r="L500" t="str">
            <v>88</v>
          </cell>
          <cell r="M500" t="str">
            <v>45801</v>
          </cell>
          <cell r="N500" t="str">
            <v>16 2691533</v>
          </cell>
          <cell r="O500" t="str">
            <v>067</v>
          </cell>
          <cell r="P500">
            <v>12.5</v>
          </cell>
          <cell r="Q500">
            <v>0</v>
          </cell>
          <cell r="R500" t="str">
            <v>1</v>
          </cell>
          <cell r="S500" t="str">
            <v>45</v>
          </cell>
          <cell r="T500">
            <v>95</v>
          </cell>
          <cell r="U500">
            <v>4</v>
          </cell>
          <cell r="V500">
            <v>95</v>
          </cell>
          <cell r="W500">
            <v>4</v>
          </cell>
          <cell r="X500">
            <v>95</v>
          </cell>
          <cell r="Y500">
            <v>0</v>
          </cell>
          <cell r="Z500">
            <v>0</v>
          </cell>
          <cell r="AA500" t="str">
            <v>1</v>
          </cell>
          <cell r="AB500" t="str">
            <v>15</v>
          </cell>
          <cell r="AC500">
            <v>7</v>
          </cell>
          <cell r="AD500" t="str">
            <v>0</v>
          </cell>
          <cell r="AE500" t="str">
            <v>0</v>
          </cell>
          <cell r="AF500" t="str">
            <v>00</v>
          </cell>
          <cell r="AI500">
            <v>7654384</v>
          </cell>
          <cell r="AJ500">
            <v>2551461.33</v>
          </cell>
        </row>
        <row r="501">
          <cell r="A501" t="str">
            <v>02</v>
          </cell>
          <cell r="B501" t="str">
            <v>80</v>
          </cell>
          <cell r="C501" t="str">
            <v>1342</v>
          </cell>
          <cell r="D501" t="str">
            <v>Компьютер PENTUM-90</v>
          </cell>
          <cell r="E501" t="str">
            <v>c принтером EPSON в</v>
          </cell>
          <cell r="F501" t="str">
            <v>к-те с кабелем</v>
          </cell>
          <cell r="G501" t="str">
            <v>01</v>
          </cell>
          <cell r="H501">
            <v>6580.9</v>
          </cell>
          <cell r="I501">
            <v>0</v>
          </cell>
          <cell r="J501">
            <v>0</v>
          </cell>
          <cell r="K501">
            <v>0.13</v>
          </cell>
          <cell r="L501" t="str">
            <v>26</v>
          </cell>
          <cell r="M501" t="str">
            <v>48008</v>
          </cell>
          <cell r="N501" t="str">
            <v>14 3020203</v>
          </cell>
          <cell r="O501" t="str">
            <v>063</v>
          </cell>
          <cell r="P501">
            <v>10</v>
          </cell>
          <cell r="Q501">
            <v>0</v>
          </cell>
          <cell r="R501" t="str">
            <v>1</v>
          </cell>
          <cell r="S501" t="str">
            <v>48</v>
          </cell>
          <cell r="T501">
            <v>95</v>
          </cell>
          <cell r="U501">
            <v>4</v>
          </cell>
          <cell r="V501">
            <v>95</v>
          </cell>
          <cell r="W501">
            <v>4</v>
          </cell>
          <cell r="X501">
            <v>95</v>
          </cell>
          <cell r="Y501">
            <v>0</v>
          </cell>
          <cell r="Z501">
            <v>0</v>
          </cell>
          <cell r="AD501" t="str">
            <v>0</v>
          </cell>
          <cell r="AE501" t="str">
            <v>0</v>
          </cell>
          <cell r="AF501" t="str">
            <v>00</v>
          </cell>
          <cell r="AI501">
            <v>37740000</v>
          </cell>
          <cell r="AJ501">
            <v>10064000</v>
          </cell>
        </row>
        <row r="502">
          <cell r="A502" t="str">
            <v>02</v>
          </cell>
          <cell r="B502" t="str">
            <v>80</v>
          </cell>
          <cell r="C502" t="str">
            <v>1343</v>
          </cell>
          <cell r="D502" t="str">
            <v>Компьютер PENTUM-90</v>
          </cell>
          <cell r="E502" t="str">
            <v>c принтером EPSON в</v>
          </cell>
          <cell r="F502" t="str">
            <v>к-те с кабелем</v>
          </cell>
          <cell r="G502" t="str">
            <v>01</v>
          </cell>
          <cell r="H502">
            <v>6580.9</v>
          </cell>
          <cell r="I502">
            <v>0</v>
          </cell>
          <cell r="J502">
            <v>0</v>
          </cell>
          <cell r="K502">
            <v>0.13</v>
          </cell>
          <cell r="L502" t="str">
            <v>26</v>
          </cell>
          <cell r="M502" t="str">
            <v>48008</v>
          </cell>
          <cell r="N502" t="str">
            <v>14 3020203</v>
          </cell>
          <cell r="O502" t="str">
            <v>063</v>
          </cell>
          <cell r="P502">
            <v>10</v>
          </cell>
          <cell r="Q502">
            <v>0</v>
          </cell>
          <cell r="R502" t="str">
            <v>1</v>
          </cell>
          <cell r="S502" t="str">
            <v>48</v>
          </cell>
          <cell r="T502">
            <v>95</v>
          </cell>
          <cell r="U502">
            <v>4</v>
          </cell>
          <cell r="V502">
            <v>95</v>
          </cell>
          <cell r="W502">
            <v>4</v>
          </cell>
          <cell r="X502">
            <v>95</v>
          </cell>
          <cell r="Y502">
            <v>0</v>
          </cell>
          <cell r="Z502">
            <v>0</v>
          </cell>
          <cell r="AD502" t="str">
            <v>0</v>
          </cell>
          <cell r="AE502" t="str">
            <v>0</v>
          </cell>
          <cell r="AF502" t="str">
            <v>00</v>
          </cell>
          <cell r="AI502">
            <v>37740000</v>
          </cell>
          <cell r="AJ502">
            <v>10064000</v>
          </cell>
        </row>
        <row r="503">
          <cell r="A503" t="str">
            <v>02</v>
          </cell>
          <cell r="B503" t="str">
            <v>23</v>
          </cell>
          <cell r="C503" t="str">
            <v>1293</v>
          </cell>
          <cell r="D503" t="str">
            <v>А/кран КРАЗ-250</v>
          </cell>
          <cell r="E503" t="str">
            <v>N В485ВТ дв10040</v>
          </cell>
          <cell r="F503" t="str">
            <v>ш.738849</v>
          </cell>
          <cell r="G503" t="str">
            <v>01</v>
          </cell>
          <cell r="H503">
            <v>298071.40000000002</v>
          </cell>
          <cell r="I503">
            <v>27124.5</v>
          </cell>
          <cell r="J503">
            <v>0</v>
          </cell>
          <cell r="K503">
            <v>1.03</v>
          </cell>
          <cell r="L503" t="str">
            <v>23</v>
          </cell>
          <cell r="M503" t="str">
            <v>41701</v>
          </cell>
          <cell r="N503" t="str">
            <v>14 2915242</v>
          </cell>
          <cell r="O503" t="str">
            <v>067</v>
          </cell>
          <cell r="P503">
            <v>9.1</v>
          </cell>
          <cell r="Q503">
            <v>0</v>
          </cell>
          <cell r="R503" t="str">
            <v>1</v>
          </cell>
          <cell r="S503" t="str">
            <v>41</v>
          </cell>
          <cell r="T503">
            <v>93</v>
          </cell>
          <cell r="U503">
            <v>12</v>
          </cell>
          <cell r="V503">
            <v>93</v>
          </cell>
          <cell r="W503">
            <v>12</v>
          </cell>
          <cell r="X503">
            <v>93</v>
          </cell>
          <cell r="Y503">
            <v>0</v>
          </cell>
          <cell r="Z503">
            <v>0</v>
          </cell>
          <cell r="AC503">
            <v>0</v>
          </cell>
          <cell r="AD503" t="str">
            <v>0</v>
          </cell>
          <cell r="AE503" t="str">
            <v>0</v>
          </cell>
          <cell r="AF503" t="str">
            <v>00</v>
          </cell>
          <cell r="AI503">
            <v>288987654</v>
          </cell>
          <cell r="AJ503">
            <v>105191506.06999999</v>
          </cell>
        </row>
        <row r="504">
          <cell r="A504" t="str">
            <v>02</v>
          </cell>
          <cell r="B504" t="str">
            <v>23</v>
          </cell>
          <cell r="C504" t="str">
            <v>1294</v>
          </cell>
          <cell r="D504" t="str">
            <v>УРАЛ-5557 КС3574а/кр</v>
          </cell>
          <cell r="E504" t="str">
            <v>госN 14-66 КШШ</v>
          </cell>
          <cell r="F504" t="str">
            <v>дв 983054 ш035208</v>
          </cell>
          <cell r="G504" t="str">
            <v>01</v>
          </cell>
          <cell r="H504">
            <v>257300</v>
          </cell>
          <cell r="I504">
            <v>23414.3</v>
          </cell>
          <cell r="J504">
            <v>0</v>
          </cell>
          <cell r="K504">
            <v>1.05</v>
          </cell>
          <cell r="L504" t="str">
            <v>23</v>
          </cell>
          <cell r="M504" t="str">
            <v>41701</v>
          </cell>
          <cell r="N504" t="str">
            <v>14 2915242</v>
          </cell>
          <cell r="O504" t="str">
            <v>067</v>
          </cell>
          <cell r="P504">
            <v>9.1</v>
          </cell>
          <cell r="Q504">
            <v>0</v>
          </cell>
          <cell r="R504" t="str">
            <v>1</v>
          </cell>
          <cell r="S504" t="str">
            <v>41</v>
          </cell>
          <cell r="T504">
            <v>93</v>
          </cell>
          <cell r="U504">
            <v>12</v>
          </cell>
          <cell r="V504">
            <v>93</v>
          </cell>
          <cell r="W504">
            <v>12</v>
          </cell>
          <cell r="X504">
            <v>93</v>
          </cell>
          <cell r="Y504">
            <v>0</v>
          </cell>
          <cell r="Z504">
            <v>0</v>
          </cell>
          <cell r="AD504" t="str">
            <v>0</v>
          </cell>
          <cell r="AE504" t="str">
            <v>0</v>
          </cell>
          <cell r="AF504" t="str">
            <v>00</v>
          </cell>
          <cell r="AI504">
            <v>243950617</v>
          </cell>
          <cell r="AJ504">
            <v>88798024.590000004</v>
          </cell>
        </row>
        <row r="505">
          <cell r="A505" t="str">
            <v>02</v>
          </cell>
          <cell r="B505" t="str">
            <v>23</v>
          </cell>
          <cell r="C505" t="str">
            <v>1264</v>
          </cell>
          <cell r="D505" t="str">
            <v>Урал-375 плетевоз</v>
          </cell>
          <cell r="E505" t="str">
            <v>N В804РА</v>
          </cell>
          <cell r="F505" t="str">
            <v>дв445383  ш.б/н</v>
          </cell>
          <cell r="G505" t="str">
            <v>01</v>
          </cell>
          <cell r="H505">
            <v>132000</v>
          </cell>
          <cell r="I505">
            <v>24695.9</v>
          </cell>
          <cell r="J505">
            <v>0</v>
          </cell>
          <cell r="K505">
            <v>1.06</v>
          </cell>
          <cell r="L505" t="str">
            <v>23</v>
          </cell>
          <cell r="M505" t="str">
            <v>50402</v>
          </cell>
          <cell r="N505" t="str">
            <v>14 2928262</v>
          </cell>
          <cell r="O505" t="str">
            <v>075</v>
          </cell>
          <cell r="P505">
            <v>0.37</v>
          </cell>
          <cell r="Q505">
            <v>0</v>
          </cell>
          <cell r="R505" t="str">
            <v>1</v>
          </cell>
          <cell r="S505" t="str">
            <v>50</v>
          </cell>
          <cell r="T505">
            <v>82</v>
          </cell>
          <cell r="U505">
            <v>12</v>
          </cell>
          <cell r="V505">
            <v>82</v>
          </cell>
          <cell r="W505">
            <v>12</v>
          </cell>
          <cell r="X505">
            <v>82</v>
          </cell>
          <cell r="Y505">
            <v>0</v>
          </cell>
          <cell r="Z505">
            <v>0</v>
          </cell>
          <cell r="AD505" t="str">
            <v>0</v>
          </cell>
          <cell r="AE505" t="str">
            <v>0</v>
          </cell>
          <cell r="AF505" t="str">
            <v>00</v>
          </cell>
          <cell r="AI505">
            <v>124444444</v>
          </cell>
          <cell r="AJ505">
            <v>58604402.159999996</v>
          </cell>
        </row>
        <row r="506">
          <cell r="A506" t="str">
            <v>02</v>
          </cell>
          <cell r="B506" t="str">
            <v>23</v>
          </cell>
          <cell r="C506" t="str">
            <v>3857</v>
          </cell>
          <cell r="D506" t="str">
            <v>А/м ВАЗ-2121 легкова</v>
          </cell>
          <cell r="E506" t="str">
            <v>я салон NоВ606ХО</v>
          </cell>
          <cell r="F506" t="str">
            <v>дв4519586 куз1034912</v>
          </cell>
          <cell r="G506" t="str">
            <v>01</v>
          </cell>
          <cell r="H506">
            <v>22680</v>
          </cell>
          <cell r="I506">
            <v>4054.05</v>
          </cell>
          <cell r="J506">
            <v>0</v>
          </cell>
          <cell r="K506">
            <v>0.61</v>
          </cell>
          <cell r="L506" t="str">
            <v>26</v>
          </cell>
          <cell r="M506" t="str">
            <v>50416</v>
          </cell>
          <cell r="N506" t="str">
            <v>15 3410110</v>
          </cell>
          <cell r="O506" t="str">
            <v>071</v>
          </cell>
          <cell r="P506">
            <v>14.3</v>
          </cell>
          <cell r="Q506">
            <v>0</v>
          </cell>
          <cell r="R506" t="str">
            <v>1</v>
          </cell>
          <cell r="S506" t="str">
            <v>50</v>
          </cell>
          <cell r="T506">
            <v>92</v>
          </cell>
          <cell r="U506">
            <v>9</v>
          </cell>
          <cell r="V506">
            <v>93</v>
          </cell>
          <cell r="W506">
            <v>9</v>
          </cell>
          <cell r="X506">
            <v>93</v>
          </cell>
          <cell r="Y506">
            <v>0</v>
          </cell>
          <cell r="Z506">
            <v>0</v>
          </cell>
          <cell r="AD506" t="str">
            <v>0</v>
          </cell>
          <cell r="AE506" t="str">
            <v>0</v>
          </cell>
          <cell r="AF506" t="str">
            <v>00</v>
          </cell>
          <cell r="AI506">
            <v>36938272</v>
          </cell>
          <cell r="AJ506">
            <v>22449234.809999999</v>
          </cell>
        </row>
        <row r="507">
          <cell r="A507" t="str">
            <v>02</v>
          </cell>
          <cell r="B507" t="str">
            <v>23</v>
          </cell>
          <cell r="C507" t="str">
            <v>1297</v>
          </cell>
          <cell r="D507" t="str">
            <v>ПАЗ-3205 автобус</v>
          </cell>
          <cell r="E507" t="str">
            <v>Nо28-88 КШЦ</v>
          </cell>
          <cell r="F507" t="str">
            <v>дв77976 ш9302725</v>
          </cell>
          <cell r="G507" t="str">
            <v>01</v>
          </cell>
          <cell r="H507">
            <v>87800</v>
          </cell>
          <cell r="I507">
            <v>8780</v>
          </cell>
          <cell r="J507">
            <v>0</v>
          </cell>
          <cell r="K507">
            <v>0.9</v>
          </cell>
          <cell r="L507" t="str">
            <v>23</v>
          </cell>
          <cell r="M507" t="str">
            <v>50423</v>
          </cell>
          <cell r="N507" t="str">
            <v>15 3410260</v>
          </cell>
          <cell r="O507" t="str">
            <v>072</v>
          </cell>
          <cell r="P507">
            <v>10</v>
          </cell>
          <cell r="Q507">
            <v>0</v>
          </cell>
          <cell r="R507" t="str">
            <v>1</v>
          </cell>
          <cell r="S507" t="str">
            <v>50</v>
          </cell>
          <cell r="T507">
            <v>92</v>
          </cell>
          <cell r="U507">
            <v>12</v>
          </cell>
          <cell r="V507">
            <v>93</v>
          </cell>
          <cell r="W507">
            <v>12</v>
          </cell>
          <cell r="X507">
            <v>93</v>
          </cell>
          <cell r="Y507">
            <v>0</v>
          </cell>
          <cell r="Z507">
            <v>0</v>
          </cell>
          <cell r="AD507" t="str">
            <v>0</v>
          </cell>
          <cell r="AE507" t="str">
            <v>0</v>
          </cell>
          <cell r="AF507" t="str">
            <v>00</v>
          </cell>
          <cell r="AI507">
            <v>97777778</v>
          </cell>
          <cell r="AJ507">
            <v>39111111.200000003</v>
          </cell>
        </row>
        <row r="508">
          <cell r="A508" t="str">
            <v>02</v>
          </cell>
          <cell r="B508" t="str">
            <v>23</v>
          </cell>
          <cell r="C508" t="str">
            <v>1265</v>
          </cell>
          <cell r="D508" t="str">
            <v>ЗИЛ-131 мастерская</v>
          </cell>
          <cell r="E508" t="str">
            <v>ПЭЛХЗ Nо11-30 КШШ</v>
          </cell>
          <cell r="F508" t="str">
            <v>дв029796 ш037472</v>
          </cell>
          <cell r="G508" t="str">
            <v>01</v>
          </cell>
          <cell r="H508">
            <v>168844.45</v>
          </cell>
          <cell r="I508">
            <v>33768.89</v>
          </cell>
          <cell r="J508">
            <v>0</v>
          </cell>
          <cell r="K508">
            <v>1.31</v>
          </cell>
          <cell r="L508" t="str">
            <v>23</v>
          </cell>
          <cell r="M508" t="str">
            <v>50426</v>
          </cell>
          <cell r="N508" t="str">
            <v>15 3410359</v>
          </cell>
          <cell r="O508" t="str">
            <v>073</v>
          </cell>
          <cell r="P508">
            <v>10</v>
          </cell>
          <cell r="Q508">
            <v>0</v>
          </cell>
          <cell r="R508" t="str">
            <v>1</v>
          </cell>
          <cell r="S508" t="str">
            <v>50</v>
          </cell>
          <cell r="T508">
            <v>92</v>
          </cell>
          <cell r="U508">
            <v>12</v>
          </cell>
          <cell r="V508">
            <v>92</v>
          </cell>
          <cell r="W508">
            <v>12</v>
          </cell>
          <cell r="X508">
            <v>92</v>
          </cell>
          <cell r="Y508">
            <v>0</v>
          </cell>
          <cell r="Z508">
            <v>0</v>
          </cell>
          <cell r="AD508" t="str">
            <v>0</v>
          </cell>
          <cell r="AE508" t="str">
            <v>0</v>
          </cell>
          <cell r="AF508" t="str">
            <v>00</v>
          </cell>
          <cell r="AI508">
            <v>128888889</v>
          </cell>
          <cell r="AJ508">
            <v>64444444.5</v>
          </cell>
        </row>
        <row r="509">
          <cell r="A509" t="str">
            <v>02</v>
          </cell>
          <cell r="B509" t="str">
            <v>23</v>
          </cell>
          <cell r="C509" t="str">
            <v>1292</v>
          </cell>
          <cell r="D509" t="str">
            <v>КАМАЗ-5511 спец.а/бе</v>
          </cell>
          <cell r="E509" t="str">
            <v>тоносмес.N В982ОВ</v>
          </cell>
          <cell r="F509" t="str">
            <v>дв261162 ш131521</v>
          </cell>
          <cell r="G509" t="str">
            <v>01</v>
          </cell>
          <cell r="H509">
            <v>175000</v>
          </cell>
          <cell r="I509">
            <v>70000</v>
          </cell>
          <cell r="J509">
            <v>0</v>
          </cell>
          <cell r="K509">
            <v>0.7</v>
          </cell>
          <cell r="L509" t="str">
            <v>23</v>
          </cell>
          <cell r="M509" t="str">
            <v>50426</v>
          </cell>
          <cell r="N509" t="str">
            <v>15 3410373</v>
          </cell>
          <cell r="O509" t="str">
            <v>073</v>
          </cell>
          <cell r="P509">
            <v>10</v>
          </cell>
          <cell r="Q509">
            <v>0</v>
          </cell>
          <cell r="R509" t="str">
            <v>1</v>
          </cell>
          <cell r="S509" t="str">
            <v>50</v>
          </cell>
          <cell r="T509">
            <v>90</v>
          </cell>
          <cell r="U509">
            <v>12</v>
          </cell>
          <cell r="V509">
            <v>90</v>
          </cell>
          <cell r="W509">
            <v>12</v>
          </cell>
          <cell r="X509">
            <v>90</v>
          </cell>
          <cell r="Y509">
            <v>0</v>
          </cell>
          <cell r="Z509">
            <v>0</v>
          </cell>
          <cell r="AA509" t="str">
            <v>1</v>
          </cell>
          <cell r="AB509" t="str">
            <v>13</v>
          </cell>
          <cell r="AC509">
            <v>7</v>
          </cell>
          <cell r="AD509" t="str">
            <v>0</v>
          </cell>
          <cell r="AE509" t="str">
            <v>0</v>
          </cell>
          <cell r="AF509" t="str">
            <v>00</v>
          </cell>
          <cell r="AI509">
            <v>248888889</v>
          </cell>
          <cell r="AJ509">
            <v>174222222.63</v>
          </cell>
        </row>
        <row r="510">
          <cell r="A510" t="str">
            <v>20</v>
          </cell>
          <cell r="B510" t="str">
            <v>17</v>
          </cell>
          <cell r="C510" t="str">
            <v>1348</v>
          </cell>
          <cell r="D510" t="str">
            <v>Вагончик жилой</v>
          </cell>
          <cell r="E510" t="str">
            <v>дерево-мет.60 х 3.1м</v>
          </cell>
          <cell r="F510" t="str">
            <v>Финляндия</v>
          </cell>
          <cell r="G510" t="str">
            <v>01</v>
          </cell>
          <cell r="H510">
            <v>26583.1</v>
          </cell>
          <cell r="I510">
            <v>0</v>
          </cell>
          <cell r="J510">
            <v>28800</v>
          </cell>
          <cell r="K510">
            <v>1.38</v>
          </cell>
          <cell r="L510" t="str">
            <v>88/4</v>
          </cell>
          <cell r="M510" t="str">
            <v>10010</v>
          </cell>
          <cell r="N510" t="str">
            <v>13 3420175</v>
          </cell>
          <cell r="O510" t="str">
            <v>01</v>
          </cell>
          <cell r="P510">
            <v>12.5</v>
          </cell>
          <cell r="Q510">
            <v>0</v>
          </cell>
          <cell r="R510" t="str">
            <v>1</v>
          </cell>
          <cell r="S510" t="str">
            <v>10</v>
          </cell>
          <cell r="T510">
            <v>95</v>
          </cell>
          <cell r="U510">
            <v>5</v>
          </cell>
          <cell r="V510">
            <v>95</v>
          </cell>
          <cell r="W510">
            <v>5</v>
          </cell>
          <cell r="X510">
            <v>95</v>
          </cell>
          <cell r="Y510">
            <v>12</v>
          </cell>
          <cell r="Z510">
            <v>95</v>
          </cell>
          <cell r="AB510" t="str">
            <v>14</v>
          </cell>
          <cell r="AC510">
            <v>12</v>
          </cell>
          <cell r="AD510" t="str">
            <v>0</v>
          </cell>
          <cell r="AE510" t="str">
            <v>0</v>
          </cell>
          <cell r="AF510" t="str">
            <v>20</v>
          </cell>
          <cell r="AG510">
            <v>20800000</v>
          </cell>
          <cell r="AI510">
            <v>20800000</v>
          </cell>
          <cell r="AJ510">
            <v>6599919.9400000004</v>
          </cell>
        </row>
        <row r="511">
          <cell r="A511" t="str">
            <v>02</v>
          </cell>
          <cell r="B511" t="str">
            <v>03</v>
          </cell>
          <cell r="C511" t="str">
            <v>1349</v>
          </cell>
          <cell r="D511" t="str">
            <v>Вагончик жилой</v>
          </cell>
          <cell r="E511" t="str">
            <v>дерево-мет. 6 х 3.1м</v>
          </cell>
          <cell r="F511" t="str">
            <v>Финляндия</v>
          </cell>
          <cell r="G511" t="str">
            <v>01</v>
          </cell>
          <cell r="H511">
            <v>26583.1</v>
          </cell>
          <cell r="I511">
            <v>0</v>
          </cell>
          <cell r="J511">
            <v>28800</v>
          </cell>
          <cell r="K511">
            <v>1.38</v>
          </cell>
          <cell r="L511" t="str">
            <v>26</v>
          </cell>
          <cell r="M511" t="str">
            <v>10010</v>
          </cell>
          <cell r="N511" t="str">
            <v>13 3420175</v>
          </cell>
          <cell r="O511" t="str">
            <v>01</v>
          </cell>
          <cell r="P511">
            <v>12.5</v>
          </cell>
          <cell r="Q511">
            <v>0</v>
          </cell>
          <cell r="R511" t="str">
            <v>1</v>
          </cell>
          <cell r="S511" t="str">
            <v>10</v>
          </cell>
          <cell r="T511">
            <v>95</v>
          </cell>
          <cell r="U511">
            <v>5</v>
          </cell>
          <cell r="V511">
            <v>95</v>
          </cell>
          <cell r="W511">
            <v>5</v>
          </cell>
          <cell r="X511">
            <v>95</v>
          </cell>
          <cell r="Y511">
            <v>12</v>
          </cell>
          <cell r="Z511">
            <v>95</v>
          </cell>
          <cell r="AA511" t="str">
            <v>1</v>
          </cell>
          <cell r="AB511" t="str">
            <v>13</v>
          </cell>
          <cell r="AC511">
            <v>6</v>
          </cell>
          <cell r="AD511" t="str">
            <v>0</v>
          </cell>
          <cell r="AE511" t="str">
            <v>0</v>
          </cell>
          <cell r="AF511" t="str">
            <v>00</v>
          </cell>
          <cell r="AG511">
            <v>20800000</v>
          </cell>
          <cell r="AI511">
            <v>20800000</v>
          </cell>
          <cell r="AJ511">
            <v>6599919.9400000004</v>
          </cell>
        </row>
        <row r="512">
          <cell r="A512" t="str">
            <v>02</v>
          </cell>
          <cell r="B512" t="str">
            <v>03</v>
          </cell>
          <cell r="C512" t="str">
            <v>1350</v>
          </cell>
          <cell r="D512" t="str">
            <v>Вагончик жилой</v>
          </cell>
          <cell r="E512" t="str">
            <v>дерево-мет. 6 х 3.1м</v>
          </cell>
          <cell r="F512" t="str">
            <v>Финляндия</v>
          </cell>
          <cell r="G512" t="str">
            <v>01</v>
          </cell>
          <cell r="H512">
            <v>26583.1</v>
          </cell>
          <cell r="I512">
            <v>0</v>
          </cell>
          <cell r="J512">
            <v>28800</v>
          </cell>
          <cell r="K512">
            <v>1.38</v>
          </cell>
          <cell r="L512" t="str">
            <v>26</v>
          </cell>
          <cell r="M512" t="str">
            <v>10010</v>
          </cell>
          <cell r="N512" t="str">
            <v>13 3420175</v>
          </cell>
          <cell r="O512" t="str">
            <v>01</v>
          </cell>
          <cell r="P512">
            <v>12.5</v>
          </cell>
          <cell r="Q512">
            <v>0</v>
          </cell>
          <cell r="R512" t="str">
            <v>1</v>
          </cell>
          <cell r="S512" t="str">
            <v>10</v>
          </cell>
          <cell r="T512">
            <v>95</v>
          </cell>
          <cell r="U512">
            <v>5</v>
          </cell>
          <cell r="V512">
            <v>95</v>
          </cell>
          <cell r="W512">
            <v>5</v>
          </cell>
          <cell r="X512">
            <v>95</v>
          </cell>
          <cell r="Y512">
            <v>12</v>
          </cell>
          <cell r="Z512">
            <v>95</v>
          </cell>
          <cell r="AA512" t="str">
            <v>1</v>
          </cell>
          <cell r="AB512" t="str">
            <v>13</v>
          </cell>
          <cell r="AC512">
            <v>6</v>
          </cell>
          <cell r="AD512" t="str">
            <v>0</v>
          </cell>
          <cell r="AE512" t="str">
            <v>0</v>
          </cell>
          <cell r="AF512" t="str">
            <v>00</v>
          </cell>
          <cell r="AG512">
            <v>20800000</v>
          </cell>
          <cell r="AI512">
            <v>20800000</v>
          </cell>
          <cell r="AJ512">
            <v>6599919.9400000004</v>
          </cell>
        </row>
        <row r="513">
          <cell r="A513" t="str">
            <v>02</v>
          </cell>
          <cell r="B513" t="str">
            <v>03</v>
          </cell>
          <cell r="C513" t="str">
            <v>1351</v>
          </cell>
          <cell r="D513" t="str">
            <v>Вагончик жилой</v>
          </cell>
          <cell r="E513" t="str">
            <v>дерево-мет.6 х 3.1м</v>
          </cell>
          <cell r="F513" t="str">
            <v>Финляндия</v>
          </cell>
          <cell r="G513" t="str">
            <v>01</v>
          </cell>
          <cell r="H513">
            <v>26583.1</v>
          </cell>
          <cell r="I513">
            <v>0</v>
          </cell>
          <cell r="J513">
            <v>28800</v>
          </cell>
          <cell r="K513">
            <v>1.38</v>
          </cell>
          <cell r="L513" t="str">
            <v>26</v>
          </cell>
          <cell r="M513" t="str">
            <v>10010</v>
          </cell>
          <cell r="N513" t="str">
            <v>13 3420175</v>
          </cell>
          <cell r="O513" t="str">
            <v>01</v>
          </cell>
          <cell r="P513">
            <v>12.5</v>
          </cell>
          <cell r="Q513">
            <v>0</v>
          </cell>
          <cell r="R513" t="str">
            <v>1</v>
          </cell>
          <cell r="S513" t="str">
            <v>10</v>
          </cell>
          <cell r="T513">
            <v>95</v>
          </cell>
          <cell r="U513">
            <v>5</v>
          </cell>
          <cell r="V513">
            <v>95</v>
          </cell>
          <cell r="W513">
            <v>5</v>
          </cell>
          <cell r="X513">
            <v>95</v>
          </cell>
          <cell r="Y513">
            <v>12</v>
          </cell>
          <cell r="Z513">
            <v>95</v>
          </cell>
          <cell r="AA513" t="str">
            <v>1</v>
          </cell>
          <cell r="AB513" t="str">
            <v>13</v>
          </cell>
          <cell r="AC513">
            <v>6</v>
          </cell>
          <cell r="AD513" t="str">
            <v>0</v>
          </cell>
          <cell r="AE513" t="str">
            <v>0</v>
          </cell>
          <cell r="AF513" t="str">
            <v>00</v>
          </cell>
          <cell r="AG513">
            <v>20800000</v>
          </cell>
          <cell r="AI513">
            <v>20800000</v>
          </cell>
          <cell r="AJ513">
            <v>6599919.9400000004</v>
          </cell>
        </row>
        <row r="514">
          <cell r="A514" t="str">
            <v>02</v>
          </cell>
          <cell r="B514" t="str">
            <v>03</v>
          </cell>
          <cell r="C514" t="str">
            <v>1352</v>
          </cell>
          <cell r="D514" t="str">
            <v>Вагончик жилой</v>
          </cell>
          <cell r="E514" t="str">
            <v>дерево-мет. 6 х 3.1м</v>
          </cell>
          <cell r="F514" t="str">
            <v>Финляндия</v>
          </cell>
          <cell r="G514" t="str">
            <v>01</v>
          </cell>
          <cell r="H514">
            <v>26583.1</v>
          </cell>
          <cell r="I514">
            <v>0</v>
          </cell>
          <cell r="J514">
            <v>28800</v>
          </cell>
          <cell r="K514">
            <v>1.38</v>
          </cell>
          <cell r="L514" t="str">
            <v>26</v>
          </cell>
          <cell r="M514" t="str">
            <v>10010</v>
          </cell>
          <cell r="N514" t="str">
            <v>13 3420175</v>
          </cell>
          <cell r="O514" t="str">
            <v>01</v>
          </cell>
          <cell r="P514">
            <v>12.5</v>
          </cell>
          <cell r="Q514">
            <v>0</v>
          </cell>
          <cell r="R514" t="str">
            <v>1</v>
          </cell>
          <cell r="S514" t="str">
            <v>10</v>
          </cell>
          <cell r="T514">
            <v>95</v>
          </cell>
          <cell r="U514">
            <v>5</v>
          </cell>
          <cell r="V514">
            <v>95</v>
          </cell>
          <cell r="W514">
            <v>5</v>
          </cell>
          <cell r="X514">
            <v>95</v>
          </cell>
          <cell r="Y514">
            <v>12</v>
          </cell>
          <cell r="Z514">
            <v>95</v>
          </cell>
          <cell r="AA514" t="str">
            <v>1</v>
          </cell>
          <cell r="AB514" t="str">
            <v>13</v>
          </cell>
          <cell r="AC514">
            <v>6</v>
          </cell>
          <cell r="AD514" t="str">
            <v>0</v>
          </cell>
          <cell r="AE514" t="str">
            <v>0</v>
          </cell>
          <cell r="AF514" t="str">
            <v>00</v>
          </cell>
          <cell r="AG514">
            <v>20800000</v>
          </cell>
          <cell r="AI514">
            <v>20800000</v>
          </cell>
          <cell r="AJ514">
            <v>6599919.9400000004</v>
          </cell>
        </row>
        <row r="515">
          <cell r="A515" t="str">
            <v>02</v>
          </cell>
          <cell r="B515" t="str">
            <v>03</v>
          </cell>
          <cell r="C515" t="str">
            <v>1353</v>
          </cell>
          <cell r="D515" t="str">
            <v>Вагончик жилой</v>
          </cell>
          <cell r="E515" t="str">
            <v>дерево-мет. 6 х 3.1м</v>
          </cell>
          <cell r="F515" t="str">
            <v>Финляндия</v>
          </cell>
          <cell r="G515" t="str">
            <v>01</v>
          </cell>
          <cell r="H515">
            <v>26583.1</v>
          </cell>
          <cell r="I515">
            <v>0</v>
          </cell>
          <cell r="J515">
            <v>28800</v>
          </cell>
          <cell r="K515">
            <v>1.38</v>
          </cell>
          <cell r="L515" t="str">
            <v>26</v>
          </cell>
          <cell r="M515" t="str">
            <v>10010</v>
          </cell>
          <cell r="N515" t="str">
            <v>13 3420175</v>
          </cell>
          <cell r="O515" t="str">
            <v>01</v>
          </cell>
          <cell r="P515">
            <v>12.5</v>
          </cell>
          <cell r="Q515">
            <v>0</v>
          </cell>
          <cell r="R515" t="str">
            <v>1</v>
          </cell>
          <cell r="S515" t="str">
            <v>10</v>
          </cell>
          <cell r="T515">
            <v>95</v>
          </cell>
          <cell r="U515">
            <v>5</v>
          </cell>
          <cell r="V515">
            <v>95</v>
          </cell>
          <cell r="W515">
            <v>5</v>
          </cell>
          <cell r="X515">
            <v>95</v>
          </cell>
          <cell r="Y515">
            <v>12</v>
          </cell>
          <cell r="Z515">
            <v>95</v>
          </cell>
          <cell r="AA515" t="str">
            <v>1</v>
          </cell>
          <cell r="AB515" t="str">
            <v>13</v>
          </cell>
          <cell r="AC515">
            <v>6</v>
          </cell>
          <cell r="AD515" t="str">
            <v>0</v>
          </cell>
          <cell r="AE515" t="str">
            <v>0</v>
          </cell>
          <cell r="AF515" t="str">
            <v>00</v>
          </cell>
          <cell r="AG515">
            <v>20800000</v>
          </cell>
          <cell r="AI515">
            <v>20800000</v>
          </cell>
          <cell r="AJ515">
            <v>6599919.9400000004</v>
          </cell>
        </row>
        <row r="516">
          <cell r="A516" t="str">
            <v>02</v>
          </cell>
          <cell r="B516" t="str">
            <v>03</v>
          </cell>
          <cell r="C516" t="str">
            <v>1354</v>
          </cell>
          <cell r="D516" t="str">
            <v>Вагончик жилой</v>
          </cell>
          <cell r="E516" t="str">
            <v>дерево-мет. 6 х 3.1м</v>
          </cell>
          <cell r="F516" t="str">
            <v>Финляндия</v>
          </cell>
          <cell r="G516" t="str">
            <v>01</v>
          </cell>
          <cell r="H516">
            <v>26583.1</v>
          </cell>
          <cell r="I516">
            <v>0</v>
          </cell>
          <cell r="J516">
            <v>28800</v>
          </cell>
          <cell r="K516">
            <v>1.38</v>
          </cell>
          <cell r="L516" t="str">
            <v>26</v>
          </cell>
          <cell r="M516" t="str">
            <v>10010</v>
          </cell>
          <cell r="N516" t="str">
            <v>13 3420175</v>
          </cell>
          <cell r="O516" t="str">
            <v>01</v>
          </cell>
          <cell r="P516">
            <v>12.5</v>
          </cell>
          <cell r="Q516">
            <v>0</v>
          </cell>
          <cell r="R516" t="str">
            <v>1</v>
          </cell>
          <cell r="S516" t="str">
            <v>10</v>
          </cell>
          <cell r="T516">
            <v>95</v>
          </cell>
          <cell r="U516">
            <v>5</v>
          </cell>
          <cell r="V516">
            <v>95</v>
          </cell>
          <cell r="W516">
            <v>5</v>
          </cell>
          <cell r="X516">
            <v>95</v>
          </cell>
          <cell r="Y516">
            <v>12</v>
          </cell>
          <cell r="Z516">
            <v>95</v>
          </cell>
          <cell r="AA516" t="str">
            <v>1</v>
          </cell>
          <cell r="AB516" t="str">
            <v>13</v>
          </cell>
          <cell r="AC516">
            <v>6</v>
          </cell>
          <cell r="AD516" t="str">
            <v>0</v>
          </cell>
          <cell r="AE516" t="str">
            <v>0</v>
          </cell>
          <cell r="AF516" t="str">
            <v>00</v>
          </cell>
          <cell r="AG516">
            <v>20800000</v>
          </cell>
          <cell r="AI516">
            <v>20800000</v>
          </cell>
          <cell r="AJ516">
            <v>6599919.9400000004</v>
          </cell>
        </row>
        <row r="517">
          <cell r="A517" t="str">
            <v>02</v>
          </cell>
          <cell r="B517" t="str">
            <v>03</v>
          </cell>
          <cell r="C517" t="str">
            <v>1355</v>
          </cell>
          <cell r="D517" t="str">
            <v>Вагончик жилой</v>
          </cell>
          <cell r="E517" t="str">
            <v>дерево-мет3 6 х 3.1м</v>
          </cell>
          <cell r="F517" t="str">
            <v>Финляндия</v>
          </cell>
          <cell r="G517" t="str">
            <v>01</v>
          </cell>
          <cell r="H517">
            <v>26583.1</v>
          </cell>
          <cell r="I517">
            <v>0</v>
          </cell>
          <cell r="J517">
            <v>28800</v>
          </cell>
          <cell r="K517">
            <v>1.38</v>
          </cell>
          <cell r="L517" t="str">
            <v>26</v>
          </cell>
          <cell r="M517" t="str">
            <v>10010</v>
          </cell>
          <cell r="N517" t="str">
            <v>13 3420175</v>
          </cell>
          <cell r="O517" t="str">
            <v>01</v>
          </cell>
          <cell r="P517">
            <v>12.5</v>
          </cell>
          <cell r="Q517">
            <v>0</v>
          </cell>
          <cell r="R517" t="str">
            <v>1</v>
          </cell>
          <cell r="S517" t="str">
            <v>10</v>
          </cell>
          <cell r="T517">
            <v>95</v>
          </cell>
          <cell r="U517">
            <v>5</v>
          </cell>
          <cell r="V517">
            <v>95</v>
          </cell>
          <cell r="W517">
            <v>5</v>
          </cell>
          <cell r="X517">
            <v>95</v>
          </cell>
          <cell r="Y517">
            <v>12</v>
          </cell>
          <cell r="Z517">
            <v>95</v>
          </cell>
          <cell r="AA517" t="str">
            <v>1</v>
          </cell>
          <cell r="AB517" t="str">
            <v>13</v>
          </cell>
          <cell r="AC517">
            <v>6</v>
          </cell>
          <cell r="AD517" t="str">
            <v>0</v>
          </cell>
          <cell r="AE517" t="str">
            <v>0</v>
          </cell>
          <cell r="AF517" t="str">
            <v>00</v>
          </cell>
          <cell r="AG517">
            <v>20800000</v>
          </cell>
          <cell r="AI517">
            <v>20800000</v>
          </cell>
          <cell r="AJ517">
            <v>6599919.9400000004</v>
          </cell>
        </row>
        <row r="518">
          <cell r="A518" t="str">
            <v>02</v>
          </cell>
          <cell r="B518" t="str">
            <v>03</v>
          </cell>
          <cell r="C518" t="str">
            <v>1356</v>
          </cell>
          <cell r="D518" t="str">
            <v>Вагончик жилой</v>
          </cell>
          <cell r="E518" t="str">
            <v>дерево-мет. 6 х 3.1м</v>
          </cell>
          <cell r="F518" t="str">
            <v>Финляндия</v>
          </cell>
          <cell r="G518" t="str">
            <v>01</v>
          </cell>
          <cell r="H518">
            <v>26583.1</v>
          </cell>
          <cell r="I518">
            <v>0</v>
          </cell>
          <cell r="J518">
            <v>28800</v>
          </cell>
          <cell r="K518">
            <v>1.38</v>
          </cell>
          <cell r="L518" t="str">
            <v>26</v>
          </cell>
          <cell r="M518" t="str">
            <v>10010</v>
          </cell>
          <cell r="N518" t="str">
            <v>13 3420175</v>
          </cell>
          <cell r="O518" t="str">
            <v>01</v>
          </cell>
          <cell r="P518">
            <v>12.5</v>
          </cell>
          <cell r="Q518">
            <v>0</v>
          </cell>
          <cell r="R518" t="str">
            <v>1</v>
          </cell>
          <cell r="S518" t="str">
            <v>10</v>
          </cell>
          <cell r="T518">
            <v>95</v>
          </cell>
          <cell r="U518">
            <v>5</v>
          </cell>
          <cell r="V518">
            <v>95</v>
          </cell>
          <cell r="W518">
            <v>5</v>
          </cell>
          <cell r="X518">
            <v>95</v>
          </cell>
          <cell r="Y518">
            <v>12</v>
          </cell>
          <cell r="Z518">
            <v>95</v>
          </cell>
          <cell r="AB518" t="str">
            <v>14</v>
          </cell>
          <cell r="AC518">
            <v>6</v>
          </cell>
          <cell r="AD518" t="str">
            <v>0</v>
          </cell>
          <cell r="AE518" t="str">
            <v>0</v>
          </cell>
          <cell r="AF518" t="str">
            <v>00</v>
          </cell>
          <cell r="AG518">
            <v>20800000</v>
          </cell>
          <cell r="AI518">
            <v>20800000</v>
          </cell>
          <cell r="AJ518">
            <v>6599919.9400000004</v>
          </cell>
        </row>
        <row r="519">
          <cell r="A519" t="str">
            <v>02</v>
          </cell>
          <cell r="B519" t="str">
            <v>03</v>
          </cell>
          <cell r="C519" t="str">
            <v>1357</v>
          </cell>
          <cell r="D519" t="str">
            <v>Вагончик жилой</v>
          </cell>
          <cell r="E519" t="str">
            <v>дерево-мет. 6 х 3.1м</v>
          </cell>
          <cell r="F519" t="str">
            <v>Финляндия</v>
          </cell>
          <cell r="G519" t="str">
            <v>01</v>
          </cell>
          <cell r="H519">
            <v>26583.1</v>
          </cell>
          <cell r="I519">
            <v>0</v>
          </cell>
          <cell r="J519">
            <v>28800</v>
          </cell>
          <cell r="K519">
            <v>1.38</v>
          </cell>
          <cell r="L519" t="str">
            <v>26</v>
          </cell>
          <cell r="M519" t="str">
            <v>10010</v>
          </cell>
          <cell r="N519" t="str">
            <v>13 3420175</v>
          </cell>
          <cell r="O519" t="str">
            <v>01</v>
          </cell>
          <cell r="P519">
            <v>12.5</v>
          </cell>
          <cell r="Q519">
            <v>0</v>
          </cell>
          <cell r="R519" t="str">
            <v>1</v>
          </cell>
          <cell r="S519" t="str">
            <v>10</v>
          </cell>
          <cell r="T519">
            <v>95</v>
          </cell>
          <cell r="U519">
            <v>5</v>
          </cell>
          <cell r="V519">
            <v>95</v>
          </cell>
          <cell r="W519">
            <v>5</v>
          </cell>
          <cell r="X519">
            <v>95</v>
          </cell>
          <cell r="Y519">
            <v>12</v>
          </cell>
          <cell r="Z519">
            <v>95</v>
          </cell>
          <cell r="AB519" t="str">
            <v>14</v>
          </cell>
          <cell r="AC519">
            <v>6</v>
          </cell>
          <cell r="AD519" t="str">
            <v>0</v>
          </cell>
          <cell r="AE519" t="str">
            <v>0</v>
          </cell>
          <cell r="AF519" t="str">
            <v>00</v>
          </cell>
          <cell r="AG519">
            <v>20800000</v>
          </cell>
          <cell r="AI519">
            <v>20800000</v>
          </cell>
          <cell r="AJ519">
            <v>6599919.9400000004</v>
          </cell>
        </row>
        <row r="520">
          <cell r="A520" t="str">
            <v>20</v>
          </cell>
          <cell r="B520" t="str">
            <v>17</v>
          </cell>
          <cell r="C520" t="str">
            <v>1358</v>
          </cell>
          <cell r="D520" t="str">
            <v>Вагончик жилой</v>
          </cell>
          <cell r="E520" t="str">
            <v>дерево-мет. 6 х 3.1м</v>
          </cell>
          <cell r="F520" t="str">
            <v>Финляндия</v>
          </cell>
          <cell r="G520" t="str">
            <v>01</v>
          </cell>
          <cell r="H520">
            <v>26583.1</v>
          </cell>
          <cell r="I520">
            <v>0</v>
          </cell>
          <cell r="J520">
            <v>28800</v>
          </cell>
          <cell r="K520">
            <v>1.38</v>
          </cell>
          <cell r="L520" t="str">
            <v>88/4</v>
          </cell>
          <cell r="M520" t="str">
            <v>10010</v>
          </cell>
          <cell r="N520" t="str">
            <v>13 3420175</v>
          </cell>
          <cell r="O520" t="str">
            <v>01</v>
          </cell>
          <cell r="P520">
            <v>12.5</v>
          </cell>
          <cell r="Q520">
            <v>0</v>
          </cell>
          <cell r="R520" t="str">
            <v>1</v>
          </cell>
          <cell r="S520" t="str">
            <v>10</v>
          </cell>
          <cell r="T520">
            <v>95</v>
          </cell>
          <cell r="U520">
            <v>5</v>
          </cell>
          <cell r="V520">
            <v>95</v>
          </cell>
          <cell r="W520">
            <v>5</v>
          </cell>
          <cell r="X520">
            <v>95</v>
          </cell>
          <cell r="Y520">
            <v>12</v>
          </cell>
          <cell r="Z520">
            <v>95</v>
          </cell>
          <cell r="AB520" t="str">
            <v>14</v>
          </cell>
          <cell r="AC520">
            <v>8</v>
          </cell>
          <cell r="AD520" t="str">
            <v>0</v>
          </cell>
          <cell r="AE520" t="str">
            <v>0</v>
          </cell>
          <cell r="AF520" t="str">
            <v>20</v>
          </cell>
          <cell r="AG520">
            <v>20800000</v>
          </cell>
          <cell r="AI520">
            <v>20800000</v>
          </cell>
          <cell r="AJ520">
            <v>6599919.9400000004</v>
          </cell>
        </row>
        <row r="521">
          <cell r="A521" t="str">
            <v>02</v>
          </cell>
          <cell r="B521" t="str">
            <v>03</v>
          </cell>
          <cell r="C521" t="str">
            <v>1359</v>
          </cell>
          <cell r="D521" t="str">
            <v>Вагончик жилой</v>
          </cell>
          <cell r="E521" t="str">
            <v>дерево-мет. 6 х 3.1м</v>
          </cell>
          <cell r="F521" t="str">
            <v>Финляндия</v>
          </cell>
          <cell r="G521" t="str">
            <v>01</v>
          </cell>
          <cell r="H521">
            <v>26583.1</v>
          </cell>
          <cell r="I521">
            <v>0</v>
          </cell>
          <cell r="J521">
            <v>28800</v>
          </cell>
          <cell r="K521">
            <v>1.38</v>
          </cell>
          <cell r="L521" t="str">
            <v>26</v>
          </cell>
          <cell r="M521" t="str">
            <v>10010</v>
          </cell>
          <cell r="N521" t="str">
            <v>13 3420175</v>
          </cell>
          <cell r="O521" t="str">
            <v>01</v>
          </cell>
          <cell r="P521">
            <v>12.5</v>
          </cell>
          <cell r="Q521">
            <v>0</v>
          </cell>
          <cell r="R521" t="str">
            <v>1</v>
          </cell>
          <cell r="S521" t="str">
            <v>10</v>
          </cell>
          <cell r="T521">
            <v>95</v>
          </cell>
          <cell r="U521">
            <v>5</v>
          </cell>
          <cell r="V521">
            <v>95</v>
          </cell>
          <cell r="W521">
            <v>5</v>
          </cell>
          <cell r="X521">
            <v>95</v>
          </cell>
          <cell r="Y521">
            <v>12</v>
          </cell>
          <cell r="Z521">
            <v>95</v>
          </cell>
          <cell r="AB521" t="str">
            <v>14</v>
          </cell>
          <cell r="AC521">
            <v>6</v>
          </cell>
          <cell r="AD521" t="str">
            <v>0</v>
          </cell>
          <cell r="AE521" t="str">
            <v>0</v>
          </cell>
          <cell r="AF521" t="str">
            <v>00</v>
          </cell>
          <cell r="AG521">
            <v>20800000</v>
          </cell>
          <cell r="AI521">
            <v>20800000</v>
          </cell>
          <cell r="AJ521">
            <v>6599919.9400000004</v>
          </cell>
        </row>
        <row r="522">
          <cell r="A522" t="str">
            <v>02</v>
          </cell>
          <cell r="B522" t="str">
            <v>03</v>
          </cell>
          <cell r="C522" t="str">
            <v>1360</v>
          </cell>
          <cell r="D522" t="str">
            <v>Вагончик жилой</v>
          </cell>
          <cell r="E522" t="str">
            <v>дерево-мет. 6 х 3.1м</v>
          </cell>
          <cell r="F522" t="str">
            <v>Финляндия</v>
          </cell>
          <cell r="G522" t="str">
            <v>01</v>
          </cell>
          <cell r="H522">
            <v>26583.1</v>
          </cell>
          <cell r="I522">
            <v>0</v>
          </cell>
          <cell r="J522">
            <v>28800</v>
          </cell>
          <cell r="K522">
            <v>1.38</v>
          </cell>
          <cell r="L522" t="str">
            <v>26</v>
          </cell>
          <cell r="M522" t="str">
            <v>10010</v>
          </cell>
          <cell r="N522" t="str">
            <v>13 3420175</v>
          </cell>
          <cell r="O522" t="str">
            <v>01</v>
          </cell>
          <cell r="P522">
            <v>12.5</v>
          </cell>
          <cell r="Q522">
            <v>0</v>
          </cell>
          <cell r="R522" t="str">
            <v>1</v>
          </cell>
          <cell r="S522" t="str">
            <v>10</v>
          </cell>
          <cell r="T522">
            <v>95</v>
          </cell>
          <cell r="U522">
            <v>5</v>
          </cell>
          <cell r="V522">
            <v>95</v>
          </cell>
          <cell r="W522">
            <v>5</v>
          </cell>
          <cell r="X522">
            <v>95</v>
          </cell>
          <cell r="Y522">
            <v>12</v>
          </cell>
          <cell r="Z522">
            <v>95</v>
          </cell>
          <cell r="AB522" t="str">
            <v>14</v>
          </cell>
          <cell r="AC522">
            <v>6</v>
          </cell>
          <cell r="AD522" t="str">
            <v>0</v>
          </cell>
          <cell r="AE522" t="str">
            <v>0</v>
          </cell>
          <cell r="AF522" t="str">
            <v>00</v>
          </cell>
          <cell r="AG522">
            <v>20800000</v>
          </cell>
          <cell r="AI522">
            <v>20800000</v>
          </cell>
          <cell r="AJ522">
            <v>6599919.9400000004</v>
          </cell>
        </row>
        <row r="523">
          <cell r="A523" t="str">
            <v>02</v>
          </cell>
          <cell r="B523" t="str">
            <v>03</v>
          </cell>
          <cell r="C523" t="str">
            <v>1361</v>
          </cell>
          <cell r="D523" t="str">
            <v>Вагончик жилой</v>
          </cell>
          <cell r="E523" t="str">
            <v>дерево-мет. 6 х 3.1м</v>
          </cell>
          <cell r="F523" t="str">
            <v>Финляндия</v>
          </cell>
          <cell r="G523" t="str">
            <v>01</v>
          </cell>
          <cell r="H523">
            <v>26583.1</v>
          </cell>
          <cell r="I523">
            <v>0</v>
          </cell>
          <cell r="J523">
            <v>28800</v>
          </cell>
          <cell r="K523">
            <v>1.38</v>
          </cell>
          <cell r="L523" t="str">
            <v>26</v>
          </cell>
          <cell r="M523" t="str">
            <v>10010</v>
          </cell>
          <cell r="N523" t="str">
            <v>13 3420175</v>
          </cell>
          <cell r="O523" t="str">
            <v>01</v>
          </cell>
          <cell r="P523">
            <v>12.5</v>
          </cell>
          <cell r="Q523">
            <v>0</v>
          </cell>
          <cell r="R523" t="str">
            <v>1</v>
          </cell>
          <cell r="S523" t="str">
            <v>10</v>
          </cell>
          <cell r="T523">
            <v>95</v>
          </cell>
          <cell r="U523">
            <v>5</v>
          </cell>
          <cell r="V523">
            <v>95</v>
          </cell>
          <cell r="W523">
            <v>5</v>
          </cell>
          <cell r="X523">
            <v>95</v>
          </cell>
          <cell r="Y523">
            <v>12</v>
          </cell>
          <cell r="Z523">
            <v>95</v>
          </cell>
          <cell r="AB523" t="str">
            <v>14</v>
          </cell>
          <cell r="AC523">
            <v>6</v>
          </cell>
          <cell r="AD523" t="str">
            <v>0</v>
          </cell>
          <cell r="AE523" t="str">
            <v>0</v>
          </cell>
          <cell r="AF523" t="str">
            <v>00</v>
          </cell>
          <cell r="AG523">
            <v>20800000</v>
          </cell>
          <cell r="AI523">
            <v>20800000</v>
          </cell>
          <cell r="AJ523">
            <v>6599919.9400000004</v>
          </cell>
        </row>
        <row r="524">
          <cell r="A524" t="str">
            <v>02</v>
          </cell>
          <cell r="B524" t="str">
            <v>03</v>
          </cell>
          <cell r="C524" t="str">
            <v>1362</v>
          </cell>
          <cell r="D524" t="str">
            <v>Вагончик жилой</v>
          </cell>
          <cell r="E524" t="str">
            <v>дерево-мет. 6 х 3.1м</v>
          </cell>
          <cell r="F524" t="str">
            <v>Финляндия</v>
          </cell>
          <cell r="G524" t="str">
            <v>01</v>
          </cell>
          <cell r="H524">
            <v>26583.1</v>
          </cell>
          <cell r="I524">
            <v>0</v>
          </cell>
          <cell r="J524">
            <v>28800</v>
          </cell>
          <cell r="K524">
            <v>1.38</v>
          </cell>
          <cell r="L524" t="str">
            <v>26</v>
          </cell>
          <cell r="M524" t="str">
            <v>10010</v>
          </cell>
          <cell r="N524" t="str">
            <v>13 3420175</v>
          </cell>
          <cell r="O524" t="str">
            <v>01</v>
          </cell>
          <cell r="P524">
            <v>12.5</v>
          </cell>
          <cell r="Q524">
            <v>0</v>
          </cell>
          <cell r="R524" t="str">
            <v>1</v>
          </cell>
          <cell r="S524" t="str">
            <v>10</v>
          </cell>
          <cell r="T524">
            <v>95</v>
          </cell>
          <cell r="U524">
            <v>5</v>
          </cell>
          <cell r="V524">
            <v>95</v>
          </cell>
          <cell r="W524">
            <v>5</v>
          </cell>
          <cell r="X524">
            <v>95</v>
          </cell>
          <cell r="Y524">
            <v>12</v>
          </cell>
          <cell r="Z524">
            <v>95</v>
          </cell>
          <cell r="AB524" t="str">
            <v>14</v>
          </cell>
          <cell r="AC524">
            <v>6</v>
          </cell>
          <cell r="AD524" t="str">
            <v>0</v>
          </cell>
          <cell r="AE524" t="str">
            <v>0</v>
          </cell>
          <cell r="AF524" t="str">
            <v>00</v>
          </cell>
          <cell r="AG524">
            <v>20800000</v>
          </cell>
          <cell r="AI524">
            <v>20800000</v>
          </cell>
          <cell r="AJ524">
            <v>6599919.9400000004</v>
          </cell>
        </row>
        <row r="525">
          <cell r="A525" t="str">
            <v>02</v>
          </cell>
          <cell r="B525" t="str">
            <v>03</v>
          </cell>
          <cell r="C525" t="str">
            <v>1363</v>
          </cell>
          <cell r="D525" t="str">
            <v>Вагончик жилой</v>
          </cell>
          <cell r="E525" t="str">
            <v>дерево-мет. 6 х 3.1м</v>
          </cell>
          <cell r="F525" t="str">
            <v>Финляндия</v>
          </cell>
          <cell r="G525" t="str">
            <v>01</v>
          </cell>
          <cell r="H525">
            <v>26583.1</v>
          </cell>
          <cell r="I525">
            <v>0</v>
          </cell>
          <cell r="J525">
            <v>28800</v>
          </cell>
          <cell r="K525">
            <v>1.38</v>
          </cell>
          <cell r="L525" t="str">
            <v>26</v>
          </cell>
          <cell r="M525" t="str">
            <v>10010</v>
          </cell>
          <cell r="N525" t="str">
            <v>13 3420175</v>
          </cell>
          <cell r="O525" t="str">
            <v>01</v>
          </cell>
          <cell r="P525">
            <v>12.5</v>
          </cell>
          <cell r="Q525">
            <v>0</v>
          </cell>
          <cell r="R525" t="str">
            <v>1</v>
          </cell>
          <cell r="S525" t="str">
            <v>10</v>
          </cell>
          <cell r="T525">
            <v>95</v>
          </cell>
          <cell r="U525">
            <v>5</v>
          </cell>
          <cell r="V525">
            <v>95</v>
          </cell>
          <cell r="W525">
            <v>5</v>
          </cell>
          <cell r="X525">
            <v>95</v>
          </cell>
          <cell r="Y525">
            <v>12</v>
          </cell>
          <cell r="Z525">
            <v>95</v>
          </cell>
          <cell r="AB525" t="str">
            <v>14</v>
          </cell>
          <cell r="AC525">
            <v>6</v>
          </cell>
          <cell r="AD525" t="str">
            <v>0</v>
          </cell>
          <cell r="AE525" t="str">
            <v>0</v>
          </cell>
          <cell r="AF525" t="str">
            <v>00</v>
          </cell>
          <cell r="AG525">
            <v>20800000</v>
          </cell>
          <cell r="AI525">
            <v>20800000</v>
          </cell>
          <cell r="AJ525">
            <v>6599919.9400000004</v>
          </cell>
        </row>
        <row r="526">
          <cell r="A526" t="str">
            <v>02</v>
          </cell>
          <cell r="B526" t="str">
            <v>03</v>
          </cell>
          <cell r="C526" t="str">
            <v>1364</v>
          </cell>
          <cell r="D526" t="str">
            <v>Вагончик жилой</v>
          </cell>
          <cell r="E526" t="str">
            <v>дерево-мет. 6 х 3.1м</v>
          </cell>
          <cell r="F526" t="str">
            <v>Финляндия</v>
          </cell>
          <cell r="G526" t="str">
            <v>01</v>
          </cell>
          <cell r="H526">
            <v>26583.1</v>
          </cell>
          <cell r="I526">
            <v>0</v>
          </cell>
          <cell r="J526">
            <v>28800</v>
          </cell>
          <cell r="K526">
            <v>1.38</v>
          </cell>
          <cell r="L526" t="str">
            <v>26</v>
          </cell>
          <cell r="M526" t="str">
            <v>10010</v>
          </cell>
          <cell r="N526" t="str">
            <v>13 3420175</v>
          </cell>
          <cell r="O526" t="str">
            <v>01</v>
          </cell>
          <cell r="P526">
            <v>12.5</v>
          </cell>
          <cell r="Q526">
            <v>0</v>
          </cell>
          <cell r="R526" t="str">
            <v>1</v>
          </cell>
          <cell r="S526" t="str">
            <v>10</v>
          </cell>
          <cell r="T526">
            <v>95</v>
          </cell>
          <cell r="U526">
            <v>5</v>
          </cell>
          <cell r="V526">
            <v>95</v>
          </cell>
          <cell r="W526">
            <v>5</v>
          </cell>
          <cell r="X526">
            <v>95</v>
          </cell>
          <cell r="Y526">
            <v>12</v>
          </cell>
          <cell r="Z526">
            <v>95</v>
          </cell>
          <cell r="AB526" t="str">
            <v>14</v>
          </cell>
          <cell r="AC526">
            <v>6</v>
          </cell>
          <cell r="AD526" t="str">
            <v>0</v>
          </cell>
          <cell r="AE526" t="str">
            <v>0</v>
          </cell>
          <cell r="AF526" t="str">
            <v>00</v>
          </cell>
          <cell r="AG526">
            <v>20800000</v>
          </cell>
          <cell r="AI526">
            <v>20800000</v>
          </cell>
          <cell r="AJ526">
            <v>6599919.9400000004</v>
          </cell>
        </row>
        <row r="527">
          <cell r="A527" t="str">
            <v>02</v>
          </cell>
          <cell r="B527" t="str">
            <v>51</v>
          </cell>
          <cell r="C527" t="str">
            <v>1347</v>
          </cell>
          <cell r="D527" t="str">
            <v>Экскаватор ЭТЦ-1609</v>
          </cell>
          <cell r="G527" t="str">
            <v>01</v>
          </cell>
          <cell r="H527">
            <v>157000</v>
          </cell>
          <cell r="I527">
            <v>0</v>
          </cell>
          <cell r="J527">
            <v>0</v>
          </cell>
          <cell r="K527">
            <v>0.84</v>
          </cell>
          <cell r="L527" t="str">
            <v>20</v>
          </cell>
          <cell r="M527" t="str">
            <v>41800</v>
          </cell>
          <cell r="N527" t="str">
            <v>14 2924331</v>
          </cell>
          <cell r="O527" t="str">
            <v>064</v>
          </cell>
          <cell r="P527">
            <v>12.5</v>
          </cell>
          <cell r="Q527">
            <v>0</v>
          </cell>
          <cell r="R527" t="str">
            <v>1</v>
          </cell>
          <cell r="S527" t="str">
            <v>41</v>
          </cell>
          <cell r="T527">
            <v>94</v>
          </cell>
          <cell r="U527">
            <v>5</v>
          </cell>
          <cell r="V527">
            <v>95</v>
          </cell>
          <cell r="W527">
            <v>5</v>
          </cell>
          <cell r="X527">
            <v>95</v>
          </cell>
          <cell r="Y527">
            <v>0</v>
          </cell>
          <cell r="Z527">
            <v>0</v>
          </cell>
          <cell r="AD527" t="str">
            <v>0</v>
          </cell>
          <cell r="AE527" t="str">
            <v>1</v>
          </cell>
          <cell r="AF527" t="str">
            <v>00</v>
          </cell>
          <cell r="AI527">
            <v>186060050</v>
          </cell>
          <cell r="AJ527">
            <v>60081891.149999999</v>
          </cell>
        </row>
        <row r="528">
          <cell r="A528" t="str">
            <v>02</v>
          </cell>
          <cell r="B528" t="str">
            <v>90</v>
          </cell>
          <cell r="C528" t="str">
            <v>1365</v>
          </cell>
          <cell r="D528" t="str">
            <v>Телевизор KV-254OK</v>
          </cell>
          <cell r="E528" t="str">
            <v>SONY</v>
          </cell>
          <cell r="G528" t="str">
            <v>01</v>
          </cell>
          <cell r="H528">
            <v>3131.97</v>
          </cell>
          <cell r="I528">
            <v>0</v>
          </cell>
          <cell r="J528">
            <v>0</v>
          </cell>
          <cell r="K528">
            <v>0.46</v>
          </cell>
          <cell r="L528" t="str">
            <v>88/3</v>
          </cell>
          <cell r="M528" t="str">
            <v>45625</v>
          </cell>
          <cell r="N528" t="str">
            <v>14 3230100</v>
          </cell>
          <cell r="O528" t="str">
            <v>067</v>
          </cell>
          <cell r="P528">
            <v>10.5</v>
          </cell>
          <cell r="Q528">
            <v>0</v>
          </cell>
          <cell r="R528" t="str">
            <v>1</v>
          </cell>
          <cell r="S528" t="str">
            <v>45</v>
          </cell>
          <cell r="T528">
            <v>95</v>
          </cell>
          <cell r="U528">
            <v>5</v>
          </cell>
          <cell r="V528">
            <v>95</v>
          </cell>
          <cell r="W528">
            <v>5</v>
          </cell>
          <cell r="X528">
            <v>95</v>
          </cell>
          <cell r="Y528">
            <v>0</v>
          </cell>
          <cell r="Z528">
            <v>0</v>
          </cell>
          <cell r="AB528" t="str">
            <v>14</v>
          </cell>
          <cell r="AC528">
            <v>12</v>
          </cell>
          <cell r="AD528" t="str">
            <v>0</v>
          </cell>
          <cell r="AE528" t="str">
            <v>0</v>
          </cell>
          <cell r="AF528" t="str">
            <v>00</v>
          </cell>
          <cell r="AI528">
            <v>6735500</v>
          </cell>
          <cell r="AJ528">
            <v>1827004.38</v>
          </cell>
        </row>
        <row r="529">
          <cell r="A529" t="str">
            <v>02</v>
          </cell>
          <cell r="B529" t="str">
            <v>90</v>
          </cell>
          <cell r="C529" t="str">
            <v>1366</v>
          </cell>
          <cell r="D529" t="str">
            <v>Видиомагнитофон HI-F</v>
          </cell>
          <cell r="E529" t="str">
            <v>I SLV-736EE SONY</v>
          </cell>
          <cell r="G529" t="str">
            <v>01</v>
          </cell>
          <cell r="H529">
            <v>3588.14</v>
          </cell>
          <cell r="I529">
            <v>0</v>
          </cell>
          <cell r="J529">
            <v>0</v>
          </cell>
          <cell r="K529">
            <v>0.52</v>
          </cell>
          <cell r="L529" t="str">
            <v>88/3</v>
          </cell>
          <cell r="M529" t="str">
            <v>45625</v>
          </cell>
          <cell r="N529" t="str">
            <v>14 3230152</v>
          </cell>
          <cell r="O529" t="str">
            <v>067</v>
          </cell>
          <cell r="P529">
            <v>10.5</v>
          </cell>
          <cell r="Q529">
            <v>0</v>
          </cell>
          <cell r="R529" t="str">
            <v>1</v>
          </cell>
          <cell r="S529" t="str">
            <v>45</v>
          </cell>
          <cell r="T529">
            <v>95</v>
          </cell>
          <cell r="U529">
            <v>5</v>
          </cell>
          <cell r="V529">
            <v>95</v>
          </cell>
          <cell r="W529">
            <v>5</v>
          </cell>
          <cell r="X529">
            <v>95</v>
          </cell>
          <cell r="Y529">
            <v>0</v>
          </cell>
          <cell r="Z529">
            <v>0</v>
          </cell>
          <cell r="AB529" t="str">
            <v>14</v>
          </cell>
          <cell r="AC529">
            <v>12</v>
          </cell>
          <cell r="AD529" t="str">
            <v>0</v>
          </cell>
          <cell r="AE529" t="str">
            <v>0</v>
          </cell>
          <cell r="AF529" t="str">
            <v>00</v>
          </cell>
          <cell r="AI529">
            <v>6879900</v>
          </cell>
          <cell r="AJ529">
            <v>1866172.88</v>
          </cell>
        </row>
        <row r="530">
          <cell r="A530" t="str">
            <v>02</v>
          </cell>
          <cell r="B530" t="str">
            <v>90</v>
          </cell>
          <cell r="C530" t="str">
            <v>1367</v>
          </cell>
          <cell r="D530" t="str">
            <v>Муз.миди-система</v>
          </cell>
          <cell r="E530" t="str">
            <v>НСD-A290 SONY</v>
          </cell>
          <cell r="G530" t="str">
            <v>01</v>
          </cell>
          <cell r="H530">
            <v>2020</v>
          </cell>
          <cell r="I530">
            <v>0</v>
          </cell>
          <cell r="J530">
            <v>0</v>
          </cell>
          <cell r="K530">
            <v>0.42</v>
          </cell>
          <cell r="L530" t="str">
            <v>88/3</v>
          </cell>
          <cell r="M530" t="str">
            <v>45625</v>
          </cell>
          <cell r="N530" t="str">
            <v>14 3230170</v>
          </cell>
          <cell r="O530" t="str">
            <v>067</v>
          </cell>
          <cell r="P530">
            <v>10.5</v>
          </cell>
          <cell r="Q530">
            <v>0</v>
          </cell>
          <cell r="R530" t="str">
            <v>1</v>
          </cell>
          <cell r="S530" t="str">
            <v>45</v>
          </cell>
          <cell r="T530">
            <v>95</v>
          </cell>
          <cell r="U530">
            <v>5</v>
          </cell>
          <cell r="V530">
            <v>95</v>
          </cell>
          <cell r="W530">
            <v>5</v>
          </cell>
          <cell r="X530">
            <v>95</v>
          </cell>
          <cell r="Y530">
            <v>0</v>
          </cell>
          <cell r="Z530">
            <v>0</v>
          </cell>
          <cell r="AB530" t="str">
            <v>14</v>
          </cell>
          <cell r="AC530">
            <v>12</v>
          </cell>
          <cell r="AD530" t="str">
            <v>0</v>
          </cell>
          <cell r="AE530" t="str">
            <v>0</v>
          </cell>
          <cell r="AF530" t="str">
            <v>00</v>
          </cell>
          <cell r="AI530">
            <v>4816500</v>
          </cell>
          <cell r="AJ530">
            <v>1306475.6299999999</v>
          </cell>
        </row>
        <row r="531">
          <cell r="A531" t="str">
            <v>02</v>
          </cell>
          <cell r="B531" t="str">
            <v>99</v>
          </cell>
          <cell r="C531" t="str">
            <v>1368</v>
          </cell>
          <cell r="D531" t="str">
            <v>Телевизор Каскад</v>
          </cell>
          <cell r="E531" t="str">
            <v>черно-белый</v>
          </cell>
          <cell r="G531" t="str">
            <v>01</v>
          </cell>
          <cell r="H531">
            <v>450</v>
          </cell>
          <cell r="I531">
            <v>0</v>
          </cell>
          <cell r="J531">
            <v>0</v>
          </cell>
          <cell r="K531">
            <v>0.57999999999999996</v>
          </cell>
          <cell r="L531" t="str">
            <v>20</v>
          </cell>
          <cell r="M531" t="str">
            <v>45625</v>
          </cell>
          <cell r="N531" t="str">
            <v>14 3230101</v>
          </cell>
          <cell r="O531" t="str">
            <v>067</v>
          </cell>
          <cell r="P531">
            <v>10.5</v>
          </cell>
          <cell r="Q531">
            <v>0</v>
          </cell>
          <cell r="R531" t="str">
            <v>1</v>
          </cell>
          <cell r="S531" t="str">
            <v>45</v>
          </cell>
          <cell r="T531">
            <v>95</v>
          </cell>
          <cell r="U531">
            <v>5</v>
          </cell>
          <cell r="V531">
            <v>95</v>
          </cell>
          <cell r="W531">
            <v>5</v>
          </cell>
          <cell r="X531">
            <v>95</v>
          </cell>
          <cell r="Y531">
            <v>0</v>
          </cell>
          <cell r="Z531">
            <v>0</v>
          </cell>
          <cell r="AD531" t="str">
            <v>0</v>
          </cell>
          <cell r="AE531" t="str">
            <v>0</v>
          </cell>
          <cell r="AF531" t="str">
            <v>00</v>
          </cell>
          <cell r="AI531">
            <v>775580</v>
          </cell>
          <cell r="AJ531">
            <v>210376.08</v>
          </cell>
        </row>
        <row r="532">
          <cell r="A532" t="str">
            <v>02</v>
          </cell>
          <cell r="B532" t="str">
            <v>70</v>
          </cell>
          <cell r="C532" t="str">
            <v>1369</v>
          </cell>
          <cell r="D532" t="str">
            <v>Телевизор Каскад</v>
          </cell>
          <cell r="E532" t="str">
            <v>черно-белый</v>
          </cell>
          <cell r="F532" t="str">
            <v>диагон. 54 см</v>
          </cell>
          <cell r="G532" t="str">
            <v>01</v>
          </cell>
          <cell r="H532">
            <v>450</v>
          </cell>
          <cell r="I532">
            <v>0</v>
          </cell>
          <cell r="J532">
            <v>0</v>
          </cell>
          <cell r="K532">
            <v>0.57999999999999996</v>
          </cell>
          <cell r="L532" t="str">
            <v>20</v>
          </cell>
          <cell r="M532" t="str">
            <v>45625</v>
          </cell>
          <cell r="N532" t="str">
            <v>14 3230101</v>
          </cell>
          <cell r="O532" t="str">
            <v>067</v>
          </cell>
          <cell r="P532">
            <v>10.5</v>
          </cell>
          <cell r="Q532">
            <v>0</v>
          </cell>
          <cell r="R532" t="str">
            <v>1</v>
          </cell>
          <cell r="S532" t="str">
            <v>45</v>
          </cell>
          <cell r="T532">
            <v>95</v>
          </cell>
          <cell r="U532">
            <v>5</v>
          </cell>
          <cell r="V532">
            <v>95</v>
          </cell>
          <cell r="W532">
            <v>5</v>
          </cell>
          <cell r="X532">
            <v>95</v>
          </cell>
          <cell r="Y532">
            <v>0</v>
          </cell>
          <cell r="Z532">
            <v>0</v>
          </cell>
          <cell r="AD532" t="str">
            <v>0</v>
          </cell>
          <cell r="AE532" t="str">
            <v>0</v>
          </cell>
          <cell r="AF532" t="str">
            <v>00</v>
          </cell>
          <cell r="AI532">
            <v>775580</v>
          </cell>
          <cell r="AJ532">
            <v>210376.08</v>
          </cell>
        </row>
        <row r="533">
          <cell r="A533" t="str">
            <v>02</v>
          </cell>
          <cell r="B533" t="str">
            <v>05</v>
          </cell>
          <cell r="C533" t="str">
            <v>1370</v>
          </cell>
          <cell r="D533" t="str">
            <v>Телевизор Каскад</v>
          </cell>
          <cell r="E533" t="str">
            <v>черно-белый 37 см</v>
          </cell>
          <cell r="F533" t="str">
            <v>Самара</v>
          </cell>
          <cell r="G533" t="str">
            <v>01</v>
          </cell>
          <cell r="H533">
            <v>450</v>
          </cell>
          <cell r="I533">
            <v>0</v>
          </cell>
          <cell r="J533">
            <v>0</v>
          </cell>
          <cell r="K533">
            <v>0.57999999999999996</v>
          </cell>
          <cell r="L533" t="str">
            <v>20</v>
          </cell>
          <cell r="M533" t="str">
            <v>45625</v>
          </cell>
          <cell r="N533" t="str">
            <v>14 3210101</v>
          </cell>
          <cell r="O533" t="str">
            <v>067</v>
          </cell>
          <cell r="P533">
            <v>10.5</v>
          </cell>
          <cell r="Q533">
            <v>0</v>
          </cell>
          <cell r="R533" t="str">
            <v>1</v>
          </cell>
          <cell r="S533" t="str">
            <v>45</v>
          </cell>
          <cell r="T533">
            <v>95</v>
          </cell>
          <cell r="U533">
            <v>5</v>
          </cell>
          <cell r="V533">
            <v>95</v>
          </cell>
          <cell r="W533">
            <v>5</v>
          </cell>
          <cell r="X533">
            <v>95</v>
          </cell>
          <cell r="Y533">
            <v>0</v>
          </cell>
          <cell r="Z533">
            <v>0</v>
          </cell>
          <cell r="AD533" t="str">
            <v>0</v>
          </cell>
          <cell r="AE533" t="str">
            <v>0</v>
          </cell>
          <cell r="AF533" t="str">
            <v>00</v>
          </cell>
          <cell r="AI533">
            <v>775580</v>
          </cell>
          <cell r="AJ533">
            <v>210376.08</v>
          </cell>
        </row>
        <row r="534">
          <cell r="A534" t="str">
            <v>02</v>
          </cell>
          <cell r="B534" t="str">
            <v>05</v>
          </cell>
          <cell r="C534" t="str">
            <v>1371</v>
          </cell>
          <cell r="D534" t="str">
            <v>Телевизор Каскад</v>
          </cell>
          <cell r="E534" t="str">
            <v>черно-белый 37 см</v>
          </cell>
          <cell r="F534" t="str">
            <v>Самара</v>
          </cell>
          <cell r="G534" t="str">
            <v>01</v>
          </cell>
          <cell r="H534">
            <v>450</v>
          </cell>
          <cell r="I534">
            <v>0</v>
          </cell>
          <cell r="J534">
            <v>0</v>
          </cell>
          <cell r="K534">
            <v>0.57999999999999996</v>
          </cell>
          <cell r="L534" t="str">
            <v>20</v>
          </cell>
          <cell r="M534" t="str">
            <v>45625</v>
          </cell>
          <cell r="N534" t="str">
            <v>14 3210101</v>
          </cell>
          <cell r="O534" t="str">
            <v>067</v>
          </cell>
          <cell r="P534">
            <v>10.5</v>
          </cell>
          <cell r="Q534">
            <v>0</v>
          </cell>
          <cell r="R534" t="str">
            <v>1</v>
          </cell>
          <cell r="S534" t="str">
            <v>45</v>
          </cell>
          <cell r="T534">
            <v>95</v>
          </cell>
          <cell r="U534">
            <v>5</v>
          </cell>
          <cell r="V534">
            <v>95</v>
          </cell>
          <cell r="W534">
            <v>5</v>
          </cell>
          <cell r="X534">
            <v>95</v>
          </cell>
          <cell r="Y534">
            <v>0</v>
          </cell>
          <cell r="Z534">
            <v>0</v>
          </cell>
          <cell r="AD534" t="str">
            <v>0</v>
          </cell>
          <cell r="AE534" t="str">
            <v>0</v>
          </cell>
          <cell r="AF534" t="str">
            <v>00</v>
          </cell>
          <cell r="AI534">
            <v>775580</v>
          </cell>
          <cell r="AJ534">
            <v>210376.08</v>
          </cell>
        </row>
        <row r="535">
          <cell r="A535" t="str">
            <v>02</v>
          </cell>
          <cell r="B535" t="str">
            <v>02</v>
          </cell>
          <cell r="C535" t="str">
            <v>1372</v>
          </cell>
          <cell r="D535" t="str">
            <v>Телевизор Каскад</v>
          </cell>
          <cell r="E535" t="str">
            <v>черно-белый</v>
          </cell>
          <cell r="G535" t="str">
            <v>01</v>
          </cell>
          <cell r="H535">
            <v>450</v>
          </cell>
          <cell r="I535">
            <v>0</v>
          </cell>
          <cell r="J535">
            <v>0</v>
          </cell>
          <cell r="K535">
            <v>0.57999999999999996</v>
          </cell>
          <cell r="L535" t="str">
            <v>20</v>
          </cell>
          <cell r="M535" t="str">
            <v>45625</v>
          </cell>
          <cell r="N535" t="str">
            <v>14 3230101</v>
          </cell>
          <cell r="O535" t="str">
            <v>067</v>
          </cell>
          <cell r="P535">
            <v>10.5</v>
          </cell>
          <cell r="Q535">
            <v>0</v>
          </cell>
          <cell r="R535" t="str">
            <v>1</v>
          </cell>
          <cell r="S535" t="str">
            <v>45</v>
          </cell>
          <cell r="T535">
            <v>95</v>
          </cell>
          <cell r="U535">
            <v>5</v>
          </cell>
          <cell r="V535">
            <v>95</v>
          </cell>
          <cell r="W535">
            <v>5</v>
          </cell>
          <cell r="X535">
            <v>95</v>
          </cell>
          <cell r="Y535">
            <v>0</v>
          </cell>
          <cell r="Z535">
            <v>0</v>
          </cell>
          <cell r="AD535" t="str">
            <v>0</v>
          </cell>
          <cell r="AE535" t="str">
            <v>0</v>
          </cell>
          <cell r="AF535" t="str">
            <v>00</v>
          </cell>
          <cell r="AI535">
            <v>775580</v>
          </cell>
          <cell r="AJ535">
            <v>210376.08</v>
          </cell>
        </row>
        <row r="536">
          <cell r="A536" t="str">
            <v>02</v>
          </cell>
          <cell r="B536" t="str">
            <v>02</v>
          </cell>
          <cell r="C536" t="str">
            <v>1373</v>
          </cell>
          <cell r="D536" t="str">
            <v>Телевизор Каскад</v>
          </cell>
          <cell r="E536" t="str">
            <v>черно-белый</v>
          </cell>
          <cell r="G536" t="str">
            <v>01</v>
          </cell>
          <cell r="H536">
            <v>450</v>
          </cell>
          <cell r="I536">
            <v>0</v>
          </cell>
          <cell r="J536">
            <v>0</v>
          </cell>
          <cell r="K536">
            <v>0.57999999999999996</v>
          </cell>
          <cell r="L536" t="str">
            <v>20</v>
          </cell>
          <cell r="M536" t="str">
            <v>45625</v>
          </cell>
          <cell r="N536" t="str">
            <v>14 3230101</v>
          </cell>
          <cell r="O536" t="str">
            <v>067</v>
          </cell>
          <cell r="P536">
            <v>10.5</v>
          </cell>
          <cell r="Q536">
            <v>0</v>
          </cell>
          <cell r="R536" t="str">
            <v>1</v>
          </cell>
          <cell r="S536" t="str">
            <v>45</v>
          </cell>
          <cell r="T536">
            <v>95</v>
          </cell>
          <cell r="U536">
            <v>5</v>
          </cell>
          <cell r="V536">
            <v>95</v>
          </cell>
          <cell r="W536">
            <v>5</v>
          </cell>
          <cell r="X536">
            <v>95</v>
          </cell>
          <cell r="Y536">
            <v>0</v>
          </cell>
          <cell r="Z536">
            <v>0</v>
          </cell>
          <cell r="AD536" t="str">
            <v>0</v>
          </cell>
          <cell r="AE536" t="str">
            <v>0</v>
          </cell>
          <cell r="AF536" t="str">
            <v>00</v>
          </cell>
          <cell r="AI536">
            <v>775580</v>
          </cell>
          <cell r="AJ536">
            <v>210376.08</v>
          </cell>
        </row>
        <row r="537">
          <cell r="A537" t="str">
            <v>02</v>
          </cell>
          <cell r="B537" t="str">
            <v>02</v>
          </cell>
          <cell r="C537" t="str">
            <v>1374</v>
          </cell>
          <cell r="D537" t="str">
            <v>Телевизор Каскад</v>
          </cell>
          <cell r="E537" t="str">
            <v>черно-белый</v>
          </cell>
          <cell r="G537" t="str">
            <v>01</v>
          </cell>
          <cell r="H537">
            <v>450</v>
          </cell>
          <cell r="I537">
            <v>0</v>
          </cell>
          <cell r="J537">
            <v>0</v>
          </cell>
          <cell r="K537">
            <v>0.57999999999999996</v>
          </cell>
          <cell r="L537" t="str">
            <v>20</v>
          </cell>
          <cell r="M537" t="str">
            <v>45625</v>
          </cell>
          <cell r="N537" t="str">
            <v>14 3230101</v>
          </cell>
          <cell r="O537" t="str">
            <v>067</v>
          </cell>
          <cell r="P537">
            <v>10.5</v>
          </cell>
          <cell r="Q537">
            <v>0</v>
          </cell>
          <cell r="R537" t="str">
            <v>1</v>
          </cell>
          <cell r="S537" t="str">
            <v>45</v>
          </cell>
          <cell r="T537">
            <v>95</v>
          </cell>
          <cell r="U537">
            <v>5</v>
          </cell>
          <cell r="V537">
            <v>95</v>
          </cell>
          <cell r="W537">
            <v>5</v>
          </cell>
          <cell r="X537">
            <v>95</v>
          </cell>
          <cell r="Y537">
            <v>0</v>
          </cell>
          <cell r="Z537">
            <v>0</v>
          </cell>
          <cell r="AD537" t="str">
            <v>0</v>
          </cell>
          <cell r="AE537" t="str">
            <v>0</v>
          </cell>
          <cell r="AF537" t="str">
            <v>00</v>
          </cell>
          <cell r="AI537">
            <v>775580</v>
          </cell>
          <cell r="AJ537">
            <v>210376.08</v>
          </cell>
        </row>
        <row r="538">
          <cell r="A538" t="str">
            <v>02</v>
          </cell>
          <cell r="B538" t="str">
            <v>02</v>
          </cell>
          <cell r="C538" t="str">
            <v>1375</v>
          </cell>
          <cell r="D538" t="str">
            <v>Телевизор Каскад</v>
          </cell>
          <cell r="E538" t="str">
            <v>черно-белый</v>
          </cell>
          <cell r="G538" t="str">
            <v>01</v>
          </cell>
          <cell r="H538">
            <v>450</v>
          </cell>
          <cell r="I538">
            <v>0</v>
          </cell>
          <cell r="J538">
            <v>0</v>
          </cell>
          <cell r="K538">
            <v>0.57999999999999996</v>
          </cell>
          <cell r="L538" t="str">
            <v>20</v>
          </cell>
          <cell r="M538" t="str">
            <v>45625</v>
          </cell>
          <cell r="N538" t="str">
            <v>14 3230100</v>
          </cell>
          <cell r="O538" t="str">
            <v>067</v>
          </cell>
          <cell r="P538">
            <v>10.5</v>
          </cell>
          <cell r="Q538">
            <v>0</v>
          </cell>
          <cell r="R538" t="str">
            <v>1</v>
          </cell>
          <cell r="S538" t="str">
            <v>45</v>
          </cell>
          <cell r="T538">
            <v>95</v>
          </cell>
          <cell r="U538">
            <v>5</v>
          </cell>
          <cell r="V538">
            <v>95</v>
          </cell>
          <cell r="W538">
            <v>5</v>
          </cell>
          <cell r="X538">
            <v>95</v>
          </cell>
          <cell r="Y538">
            <v>0</v>
          </cell>
          <cell r="Z538">
            <v>0</v>
          </cell>
          <cell r="AD538" t="str">
            <v>0</v>
          </cell>
          <cell r="AE538" t="str">
            <v>0</v>
          </cell>
          <cell r="AF538" t="str">
            <v>00</v>
          </cell>
          <cell r="AI538">
            <v>775580</v>
          </cell>
          <cell r="AJ538">
            <v>210376.08</v>
          </cell>
        </row>
        <row r="539">
          <cell r="A539" t="str">
            <v>02</v>
          </cell>
          <cell r="B539" t="str">
            <v>02</v>
          </cell>
          <cell r="C539" t="str">
            <v>1376</v>
          </cell>
          <cell r="D539" t="str">
            <v>Телевизор Каскад</v>
          </cell>
          <cell r="E539" t="str">
            <v>черно-белый</v>
          </cell>
          <cell r="G539" t="str">
            <v>01</v>
          </cell>
          <cell r="H539">
            <v>450</v>
          </cell>
          <cell r="I539">
            <v>0</v>
          </cell>
          <cell r="J539">
            <v>0</v>
          </cell>
          <cell r="K539">
            <v>0.57999999999999996</v>
          </cell>
          <cell r="L539" t="str">
            <v>20</v>
          </cell>
          <cell r="M539" t="str">
            <v>45625</v>
          </cell>
          <cell r="N539" t="str">
            <v>14 3230101</v>
          </cell>
          <cell r="O539" t="str">
            <v>067</v>
          </cell>
          <cell r="P539">
            <v>10.5</v>
          </cell>
          <cell r="Q539">
            <v>0</v>
          </cell>
          <cell r="R539" t="str">
            <v>1</v>
          </cell>
          <cell r="S539" t="str">
            <v>45</v>
          </cell>
          <cell r="T539">
            <v>95</v>
          </cell>
          <cell r="U539">
            <v>5</v>
          </cell>
          <cell r="V539">
            <v>95</v>
          </cell>
          <cell r="W539">
            <v>5</v>
          </cell>
          <cell r="X539">
            <v>95</v>
          </cell>
          <cell r="Y539">
            <v>0</v>
          </cell>
          <cell r="Z539">
            <v>0</v>
          </cell>
          <cell r="AD539" t="str">
            <v>0</v>
          </cell>
          <cell r="AE539" t="str">
            <v>0</v>
          </cell>
          <cell r="AF539" t="str">
            <v>00</v>
          </cell>
          <cell r="AI539">
            <v>775580</v>
          </cell>
          <cell r="AJ539">
            <v>210376.08</v>
          </cell>
        </row>
        <row r="540">
          <cell r="A540" t="str">
            <v>02</v>
          </cell>
          <cell r="B540" t="str">
            <v>61</v>
          </cell>
          <cell r="C540" t="str">
            <v>1377</v>
          </cell>
          <cell r="D540" t="str">
            <v>Телевизор Каскад</v>
          </cell>
          <cell r="E540" t="str">
            <v>черно-белый</v>
          </cell>
          <cell r="G540" t="str">
            <v>01</v>
          </cell>
          <cell r="H540">
            <v>450</v>
          </cell>
          <cell r="I540">
            <v>0</v>
          </cell>
          <cell r="J540">
            <v>0</v>
          </cell>
          <cell r="K540">
            <v>0.57999999999999996</v>
          </cell>
          <cell r="L540" t="str">
            <v>23</v>
          </cell>
          <cell r="M540" t="str">
            <v>45625</v>
          </cell>
          <cell r="N540" t="str">
            <v>14 3230101</v>
          </cell>
          <cell r="O540" t="str">
            <v>067</v>
          </cell>
          <cell r="P540">
            <v>10.5</v>
          </cell>
          <cell r="Q540">
            <v>0</v>
          </cell>
          <cell r="R540" t="str">
            <v>1</v>
          </cell>
          <cell r="S540" t="str">
            <v>45</v>
          </cell>
          <cell r="T540">
            <v>95</v>
          </cell>
          <cell r="U540">
            <v>5</v>
          </cell>
          <cell r="V540">
            <v>95</v>
          </cell>
          <cell r="W540">
            <v>5</v>
          </cell>
          <cell r="X540">
            <v>95</v>
          </cell>
          <cell r="Y540">
            <v>0</v>
          </cell>
          <cell r="Z540">
            <v>0</v>
          </cell>
          <cell r="AD540" t="str">
            <v>0</v>
          </cell>
          <cell r="AE540" t="str">
            <v>0</v>
          </cell>
          <cell r="AF540" t="str">
            <v>00</v>
          </cell>
          <cell r="AI540">
            <v>775580</v>
          </cell>
          <cell r="AJ540">
            <v>210376.08</v>
          </cell>
        </row>
        <row r="541">
          <cell r="A541" t="str">
            <v>02</v>
          </cell>
          <cell r="B541" t="str">
            <v>05</v>
          </cell>
          <cell r="C541" t="str">
            <v>1378</v>
          </cell>
          <cell r="D541" t="str">
            <v>Мебель плетеная</v>
          </cell>
          <cell r="E541" t="str">
            <v>Турция</v>
          </cell>
          <cell r="G541" t="str">
            <v>01</v>
          </cell>
          <cell r="H541">
            <v>5158.82</v>
          </cell>
          <cell r="I541">
            <v>0</v>
          </cell>
          <cell r="J541">
            <v>0</v>
          </cell>
          <cell r="K541">
            <v>0.91</v>
          </cell>
          <cell r="L541" t="str">
            <v>88/4</v>
          </cell>
          <cell r="M541" t="str">
            <v>70004</v>
          </cell>
          <cell r="N541" t="str">
            <v>16 3612450</v>
          </cell>
          <cell r="O541" t="str">
            <v>08</v>
          </cell>
          <cell r="P541">
            <v>6.7</v>
          </cell>
          <cell r="Q541">
            <v>0</v>
          </cell>
          <cell r="R541" t="str">
            <v>1</v>
          </cell>
          <cell r="S541" t="str">
            <v>70</v>
          </cell>
          <cell r="T541">
            <v>95</v>
          </cell>
          <cell r="U541">
            <v>5</v>
          </cell>
          <cell r="V541">
            <v>95</v>
          </cell>
          <cell r="W541">
            <v>5</v>
          </cell>
          <cell r="X541">
            <v>95</v>
          </cell>
          <cell r="Y541">
            <v>0</v>
          </cell>
          <cell r="Z541">
            <v>0</v>
          </cell>
          <cell r="AD541" t="str">
            <v>0</v>
          </cell>
          <cell r="AE541" t="str">
            <v>0</v>
          </cell>
          <cell r="AF541" t="str">
            <v>00</v>
          </cell>
          <cell r="AI541">
            <v>5669030</v>
          </cell>
          <cell r="AJ541">
            <v>981214.61</v>
          </cell>
        </row>
        <row r="542">
          <cell r="A542" t="str">
            <v>02</v>
          </cell>
          <cell r="B542" t="str">
            <v>80</v>
          </cell>
          <cell r="C542" t="str">
            <v>1379</v>
          </cell>
          <cell r="D542" t="str">
            <v>Холодильник ТВ14DASA</v>
          </cell>
          <cell r="E542" t="str">
            <v>D</v>
          </cell>
          <cell r="G542" t="str">
            <v>01</v>
          </cell>
          <cell r="H542">
            <v>4350</v>
          </cell>
          <cell r="I542">
            <v>0</v>
          </cell>
          <cell r="J542">
            <v>0</v>
          </cell>
          <cell r="K542">
            <v>0.73</v>
          </cell>
          <cell r="L542" t="str">
            <v>88/2</v>
          </cell>
          <cell r="M542" t="str">
            <v>45800</v>
          </cell>
          <cell r="N542" t="str">
            <v>16 2930100</v>
          </cell>
          <cell r="O542" t="str">
            <v>063</v>
          </cell>
          <cell r="P542">
            <v>10</v>
          </cell>
          <cell r="Q542">
            <v>0</v>
          </cell>
          <cell r="R542" t="str">
            <v>1</v>
          </cell>
          <cell r="S542" t="str">
            <v>45</v>
          </cell>
          <cell r="T542">
            <v>95</v>
          </cell>
          <cell r="U542">
            <v>5</v>
          </cell>
          <cell r="V542">
            <v>95</v>
          </cell>
          <cell r="W542">
            <v>5</v>
          </cell>
          <cell r="X542">
            <v>95</v>
          </cell>
          <cell r="Y542">
            <v>0</v>
          </cell>
          <cell r="Z542">
            <v>0</v>
          </cell>
          <cell r="AD542" t="str">
            <v>0</v>
          </cell>
          <cell r="AE542" t="str">
            <v>0</v>
          </cell>
          <cell r="AF542" t="str">
            <v>00</v>
          </cell>
          <cell r="AI542">
            <v>5997541</v>
          </cell>
          <cell r="AJ542">
            <v>1549364.76</v>
          </cell>
        </row>
        <row r="543">
          <cell r="A543" t="str">
            <v>02</v>
          </cell>
          <cell r="B543" t="str">
            <v>80</v>
          </cell>
          <cell r="C543" t="str">
            <v>1381</v>
          </cell>
          <cell r="D543" t="str">
            <v>Холодильник ТВ14</v>
          </cell>
          <cell r="E543" t="str">
            <v>DASWH</v>
          </cell>
          <cell r="G543" t="str">
            <v>01</v>
          </cell>
          <cell r="H543">
            <v>4350</v>
          </cell>
          <cell r="I543">
            <v>0</v>
          </cell>
          <cell r="J543">
            <v>0</v>
          </cell>
          <cell r="K543">
            <v>0.71</v>
          </cell>
          <cell r="L543" t="str">
            <v>88/2</v>
          </cell>
          <cell r="M543" t="str">
            <v>45800</v>
          </cell>
          <cell r="N543" t="str">
            <v>16 2930100</v>
          </cell>
          <cell r="O543" t="str">
            <v>063</v>
          </cell>
          <cell r="P543">
            <v>10</v>
          </cell>
          <cell r="Q543">
            <v>0</v>
          </cell>
          <cell r="R543" t="str">
            <v>1</v>
          </cell>
          <cell r="S543" t="str">
            <v>45</v>
          </cell>
          <cell r="T543">
            <v>95</v>
          </cell>
          <cell r="U543">
            <v>5</v>
          </cell>
          <cell r="V543">
            <v>95</v>
          </cell>
          <cell r="W543">
            <v>5</v>
          </cell>
          <cell r="X543">
            <v>95</v>
          </cell>
          <cell r="Y543">
            <v>0</v>
          </cell>
          <cell r="Z543">
            <v>0</v>
          </cell>
          <cell r="AD543" t="str">
            <v>0</v>
          </cell>
          <cell r="AE543" t="str">
            <v>0</v>
          </cell>
          <cell r="AF543" t="str">
            <v>00</v>
          </cell>
          <cell r="AI543">
            <v>6119939</v>
          </cell>
          <cell r="AJ543">
            <v>1580984.24</v>
          </cell>
        </row>
        <row r="544">
          <cell r="A544" t="str">
            <v>02</v>
          </cell>
          <cell r="B544" t="str">
            <v>80</v>
          </cell>
          <cell r="C544" t="str">
            <v>1382</v>
          </cell>
          <cell r="D544" t="str">
            <v>Холодильник BOSH</v>
          </cell>
          <cell r="G544" t="str">
            <v>01</v>
          </cell>
          <cell r="H544">
            <v>4289</v>
          </cell>
          <cell r="I544">
            <v>0</v>
          </cell>
          <cell r="J544">
            <v>0</v>
          </cell>
          <cell r="K544">
            <v>0.82</v>
          </cell>
          <cell r="L544" t="str">
            <v>88/2</v>
          </cell>
          <cell r="M544" t="str">
            <v>45800</v>
          </cell>
          <cell r="N544" t="str">
            <v>16 2930100</v>
          </cell>
          <cell r="O544" t="str">
            <v>063</v>
          </cell>
          <cell r="P544">
            <v>10</v>
          </cell>
          <cell r="Q544">
            <v>0</v>
          </cell>
          <cell r="R544" t="str">
            <v>1</v>
          </cell>
          <cell r="S544" t="str">
            <v>45</v>
          </cell>
          <cell r="T544">
            <v>95</v>
          </cell>
          <cell r="U544">
            <v>5</v>
          </cell>
          <cell r="V544">
            <v>95</v>
          </cell>
          <cell r="W544">
            <v>5</v>
          </cell>
          <cell r="X544">
            <v>95</v>
          </cell>
          <cell r="Y544">
            <v>0</v>
          </cell>
          <cell r="Z544">
            <v>0</v>
          </cell>
          <cell r="AD544" t="str">
            <v>0</v>
          </cell>
          <cell r="AE544" t="str">
            <v>0</v>
          </cell>
          <cell r="AF544" t="str">
            <v>00</v>
          </cell>
          <cell r="AI544">
            <v>5215547</v>
          </cell>
          <cell r="AJ544">
            <v>1347349.64</v>
          </cell>
        </row>
        <row r="545">
          <cell r="A545" t="str">
            <v>02</v>
          </cell>
          <cell r="B545" t="str">
            <v>80</v>
          </cell>
          <cell r="C545" t="str">
            <v>1383</v>
          </cell>
          <cell r="D545" t="str">
            <v>Холодильник BOSH</v>
          </cell>
          <cell r="G545" t="str">
            <v>01</v>
          </cell>
          <cell r="H545">
            <v>4289</v>
          </cell>
          <cell r="I545">
            <v>0</v>
          </cell>
          <cell r="J545">
            <v>0</v>
          </cell>
          <cell r="K545">
            <v>0.82</v>
          </cell>
          <cell r="L545" t="str">
            <v>88/2</v>
          </cell>
          <cell r="M545" t="str">
            <v>45800</v>
          </cell>
          <cell r="N545" t="str">
            <v>16 2930100</v>
          </cell>
          <cell r="O545" t="str">
            <v>063</v>
          </cell>
          <cell r="P545">
            <v>10</v>
          </cell>
          <cell r="Q545">
            <v>0</v>
          </cell>
          <cell r="R545" t="str">
            <v>1</v>
          </cell>
          <cell r="S545" t="str">
            <v>45</v>
          </cell>
          <cell r="T545">
            <v>95</v>
          </cell>
          <cell r="U545">
            <v>5</v>
          </cell>
          <cell r="V545">
            <v>95</v>
          </cell>
          <cell r="W545">
            <v>5</v>
          </cell>
          <cell r="X545">
            <v>95</v>
          </cell>
          <cell r="Y545">
            <v>0</v>
          </cell>
          <cell r="Z545">
            <v>0</v>
          </cell>
          <cell r="AD545" t="str">
            <v>0</v>
          </cell>
          <cell r="AE545" t="str">
            <v>0</v>
          </cell>
          <cell r="AF545" t="str">
            <v>00</v>
          </cell>
          <cell r="AI545">
            <v>5215547</v>
          </cell>
          <cell r="AJ545">
            <v>1347349.64</v>
          </cell>
        </row>
        <row r="546">
          <cell r="A546" t="str">
            <v>02</v>
          </cell>
          <cell r="B546" t="str">
            <v>80</v>
          </cell>
          <cell r="C546" t="str">
            <v>1384</v>
          </cell>
          <cell r="D546" t="str">
            <v>Холодильник SIEVENS</v>
          </cell>
          <cell r="G546" t="str">
            <v>01</v>
          </cell>
          <cell r="H546">
            <v>3271</v>
          </cell>
          <cell r="I546">
            <v>0</v>
          </cell>
          <cell r="J546">
            <v>0</v>
          </cell>
          <cell r="K546">
            <v>0.6</v>
          </cell>
          <cell r="L546" t="str">
            <v>88/2</v>
          </cell>
          <cell r="M546" t="str">
            <v>45800</v>
          </cell>
          <cell r="N546" t="str">
            <v>16 2930100</v>
          </cell>
          <cell r="O546" t="str">
            <v>063</v>
          </cell>
          <cell r="P546">
            <v>10</v>
          </cell>
          <cell r="Q546">
            <v>0</v>
          </cell>
          <cell r="R546" t="str">
            <v>1</v>
          </cell>
          <cell r="S546" t="str">
            <v>45</v>
          </cell>
          <cell r="T546">
            <v>95</v>
          </cell>
          <cell r="U546">
            <v>5</v>
          </cell>
          <cell r="V546">
            <v>95</v>
          </cell>
          <cell r="W546">
            <v>5</v>
          </cell>
          <cell r="X546">
            <v>95</v>
          </cell>
          <cell r="Y546">
            <v>0</v>
          </cell>
          <cell r="Z546">
            <v>0</v>
          </cell>
          <cell r="AD546" t="str">
            <v>0</v>
          </cell>
          <cell r="AE546" t="str">
            <v>0</v>
          </cell>
          <cell r="AF546" t="str">
            <v>00</v>
          </cell>
          <cell r="AI546">
            <v>5446747</v>
          </cell>
          <cell r="AJ546">
            <v>1407076.31</v>
          </cell>
        </row>
        <row r="547">
          <cell r="A547" t="str">
            <v>02</v>
          </cell>
          <cell r="B547" t="str">
            <v>80</v>
          </cell>
          <cell r="C547" t="str">
            <v>1385</v>
          </cell>
          <cell r="D547" t="str">
            <v>Холодильник VESTUROS</v>
          </cell>
          <cell r="E547" t="str">
            <v>T</v>
          </cell>
          <cell r="G547" t="str">
            <v>01</v>
          </cell>
          <cell r="H547">
            <v>4618</v>
          </cell>
          <cell r="I547">
            <v>0</v>
          </cell>
          <cell r="J547">
            <v>0</v>
          </cell>
          <cell r="K547">
            <v>0.88</v>
          </cell>
          <cell r="L547" t="str">
            <v>88/2</v>
          </cell>
          <cell r="M547" t="str">
            <v>45800</v>
          </cell>
          <cell r="N547" t="str">
            <v>16 2930100</v>
          </cell>
          <cell r="O547" t="str">
            <v>063</v>
          </cell>
          <cell r="P547">
            <v>10</v>
          </cell>
          <cell r="Q547">
            <v>0</v>
          </cell>
          <cell r="R547" t="str">
            <v>1</v>
          </cell>
          <cell r="S547" t="str">
            <v>45</v>
          </cell>
          <cell r="T547">
            <v>95</v>
          </cell>
          <cell r="U547">
            <v>5</v>
          </cell>
          <cell r="V547">
            <v>95</v>
          </cell>
          <cell r="W547">
            <v>5</v>
          </cell>
          <cell r="X547">
            <v>95</v>
          </cell>
          <cell r="Y547">
            <v>0</v>
          </cell>
          <cell r="Z547">
            <v>0</v>
          </cell>
          <cell r="AD547" t="str">
            <v>0</v>
          </cell>
          <cell r="AE547" t="str">
            <v>0</v>
          </cell>
          <cell r="AF547" t="str">
            <v>00</v>
          </cell>
          <cell r="AI547">
            <v>5249547</v>
          </cell>
          <cell r="AJ547">
            <v>1356132.98</v>
          </cell>
        </row>
        <row r="548">
          <cell r="A548" t="str">
            <v>02</v>
          </cell>
          <cell r="B548" t="str">
            <v>80</v>
          </cell>
          <cell r="C548" t="str">
            <v>1386</v>
          </cell>
          <cell r="D548" t="str">
            <v>Холодильник VESTUROS</v>
          </cell>
          <cell r="E548" t="str">
            <v>T</v>
          </cell>
          <cell r="G548" t="str">
            <v>01</v>
          </cell>
          <cell r="H548">
            <v>4618</v>
          </cell>
          <cell r="I548">
            <v>0</v>
          </cell>
          <cell r="J548">
            <v>0</v>
          </cell>
          <cell r="K548">
            <v>0.88</v>
          </cell>
          <cell r="L548" t="str">
            <v>88/2</v>
          </cell>
          <cell r="M548" t="str">
            <v>45800</v>
          </cell>
          <cell r="N548" t="str">
            <v>16 2930100</v>
          </cell>
          <cell r="O548" t="str">
            <v>063</v>
          </cell>
          <cell r="P548">
            <v>10</v>
          </cell>
          <cell r="Q548">
            <v>0</v>
          </cell>
          <cell r="R548" t="str">
            <v>1</v>
          </cell>
          <cell r="S548" t="str">
            <v>45</v>
          </cell>
          <cell r="T548">
            <v>95</v>
          </cell>
          <cell r="U548">
            <v>5</v>
          </cell>
          <cell r="V548">
            <v>95</v>
          </cell>
          <cell r="W548">
            <v>5</v>
          </cell>
          <cell r="X548">
            <v>95</v>
          </cell>
          <cell r="Y548">
            <v>0</v>
          </cell>
          <cell r="Z548">
            <v>0</v>
          </cell>
          <cell r="AD548" t="str">
            <v>0</v>
          </cell>
          <cell r="AE548" t="str">
            <v>0</v>
          </cell>
          <cell r="AF548" t="str">
            <v>00</v>
          </cell>
          <cell r="AI548">
            <v>5249547</v>
          </cell>
          <cell r="AJ548">
            <v>1356132.98</v>
          </cell>
        </row>
        <row r="549">
          <cell r="A549" t="str">
            <v>02</v>
          </cell>
          <cell r="B549" t="str">
            <v>02</v>
          </cell>
          <cell r="C549" t="str">
            <v>1387</v>
          </cell>
          <cell r="D549" t="str">
            <v>Холодильник VESTUROS</v>
          </cell>
          <cell r="E549" t="str">
            <v>T Белоруссия</v>
          </cell>
          <cell r="G549" t="str">
            <v>01</v>
          </cell>
          <cell r="H549">
            <v>4618</v>
          </cell>
          <cell r="I549">
            <v>0</v>
          </cell>
          <cell r="J549">
            <v>0</v>
          </cell>
          <cell r="K549">
            <v>0.87</v>
          </cell>
          <cell r="L549" t="str">
            <v>20</v>
          </cell>
          <cell r="M549" t="str">
            <v>45800</v>
          </cell>
          <cell r="N549" t="str">
            <v>16 2930100</v>
          </cell>
          <cell r="O549" t="str">
            <v>063</v>
          </cell>
          <cell r="P549">
            <v>10</v>
          </cell>
          <cell r="Q549">
            <v>0</v>
          </cell>
          <cell r="R549" t="str">
            <v>1</v>
          </cell>
          <cell r="S549" t="str">
            <v>45</v>
          </cell>
          <cell r="T549">
            <v>95</v>
          </cell>
          <cell r="U549">
            <v>5</v>
          </cell>
          <cell r="V549">
            <v>95</v>
          </cell>
          <cell r="W549">
            <v>5</v>
          </cell>
          <cell r="X549">
            <v>95</v>
          </cell>
          <cell r="Y549">
            <v>0</v>
          </cell>
          <cell r="Z549">
            <v>0</v>
          </cell>
          <cell r="AD549" t="str">
            <v>0</v>
          </cell>
          <cell r="AE549" t="str">
            <v>0</v>
          </cell>
          <cell r="AF549" t="str">
            <v>00</v>
          </cell>
          <cell r="AI549">
            <v>5311224</v>
          </cell>
          <cell r="AJ549">
            <v>1372066.2</v>
          </cell>
        </row>
        <row r="550">
          <cell r="A550" t="str">
            <v>02</v>
          </cell>
          <cell r="B550" t="str">
            <v>02</v>
          </cell>
          <cell r="C550" t="str">
            <v>1388</v>
          </cell>
          <cell r="D550" t="str">
            <v>Холодильник VESTUROS</v>
          </cell>
          <cell r="E550" t="str">
            <v>T Белоруссия</v>
          </cell>
          <cell r="G550" t="str">
            <v>01</v>
          </cell>
          <cell r="H550">
            <v>4618</v>
          </cell>
          <cell r="I550">
            <v>0</v>
          </cell>
          <cell r="J550">
            <v>0</v>
          </cell>
          <cell r="K550">
            <v>0.87</v>
          </cell>
          <cell r="L550" t="str">
            <v>20</v>
          </cell>
          <cell r="M550" t="str">
            <v>45800</v>
          </cell>
          <cell r="N550" t="str">
            <v>16 2930100</v>
          </cell>
          <cell r="O550" t="str">
            <v>063</v>
          </cell>
          <cell r="P550">
            <v>10</v>
          </cell>
          <cell r="Q550">
            <v>0</v>
          </cell>
          <cell r="R550" t="str">
            <v>1</v>
          </cell>
          <cell r="S550" t="str">
            <v>45</v>
          </cell>
          <cell r="T550">
            <v>95</v>
          </cell>
          <cell r="U550">
            <v>5</v>
          </cell>
          <cell r="V550">
            <v>95</v>
          </cell>
          <cell r="W550">
            <v>5</v>
          </cell>
          <cell r="X550">
            <v>95</v>
          </cell>
          <cell r="Y550">
            <v>0</v>
          </cell>
          <cell r="Z550">
            <v>0</v>
          </cell>
          <cell r="AD550" t="str">
            <v>0</v>
          </cell>
          <cell r="AE550" t="str">
            <v>0</v>
          </cell>
          <cell r="AF550" t="str">
            <v>00</v>
          </cell>
          <cell r="AI550">
            <v>5311224</v>
          </cell>
          <cell r="AJ550">
            <v>1372066.2</v>
          </cell>
        </row>
        <row r="551">
          <cell r="A551" t="str">
            <v>02</v>
          </cell>
          <cell r="B551" t="str">
            <v>90</v>
          </cell>
          <cell r="C551" t="str">
            <v>1389</v>
          </cell>
          <cell r="D551" t="str">
            <v>Холодильние SIEMENS</v>
          </cell>
          <cell r="G551" t="str">
            <v>01</v>
          </cell>
          <cell r="H551">
            <v>3271</v>
          </cell>
          <cell r="I551">
            <v>0</v>
          </cell>
          <cell r="J551">
            <v>0</v>
          </cell>
          <cell r="K551">
            <v>0.59</v>
          </cell>
          <cell r="L551" t="str">
            <v>23</v>
          </cell>
          <cell r="M551" t="str">
            <v>45800</v>
          </cell>
          <cell r="N551" t="str">
            <v>16 2930100</v>
          </cell>
          <cell r="O551" t="str">
            <v>063</v>
          </cell>
          <cell r="P551">
            <v>10</v>
          </cell>
          <cell r="Q551">
            <v>0</v>
          </cell>
          <cell r="R551" t="str">
            <v>1</v>
          </cell>
          <cell r="S551" t="str">
            <v>45</v>
          </cell>
          <cell r="T551">
            <v>95</v>
          </cell>
          <cell r="U551">
            <v>5</v>
          </cell>
          <cell r="V551">
            <v>95</v>
          </cell>
          <cell r="W551">
            <v>5</v>
          </cell>
          <cell r="X551">
            <v>95</v>
          </cell>
          <cell r="Y551">
            <v>0</v>
          </cell>
          <cell r="Z551">
            <v>0</v>
          </cell>
          <cell r="AB551" t="str">
            <v>14</v>
          </cell>
          <cell r="AC551">
            <v>11</v>
          </cell>
          <cell r="AD551" t="str">
            <v>0</v>
          </cell>
          <cell r="AE551" t="str">
            <v>0</v>
          </cell>
          <cell r="AF551" t="str">
            <v>00</v>
          </cell>
          <cell r="AI551">
            <v>5514411</v>
          </cell>
          <cell r="AJ551">
            <v>1424556.18</v>
          </cell>
        </row>
        <row r="552">
          <cell r="A552" t="str">
            <v>02</v>
          </cell>
          <cell r="B552" t="str">
            <v>99</v>
          </cell>
          <cell r="C552" t="str">
            <v>1391</v>
          </cell>
          <cell r="D552" t="str">
            <v>Изоляц.машина МИ-530</v>
          </cell>
          <cell r="E552" t="str">
            <v>в к-те с машиной очи</v>
          </cell>
          <cell r="F552" t="str">
            <v>ст НПП-530 Уфа ИПЭТР</v>
          </cell>
          <cell r="G552" t="str">
            <v>01</v>
          </cell>
          <cell r="H552">
            <v>94870</v>
          </cell>
          <cell r="I552">
            <v>0</v>
          </cell>
          <cell r="J552">
            <v>0</v>
          </cell>
          <cell r="K552">
            <v>0.71</v>
          </cell>
          <cell r="L552" t="str">
            <v>20</v>
          </cell>
          <cell r="M552" t="str">
            <v>43803</v>
          </cell>
          <cell r="N552" t="str">
            <v>14 2947195</v>
          </cell>
          <cell r="O552" t="str">
            <v>067</v>
          </cell>
          <cell r="P552">
            <v>33.299999999999997</v>
          </cell>
          <cell r="Q552">
            <v>0</v>
          </cell>
          <cell r="R552" t="str">
            <v>1</v>
          </cell>
          <cell r="S552" t="str">
            <v>43</v>
          </cell>
          <cell r="T552">
            <v>95</v>
          </cell>
          <cell r="U552">
            <v>5</v>
          </cell>
          <cell r="V552">
            <v>95</v>
          </cell>
          <cell r="W552">
            <v>5</v>
          </cell>
          <cell r="X552">
            <v>95</v>
          </cell>
          <cell r="Y552">
            <v>0</v>
          </cell>
          <cell r="Z552">
            <v>0</v>
          </cell>
          <cell r="AB552" t="str">
            <v>14</v>
          </cell>
          <cell r="AC552">
            <v>4</v>
          </cell>
          <cell r="AD552" t="str">
            <v>0</v>
          </cell>
          <cell r="AE552" t="str">
            <v>0</v>
          </cell>
          <cell r="AF552" t="str">
            <v>00</v>
          </cell>
          <cell r="AI552">
            <v>134235000</v>
          </cell>
          <cell r="AJ552">
            <v>115475658.75</v>
          </cell>
        </row>
        <row r="553">
          <cell r="A553" t="str">
            <v>02</v>
          </cell>
          <cell r="B553" t="str">
            <v>23</v>
          </cell>
          <cell r="C553" t="str">
            <v>1395</v>
          </cell>
          <cell r="D553" t="str">
            <v>А/мУАЗ-3303 АПВ-У-05</v>
          </cell>
          <cell r="E553" t="str">
            <v>Фермер грузопассажир</v>
          </cell>
          <cell r="F553" t="str">
            <v>Nо А283ХУ дв50404838</v>
          </cell>
          <cell r="G553" t="str">
            <v>01</v>
          </cell>
          <cell r="H553">
            <v>53990</v>
          </cell>
          <cell r="I553">
            <v>0</v>
          </cell>
          <cell r="J553">
            <v>0</v>
          </cell>
          <cell r="K553">
            <v>0.98</v>
          </cell>
          <cell r="L553" t="str">
            <v>23</v>
          </cell>
          <cell r="M553" t="str">
            <v>50401</v>
          </cell>
          <cell r="N553" t="str">
            <v>15 3410170</v>
          </cell>
          <cell r="O553" t="str">
            <v>075</v>
          </cell>
          <cell r="P553">
            <v>14.3</v>
          </cell>
          <cell r="Q553">
            <v>0</v>
          </cell>
          <cell r="R553" t="str">
            <v>1</v>
          </cell>
          <cell r="S553" t="str">
            <v>50</v>
          </cell>
          <cell r="T553">
            <v>95</v>
          </cell>
          <cell r="U553">
            <v>6</v>
          </cell>
          <cell r="V553">
            <v>95</v>
          </cell>
          <cell r="W553">
            <v>6</v>
          </cell>
          <cell r="X553">
            <v>95</v>
          </cell>
          <cell r="Y553">
            <v>0</v>
          </cell>
          <cell r="Z553">
            <v>0</v>
          </cell>
          <cell r="AD553" t="str">
            <v>0</v>
          </cell>
          <cell r="AE553" t="str">
            <v>0</v>
          </cell>
          <cell r="AF553" t="str">
            <v>00</v>
          </cell>
          <cell r="AI553">
            <v>55308642</v>
          </cell>
          <cell r="AJ553">
            <v>19772839.52</v>
          </cell>
        </row>
        <row r="554">
          <cell r="A554" t="str">
            <v>02</v>
          </cell>
          <cell r="B554" t="str">
            <v>05</v>
          </cell>
          <cell r="C554" t="str">
            <v>1394</v>
          </cell>
          <cell r="D554" t="str">
            <v>Радиостанцияя КАМА</v>
          </cell>
          <cell r="E554" t="str">
            <v>г Горький</v>
          </cell>
          <cell r="G554" t="str">
            <v>01</v>
          </cell>
          <cell r="H554">
            <v>3846</v>
          </cell>
          <cell r="I554">
            <v>0</v>
          </cell>
          <cell r="J554">
            <v>0</v>
          </cell>
          <cell r="K554">
            <v>0.2</v>
          </cell>
          <cell r="L554" t="str">
            <v>20</v>
          </cell>
          <cell r="M554" t="str">
            <v>45620</v>
          </cell>
          <cell r="N554" t="str">
            <v>15 3511223</v>
          </cell>
          <cell r="O554" t="str">
            <v>067</v>
          </cell>
          <cell r="P554">
            <v>12.5</v>
          </cell>
          <cell r="Q554">
            <v>0</v>
          </cell>
          <cell r="R554" t="str">
            <v>1</v>
          </cell>
          <cell r="S554" t="str">
            <v>45</v>
          </cell>
          <cell r="T554">
            <v>95</v>
          </cell>
          <cell r="U554">
            <v>6</v>
          </cell>
          <cell r="V554">
            <v>95</v>
          </cell>
          <cell r="W554">
            <v>6</v>
          </cell>
          <cell r="X554">
            <v>95</v>
          </cell>
          <cell r="Y554">
            <v>0</v>
          </cell>
          <cell r="Z554">
            <v>0</v>
          </cell>
          <cell r="AD554" t="str">
            <v>0</v>
          </cell>
          <cell r="AE554" t="str">
            <v>0</v>
          </cell>
          <cell r="AF554" t="str">
            <v>00</v>
          </cell>
          <cell r="AI554">
            <v>19000000</v>
          </cell>
          <cell r="AJ554">
            <v>5937500</v>
          </cell>
        </row>
        <row r="555">
          <cell r="A555" t="str">
            <v>02</v>
          </cell>
          <cell r="B555" t="str">
            <v>05</v>
          </cell>
          <cell r="C555" t="str">
            <v>1396</v>
          </cell>
          <cell r="D555" t="str">
            <v>Радиостанция КАМА</v>
          </cell>
          <cell r="E555" t="str">
            <v>г Горький</v>
          </cell>
          <cell r="G555" t="str">
            <v>01</v>
          </cell>
          <cell r="H555">
            <v>3846</v>
          </cell>
          <cell r="I555">
            <v>0</v>
          </cell>
          <cell r="J555">
            <v>0</v>
          </cell>
          <cell r="K555">
            <v>0.2</v>
          </cell>
          <cell r="L555" t="str">
            <v>20</v>
          </cell>
          <cell r="M555" t="str">
            <v>45620</v>
          </cell>
          <cell r="N555" t="str">
            <v>14 3221102</v>
          </cell>
          <cell r="O555" t="str">
            <v>067</v>
          </cell>
          <cell r="P555">
            <v>12.5</v>
          </cell>
          <cell r="Q555">
            <v>0</v>
          </cell>
          <cell r="R555" t="str">
            <v>1</v>
          </cell>
          <cell r="S555" t="str">
            <v>45</v>
          </cell>
          <cell r="T555">
            <v>95</v>
          </cell>
          <cell r="U555">
            <v>6</v>
          </cell>
          <cell r="V555">
            <v>95</v>
          </cell>
          <cell r="W555">
            <v>6</v>
          </cell>
          <cell r="X555">
            <v>95</v>
          </cell>
          <cell r="Y555">
            <v>0</v>
          </cell>
          <cell r="Z555">
            <v>0</v>
          </cell>
          <cell r="AD555" t="str">
            <v>0</v>
          </cell>
          <cell r="AE555" t="str">
            <v>0</v>
          </cell>
          <cell r="AF555" t="str">
            <v>00</v>
          </cell>
          <cell r="AI555">
            <v>19000000</v>
          </cell>
          <cell r="AJ555">
            <v>5937500</v>
          </cell>
        </row>
        <row r="556">
          <cell r="A556" t="str">
            <v>02</v>
          </cell>
          <cell r="B556" t="str">
            <v>03</v>
          </cell>
          <cell r="C556" t="str">
            <v>1397</v>
          </cell>
          <cell r="D556" t="str">
            <v>Плита электрическая</v>
          </cell>
          <cell r="E556" t="str">
            <v>4-х камф.</v>
          </cell>
          <cell r="G556" t="str">
            <v>01</v>
          </cell>
          <cell r="H556">
            <v>3950</v>
          </cell>
          <cell r="I556">
            <v>0</v>
          </cell>
          <cell r="J556">
            <v>0</v>
          </cell>
          <cell r="K556">
            <v>0.57999999999999996</v>
          </cell>
          <cell r="L556" t="str">
            <v>26</v>
          </cell>
          <cell r="M556" t="str">
            <v>45804</v>
          </cell>
          <cell r="N556" t="str">
            <v>16 2930122</v>
          </cell>
          <cell r="O556" t="str">
            <v>067</v>
          </cell>
          <cell r="P556">
            <v>12.5</v>
          </cell>
          <cell r="Q556">
            <v>0</v>
          </cell>
          <cell r="R556" t="str">
            <v>1</v>
          </cell>
          <cell r="S556" t="str">
            <v>45</v>
          </cell>
          <cell r="T556">
            <v>93</v>
          </cell>
          <cell r="U556">
            <v>6</v>
          </cell>
          <cell r="V556">
            <v>95</v>
          </cell>
          <cell r="W556">
            <v>6</v>
          </cell>
          <cell r="X556">
            <v>95</v>
          </cell>
          <cell r="Y556">
            <v>0</v>
          </cell>
          <cell r="Z556">
            <v>0</v>
          </cell>
          <cell r="AB556" t="str">
            <v>14</v>
          </cell>
          <cell r="AC556">
            <v>8</v>
          </cell>
          <cell r="AD556" t="str">
            <v>0</v>
          </cell>
          <cell r="AE556" t="str">
            <v>0</v>
          </cell>
          <cell r="AF556" t="str">
            <v>00</v>
          </cell>
          <cell r="AG556">
            <v>0</v>
          </cell>
          <cell r="AI556">
            <v>6839787</v>
          </cell>
          <cell r="AJ556">
            <v>2137433.44</v>
          </cell>
        </row>
        <row r="557">
          <cell r="A557" t="str">
            <v>02</v>
          </cell>
          <cell r="B557" t="str">
            <v>99</v>
          </cell>
          <cell r="C557" t="str">
            <v>1420</v>
          </cell>
          <cell r="D557" t="str">
            <v>Полотенца мягкие</v>
          </cell>
          <cell r="E557" t="str">
            <v>ПМ-322</v>
          </cell>
          <cell r="G557" t="str">
            <v>01</v>
          </cell>
          <cell r="H557">
            <v>5890</v>
          </cell>
          <cell r="I557">
            <v>0</v>
          </cell>
          <cell r="J557">
            <v>0</v>
          </cell>
          <cell r="K557">
            <v>1.18</v>
          </cell>
          <cell r="L557" t="str">
            <v>20</v>
          </cell>
          <cell r="M557" t="str">
            <v>43815</v>
          </cell>
          <cell r="N557" t="str">
            <v>14 2922721</v>
          </cell>
          <cell r="O557" t="str">
            <v>067</v>
          </cell>
          <cell r="P557">
            <v>50</v>
          </cell>
          <cell r="Q557">
            <v>0</v>
          </cell>
          <cell r="R557" t="str">
            <v>1</v>
          </cell>
          <cell r="S557" t="str">
            <v>43</v>
          </cell>
          <cell r="T557">
            <v>95</v>
          </cell>
          <cell r="U557">
            <v>6</v>
          </cell>
          <cell r="V557">
            <v>95</v>
          </cell>
          <cell r="W557">
            <v>6</v>
          </cell>
          <cell r="X557">
            <v>95</v>
          </cell>
          <cell r="Y557">
            <v>0</v>
          </cell>
          <cell r="Z557">
            <v>0</v>
          </cell>
          <cell r="AB557" t="str">
            <v>14</v>
          </cell>
          <cell r="AC557">
            <v>1</v>
          </cell>
          <cell r="AD557" t="str">
            <v>0</v>
          </cell>
          <cell r="AE557" t="str">
            <v>0</v>
          </cell>
          <cell r="AF557" t="str">
            <v>00</v>
          </cell>
          <cell r="AI557">
            <v>5004448</v>
          </cell>
          <cell r="AJ557">
            <v>5004448</v>
          </cell>
        </row>
        <row r="558">
          <cell r="A558" t="str">
            <v>02</v>
          </cell>
          <cell r="B558" t="str">
            <v>05</v>
          </cell>
          <cell r="C558" t="str">
            <v>1421</v>
          </cell>
          <cell r="D558" t="str">
            <v>Полотенца мягкие</v>
          </cell>
          <cell r="E558" t="str">
            <v>ПМ-524</v>
          </cell>
          <cell r="G558" t="str">
            <v>01</v>
          </cell>
          <cell r="H558">
            <v>7050</v>
          </cell>
          <cell r="I558">
            <v>0</v>
          </cell>
          <cell r="J558">
            <v>0</v>
          </cell>
          <cell r="K558">
            <v>1.02</v>
          </cell>
          <cell r="L558" t="str">
            <v>20</v>
          </cell>
          <cell r="M558" t="str">
            <v>43815</v>
          </cell>
          <cell r="N558" t="str">
            <v>14 2922721</v>
          </cell>
          <cell r="O558" t="str">
            <v>067</v>
          </cell>
          <cell r="P558">
            <v>50</v>
          </cell>
          <cell r="Q558">
            <v>0</v>
          </cell>
          <cell r="R558" t="str">
            <v>1</v>
          </cell>
          <cell r="S558" t="str">
            <v>43</v>
          </cell>
          <cell r="T558">
            <v>95</v>
          </cell>
          <cell r="U558">
            <v>6</v>
          </cell>
          <cell r="V558">
            <v>95</v>
          </cell>
          <cell r="W558">
            <v>6</v>
          </cell>
          <cell r="X558">
            <v>95</v>
          </cell>
          <cell r="Y558">
            <v>0</v>
          </cell>
          <cell r="Z558">
            <v>0</v>
          </cell>
          <cell r="AB558" t="str">
            <v>14</v>
          </cell>
          <cell r="AC558">
            <v>6</v>
          </cell>
          <cell r="AD558" t="str">
            <v>0</v>
          </cell>
          <cell r="AE558" t="str">
            <v>0</v>
          </cell>
          <cell r="AF558" t="str">
            <v>00</v>
          </cell>
          <cell r="AI558">
            <v>6881116</v>
          </cell>
          <cell r="AJ558">
            <v>6881116</v>
          </cell>
        </row>
        <row r="559">
          <cell r="A559" t="str">
            <v>02</v>
          </cell>
          <cell r="B559" t="str">
            <v>05</v>
          </cell>
          <cell r="C559" t="str">
            <v>1422</v>
          </cell>
          <cell r="D559" t="str">
            <v>Полотенца мягкие</v>
          </cell>
          <cell r="E559" t="str">
            <v>ПМ-524</v>
          </cell>
          <cell r="G559" t="str">
            <v>01</v>
          </cell>
          <cell r="H559">
            <v>7050</v>
          </cell>
          <cell r="I559">
            <v>0</v>
          </cell>
          <cell r="J559">
            <v>0</v>
          </cell>
          <cell r="K559">
            <v>1.02</v>
          </cell>
          <cell r="L559" t="str">
            <v>20</v>
          </cell>
          <cell r="M559" t="str">
            <v>43815</v>
          </cell>
          <cell r="N559" t="str">
            <v>14 2922721</v>
          </cell>
          <cell r="O559" t="str">
            <v>067</v>
          </cell>
          <cell r="P559">
            <v>50</v>
          </cell>
          <cell r="Q559">
            <v>0</v>
          </cell>
          <cell r="R559" t="str">
            <v>1</v>
          </cell>
          <cell r="S559" t="str">
            <v>43</v>
          </cell>
          <cell r="T559">
            <v>95</v>
          </cell>
          <cell r="U559">
            <v>6</v>
          </cell>
          <cell r="V559">
            <v>95</v>
          </cell>
          <cell r="W559">
            <v>6</v>
          </cell>
          <cell r="X559">
            <v>95</v>
          </cell>
          <cell r="Y559">
            <v>0</v>
          </cell>
          <cell r="Z559">
            <v>0</v>
          </cell>
          <cell r="AB559" t="str">
            <v>14</v>
          </cell>
          <cell r="AC559">
            <v>6</v>
          </cell>
          <cell r="AD559" t="str">
            <v>0</v>
          </cell>
          <cell r="AE559" t="str">
            <v>0</v>
          </cell>
          <cell r="AF559" t="str">
            <v>00</v>
          </cell>
          <cell r="AI559">
            <v>6881116</v>
          </cell>
          <cell r="AJ559">
            <v>6881116</v>
          </cell>
        </row>
        <row r="560">
          <cell r="A560" t="str">
            <v>02</v>
          </cell>
          <cell r="B560" t="str">
            <v>02</v>
          </cell>
          <cell r="C560" t="str">
            <v>1423</v>
          </cell>
          <cell r="D560" t="str">
            <v>Полотенца мягкие</v>
          </cell>
          <cell r="E560" t="str">
            <v>ПМ-524</v>
          </cell>
          <cell r="G560" t="str">
            <v>01</v>
          </cell>
          <cell r="H560">
            <v>7050</v>
          </cell>
          <cell r="I560">
            <v>0</v>
          </cell>
          <cell r="J560">
            <v>0</v>
          </cell>
          <cell r="K560">
            <v>1.02</v>
          </cell>
          <cell r="L560" t="str">
            <v>20</v>
          </cell>
          <cell r="M560" t="str">
            <v>43815</v>
          </cell>
          <cell r="N560" t="str">
            <v>14 2922721</v>
          </cell>
          <cell r="O560" t="str">
            <v>067</v>
          </cell>
          <cell r="P560">
            <v>50</v>
          </cell>
          <cell r="Q560">
            <v>0</v>
          </cell>
          <cell r="R560" t="str">
            <v>1</v>
          </cell>
          <cell r="S560" t="str">
            <v>43</v>
          </cell>
          <cell r="T560">
            <v>95</v>
          </cell>
          <cell r="U560">
            <v>6</v>
          </cell>
          <cell r="V560">
            <v>95</v>
          </cell>
          <cell r="W560">
            <v>6</v>
          </cell>
          <cell r="X560">
            <v>95</v>
          </cell>
          <cell r="Y560">
            <v>0</v>
          </cell>
          <cell r="Z560">
            <v>0</v>
          </cell>
          <cell r="AB560" t="str">
            <v>14</v>
          </cell>
          <cell r="AC560">
            <v>12</v>
          </cell>
          <cell r="AD560" t="str">
            <v>0</v>
          </cell>
          <cell r="AE560" t="str">
            <v>0</v>
          </cell>
          <cell r="AF560" t="str">
            <v>00</v>
          </cell>
          <cell r="AI560">
            <v>6881116</v>
          </cell>
          <cell r="AJ560">
            <v>6881116</v>
          </cell>
        </row>
        <row r="561">
          <cell r="A561" t="str">
            <v>02</v>
          </cell>
          <cell r="B561" t="str">
            <v>02</v>
          </cell>
          <cell r="C561" t="str">
            <v>1424</v>
          </cell>
          <cell r="D561" t="str">
            <v>Полотенца мягкие</v>
          </cell>
          <cell r="E561" t="str">
            <v>ПМ-524</v>
          </cell>
          <cell r="G561" t="str">
            <v>01</v>
          </cell>
          <cell r="H561">
            <v>7050</v>
          </cell>
          <cell r="I561">
            <v>0</v>
          </cell>
          <cell r="J561">
            <v>0</v>
          </cell>
          <cell r="K561">
            <v>1.02</v>
          </cell>
          <cell r="L561" t="str">
            <v>20</v>
          </cell>
          <cell r="M561" t="str">
            <v>43815</v>
          </cell>
          <cell r="N561" t="str">
            <v>14 2922721</v>
          </cell>
          <cell r="O561" t="str">
            <v>067</v>
          </cell>
          <cell r="P561">
            <v>50</v>
          </cell>
          <cell r="Q561">
            <v>0</v>
          </cell>
          <cell r="R561" t="str">
            <v>1</v>
          </cell>
          <cell r="S561" t="str">
            <v>43</v>
          </cell>
          <cell r="T561">
            <v>95</v>
          </cell>
          <cell r="U561">
            <v>6</v>
          </cell>
          <cell r="V561">
            <v>95</v>
          </cell>
          <cell r="W561">
            <v>6</v>
          </cell>
          <cell r="X561">
            <v>95</v>
          </cell>
          <cell r="Y561">
            <v>0</v>
          </cell>
          <cell r="Z561">
            <v>0</v>
          </cell>
          <cell r="AB561" t="str">
            <v>14</v>
          </cell>
          <cell r="AC561">
            <v>12</v>
          </cell>
          <cell r="AD561" t="str">
            <v>0</v>
          </cell>
          <cell r="AE561" t="str">
            <v>0</v>
          </cell>
          <cell r="AF561" t="str">
            <v>00</v>
          </cell>
          <cell r="AI561">
            <v>6881116</v>
          </cell>
          <cell r="AJ561">
            <v>6881116</v>
          </cell>
        </row>
        <row r="562">
          <cell r="A562" t="str">
            <v>02</v>
          </cell>
          <cell r="B562" t="str">
            <v>03</v>
          </cell>
          <cell r="C562" t="str">
            <v>1425</v>
          </cell>
          <cell r="D562" t="str">
            <v>Полотенца мягкие</v>
          </cell>
          <cell r="E562" t="str">
            <v>ПМ-524</v>
          </cell>
          <cell r="G562" t="str">
            <v>01</v>
          </cell>
          <cell r="H562">
            <v>7050</v>
          </cell>
          <cell r="I562">
            <v>0</v>
          </cell>
          <cell r="J562">
            <v>0</v>
          </cell>
          <cell r="K562">
            <v>1.02</v>
          </cell>
          <cell r="L562" t="str">
            <v>26</v>
          </cell>
          <cell r="M562" t="str">
            <v>43815</v>
          </cell>
          <cell r="N562" t="str">
            <v>14 2922721</v>
          </cell>
          <cell r="O562" t="str">
            <v>067</v>
          </cell>
          <cell r="P562">
            <v>50</v>
          </cell>
          <cell r="Q562">
            <v>0</v>
          </cell>
          <cell r="R562" t="str">
            <v>1</v>
          </cell>
          <cell r="S562" t="str">
            <v>43</v>
          </cell>
          <cell r="T562">
            <v>95</v>
          </cell>
          <cell r="U562">
            <v>6</v>
          </cell>
          <cell r="V562">
            <v>95</v>
          </cell>
          <cell r="W562">
            <v>6</v>
          </cell>
          <cell r="X562">
            <v>95</v>
          </cell>
          <cell r="Y562">
            <v>0</v>
          </cell>
          <cell r="Z562">
            <v>0</v>
          </cell>
          <cell r="AD562" t="str">
            <v>0</v>
          </cell>
          <cell r="AE562" t="str">
            <v>0</v>
          </cell>
          <cell r="AF562" t="str">
            <v>00</v>
          </cell>
          <cell r="AI562">
            <v>6881116</v>
          </cell>
          <cell r="AJ562">
            <v>6881116</v>
          </cell>
        </row>
        <row r="563">
          <cell r="A563" t="str">
            <v>02</v>
          </cell>
          <cell r="B563" t="str">
            <v>03</v>
          </cell>
          <cell r="C563" t="str">
            <v>1426</v>
          </cell>
          <cell r="D563" t="str">
            <v>Полотенца мягкие</v>
          </cell>
          <cell r="E563" t="str">
            <v>ПМ-524</v>
          </cell>
          <cell r="G563" t="str">
            <v>01</v>
          </cell>
          <cell r="H563">
            <v>7050</v>
          </cell>
          <cell r="I563">
            <v>0</v>
          </cell>
          <cell r="J563">
            <v>0</v>
          </cell>
          <cell r="K563">
            <v>1.02</v>
          </cell>
          <cell r="L563" t="str">
            <v>26</v>
          </cell>
          <cell r="M563" t="str">
            <v>43815</v>
          </cell>
          <cell r="N563" t="str">
            <v>14 2922721</v>
          </cell>
          <cell r="O563" t="str">
            <v>067</v>
          </cell>
          <cell r="P563">
            <v>50</v>
          </cell>
          <cell r="Q563">
            <v>0</v>
          </cell>
          <cell r="R563" t="str">
            <v>1</v>
          </cell>
          <cell r="S563" t="str">
            <v>43</v>
          </cell>
          <cell r="T563">
            <v>95</v>
          </cell>
          <cell r="U563">
            <v>6</v>
          </cell>
          <cell r="V563">
            <v>95</v>
          </cell>
          <cell r="W563">
            <v>6</v>
          </cell>
          <cell r="X563">
            <v>95</v>
          </cell>
          <cell r="Y563">
            <v>0</v>
          </cell>
          <cell r="Z563">
            <v>0</v>
          </cell>
          <cell r="AD563" t="str">
            <v>0</v>
          </cell>
          <cell r="AE563" t="str">
            <v>0</v>
          </cell>
          <cell r="AF563" t="str">
            <v>00</v>
          </cell>
          <cell r="AI563">
            <v>6881116</v>
          </cell>
          <cell r="AJ563">
            <v>6881116</v>
          </cell>
        </row>
        <row r="564">
          <cell r="A564" t="str">
            <v>02</v>
          </cell>
          <cell r="B564" t="str">
            <v>03</v>
          </cell>
          <cell r="C564" t="str">
            <v>1427</v>
          </cell>
          <cell r="D564" t="str">
            <v>Полотенца мягкие</v>
          </cell>
          <cell r="E564" t="str">
            <v>ПМ-524</v>
          </cell>
          <cell r="G564" t="str">
            <v>01</v>
          </cell>
          <cell r="H564">
            <v>7050</v>
          </cell>
          <cell r="I564">
            <v>0</v>
          </cell>
          <cell r="J564">
            <v>0</v>
          </cell>
          <cell r="K564">
            <v>1.02</v>
          </cell>
          <cell r="L564" t="str">
            <v>26</v>
          </cell>
          <cell r="M564" t="str">
            <v>43815</v>
          </cell>
          <cell r="N564" t="str">
            <v>14 2922721</v>
          </cell>
          <cell r="O564" t="str">
            <v>067</v>
          </cell>
          <cell r="P564">
            <v>50</v>
          </cell>
          <cell r="Q564">
            <v>0</v>
          </cell>
          <cell r="R564" t="str">
            <v>1</v>
          </cell>
          <cell r="S564" t="str">
            <v>43</v>
          </cell>
          <cell r="T564">
            <v>95</v>
          </cell>
          <cell r="U564">
            <v>6</v>
          </cell>
          <cell r="V564">
            <v>95</v>
          </cell>
          <cell r="W564">
            <v>6</v>
          </cell>
          <cell r="X564">
            <v>95</v>
          </cell>
          <cell r="Y564">
            <v>0</v>
          </cell>
          <cell r="Z564">
            <v>0</v>
          </cell>
          <cell r="AD564" t="str">
            <v>0</v>
          </cell>
          <cell r="AE564" t="str">
            <v>0</v>
          </cell>
          <cell r="AF564" t="str">
            <v>00</v>
          </cell>
          <cell r="AI564">
            <v>6881116</v>
          </cell>
          <cell r="AJ564">
            <v>6881116</v>
          </cell>
        </row>
        <row r="565">
          <cell r="A565" t="str">
            <v>02</v>
          </cell>
          <cell r="B565" t="str">
            <v>03</v>
          </cell>
          <cell r="C565" t="str">
            <v>1428</v>
          </cell>
          <cell r="D565" t="str">
            <v>Полотенца мягкие</v>
          </cell>
          <cell r="E565" t="str">
            <v>ПМ-524</v>
          </cell>
          <cell r="G565" t="str">
            <v>01</v>
          </cell>
          <cell r="H565">
            <v>7050</v>
          </cell>
          <cell r="I565">
            <v>0</v>
          </cell>
          <cell r="J565">
            <v>0</v>
          </cell>
          <cell r="K565">
            <v>1.02</v>
          </cell>
          <cell r="L565" t="str">
            <v>26</v>
          </cell>
          <cell r="M565" t="str">
            <v>43815</v>
          </cell>
          <cell r="N565" t="str">
            <v>14 2922721</v>
          </cell>
          <cell r="O565" t="str">
            <v>067</v>
          </cell>
          <cell r="P565">
            <v>50</v>
          </cell>
          <cell r="Q565">
            <v>0</v>
          </cell>
          <cell r="R565" t="str">
            <v>1</v>
          </cell>
          <cell r="S565" t="str">
            <v>43</v>
          </cell>
          <cell r="T565">
            <v>95</v>
          </cell>
          <cell r="U565">
            <v>6</v>
          </cell>
          <cell r="V565">
            <v>95</v>
          </cell>
          <cell r="W565">
            <v>6</v>
          </cell>
          <cell r="X565">
            <v>95</v>
          </cell>
          <cell r="Y565">
            <v>0</v>
          </cell>
          <cell r="Z565">
            <v>0</v>
          </cell>
          <cell r="AD565" t="str">
            <v>0</v>
          </cell>
          <cell r="AE565" t="str">
            <v>0</v>
          </cell>
          <cell r="AF565" t="str">
            <v>00</v>
          </cell>
          <cell r="AI565">
            <v>6881116</v>
          </cell>
          <cell r="AJ565">
            <v>6881116</v>
          </cell>
        </row>
        <row r="566">
          <cell r="A566" t="str">
            <v>02</v>
          </cell>
          <cell r="B566" t="str">
            <v>03</v>
          </cell>
          <cell r="C566" t="str">
            <v>1438</v>
          </cell>
          <cell r="D566" t="str">
            <v>Полотенца мягкие</v>
          </cell>
          <cell r="E566" t="str">
            <v>ПМ-322</v>
          </cell>
          <cell r="G566" t="str">
            <v>01</v>
          </cell>
          <cell r="H566">
            <v>5890</v>
          </cell>
          <cell r="I566">
            <v>0</v>
          </cell>
          <cell r="J566">
            <v>0</v>
          </cell>
          <cell r="K566">
            <v>0.98</v>
          </cell>
          <cell r="L566" t="str">
            <v>26</v>
          </cell>
          <cell r="M566" t="str">
            <v>43815</v>
          </cell>
          <cell r="N566" t="str">
            <v>14 2922721</v>
          </cell>
          <cell r="O566" t="str">
            <v>067</v>
          </cell>
          <cell r="P566">
            <v>50</v>
          </cell>
          <cell r="Q566">
            <v>0</v>
          </cell>
          <cell r="R566" t="str">
            <v>1</v>
          </cell>
          <cell r="S566" t="str">
            <v>43</v>
          </cell>
          <cell r="T566">
            <v>95</v>
          </cell>
          <cell r="U566">
            <v>6</v>
          </cell>
          <cell r="V566">
            <v>95</v>
          </cell>
          <cell r="W566">
            <v>6</v>
          </cell>
          <cell r="X566">
            <v>95</v>
          </cell>
          <cell r="Y566">
            <v>9</v>
          </cell>
          <cell r="Z566">
            <v>95</v>
          </cell>
          <cell r="AD566" t="str">
            <v>0</v>
          </cell>
          <cell r="AE566" t="str">
            <v>0</v>
          </cell>
          <cell r="AF566" t="str">
            <v>00</v>
          </cell>
          <cell r="AI566">
            <v>5991846</v>
          </cell>
          <cell r="AJ566">
            <v>5991846</v>
          </cell>
        </row>
        <row r="567">
          <cell r="A567" t="str">
            <v>02</v>
          </cell>
          <cell r="B567" t="str">
            <v>03</v>
          </cell>
          <cell r="C567" t="str">
            <v>1441</v>
          </cell>
          <cell r="D567" t="str">
            <v>Стропы мягкие кольце</v>
          </cell>
          <cell r="E567" t="str">
            <v>вые СМК-43</v>
          </cell>
          <cell r="G567" t="str">
            <v>01</v>
          </cell>
          <cell r="H567">
            <v>7850</v>
          </cell>
          <cell r="I567">
            <v>0</v>
          </cell>
          <cell r="J567">
            <v>0</v>
          </cell>
          <cell r="K567">
            <v>1</v>
          </cell>
          <cell r="L567" t="str">
            <v>26</v>
          </cell>
          <cell r="M567" t="str">
            <v>43815</v>
          </cell>
          <cell r="N567" t="str">
            <v>14 2922721</v>
          </cell>
          <cell r="O567" t="str">
            <v>067</v>
          </cell>
          <cell r="P567">
            <v>50</v>
          </cell>
          <cell r="Q567">
            <v>0</v>
          </cell>
          <cell r="R567" t="str">
            <v>1</v>
          </cell>
          <cell r="S567" t="str">
            <v>43</v>
          </cell>
          <cell r="T567">
            <v>95</v>
          </cell>
          <cell r="U567">
            <v>6</v>
          </cell>
          <cell r="V567">
            <v>95</v>
          </cell>
          <cell r="W567">
            <v>6</v>
          </cell>
          <cell r="X567">
            <v>95</v>
          </cell>
          <cell r="Y567">
            <v>0</v>
          </cell>
          <cell r="Z567">
            <v>0</v>
          </cell>
          <cell r="AD567" t="str">
            <v>0</v>
          </cell>
          <cell r="AE567" t="str">
            <v>0</v>
          </cell>
          <cell r="AF567" t="str">
            <v>00</v>
          </cell>
          <cell r="AI567">
            <v>7819450</v>
          </cell>
          <cell r="AJ567">
            <v>7819450</v>
          </cell>
        </row>
        <row r="568">
          <cell r="A568" t="str">
            <v>02</v>
          </cell>
          <cell r="B568" t="str">
            <v>03</v>
          </cell>
          <cell r="C568" t="str">
            <v>1442</v>
          </cell>
          <cell r="D568" t="str">
            <v>Стропы мягкие кольце</v>
          </cell>
          <cell r="E568" t="str">
            <v>вые СМК-43</v>
          </cell>
          <cell r="G568" t="str">
            <v>01</v>
          </cell>
          <cell r="H568">
            <v>7850</v>
          </cell>
          <cell r="I568">
            <v>0</v>
          </cell>
          <cell r="J568">
            <v>0</v>
          </cell>
          <cell r="K568">
            <v>1</v>
          </cell>
          <cell r="L568" t="str">
            <v>26</v>
          </cell>
          <cell r="M568" t="str">
            <v>43815</v>
          </cell>
          <cell r="N568" t="str">
            <v>14 2922721</v>
          </cell>
          <cell r="O568" t="str">
            <v>067</v>
          </cell>
          <cell r="P568">
            <v>50</v>
          </cell>
          <cell r="Q568">
            <v>0</v>
          </cell>
          <cell r="R568" t="str">
            <v>1</v>
          </cell>
          <cell r="S568" t="str">
            <v>43</v>
          </cell>
          <cell r="T568">
            <v>95</v>
          </cell>
          <cell r="U568">
            <v>6</v>
          </cell>
          <cell r="V568">
            <v>95</v>
          </cell>
          <cell r="W568">
            <v>6</v>
          </cell>
          <cell r="X568">
            <v>95</v>
          </cell>
          <cell r="Y568">
            <v>0</v>
          </cell>
          <cell r="Z568">
            <v>0</v>
          </cell>
          <cell r="AD568" t="str">
            <v>0</v>
          </cell>
          <cell r="AE568" t="str">
            <v>0</v>
          </cell>
          <cell r="AF568" t="str">
            <v>00</v>
          </cell>
          <cell r="AI568">
            <v>7819450</v>
          </cell>
          <cell r="AJ568">
            <v>7819450</v>
          </cell>
        </row>
        <row r="569">
          <cell r="A569" t="str">
            <v>02</v>
          </cell>
          <cell r="B569" t="str">
            <v>03</v>
          </cell>
          <cell r="C569" t="str">
            <v>1443</v>
          </cell>
          <cell r="D569" t="str">
            <v>Стропы мягкие кольце</v>
          </cell>
          <cell r="E569" t="str">
            <v>вые СМК-43</v>
          </cell>
          <cell r="G569" t="str">
            <v>01</v>
          </cell>
          <cell r="H569">
            <v>7850</v>
          </cell>
          <cell r="I569">
            <v>0</v>
          </cell>
          <cell r="J569">
            <v>0</v>
          </cell>
          <cell r="K569">
            <v>1</v>
          </cell>
          <cell r="L569" t="str">
            <v>26</v>
          </cell>
          <cell r="M569" t="str">
            <v>43815</v>
          </cell>
          <cell r="N569" t="str">
            <v>14 2922721</v>
          </cell>
          <cell r="O569" t="str">
            <v>067</v>
          </cell>
          <cell r="P569">
            <v>50</v>
          </cell>
          <cell r="Q569">
            <v>0</v>
          </cell>
          <cell r="R569" t="str">
            <v>1</v>
          </cell>
          <cell r="S569" t="str">
            <v>43</v>
          </cell>
          <cell r="T569">
            <v>95</v>
          </cell>
          <cell r="U569">
            <v>6</v>
          </cell>
          <cell r="V569">
            <v>95</v>
          </cell>
          <cell r="W569">
            <v>6</v>
          </cell>
          <cell r="X569">
            <v>95</v>
          </cell>
          <cell r="Y569">
            <v>0</v>
          </cell>
          <cell r="Z569">
            <v>0</v>
          </cell>
          <cell r="AD569" t="str">
            <v>0</v>
          </cell>
          <cell r="AE569" t="str">
            <v>0</v>
          </cell>
          <cell r="AF569" t="str">
            <v>00</v>
          </cell>
          <cell r="AI569">
            <v>7819450</v>
          </cell>
          <cell r="AJ569">
            <v>7819450</v>
          </cell>
        </row>
        <row r="570">
          <cell r="A570" t="str">
            <v>02</v>
          </cell>
          <cell r="B570" t="str">
            <v>03</v>
          </cell>
          <cell r="C570" t="str">
            <v>1444</v>
          </cell>
          <cell r="D570" t="str">
            <v>Стропы мягкие кольце</v>
          </cell>
          <cell r="E570" t="str">
            <v>вые СМК-43</v>
          </cell>
          <cell r="G570" t="str">
            <v>01</v>
          </cell>
          <cell r="H570">
            <v>7850</v>
          </cell>
          <cell r="I570">
            <v>0</v>
          </cell>
          <cell r="J570">
            <v>0</v>
          </cell>
          <cell r="K570">
            <v>1</v>
          </cell>
          <cell r="L570" t="str">
            <v>26</v>
          </cell>
          <cell r="M570" t="str">
            <v>43815</v>
          </cell>
          <cell r="N570" t="str">
            <v>14 2922721</v>
          </cell>
          <cell r="O570" t="str">
            <v>067</v>
          </cell>
          <cell r="P570">
            <v>50</v>
          </cell>
          <cell r="Q570">
            <v>0</v>
          </cell>
          <cell r="R570" t="str">
            <v>1</v>
          </cell>
          <cell r="S570" t="str">
            <v>43</v>
          </cell>
          <cell r="T570">
            <v>95</v>
          </cell>
          <cell r="U570">
            <v>6</v>
          </cell>
          <cell r="V570">
            <v>95</v>
          </cell>
          <cell r="W570">
            <v>6</v>
          </cell>
          <cell r="X570">
            <v>95</v>
          </cell>
          <cell r="Y570">
            <v>0</v>
          </cell>
          <cell r="Z570">
            <v>0</v>
          </cell>
          <cell r="AD570" t="str">
            <v>0</v>
          </cell>
          <cell r="AE570" t="str">
            <v>0</v>
          </cell>
          <cell r="AF570" t="str">
            <v>00</v>
          </cell>
          <cell r="AI570">
            <v>7819450</v>
          </cell>
          <cell r="AJ570">
            <v>7819450</v>
          </cell>
        </row>
        <row r="571">
          <cell r="A571" t="str">
            <v>02</v>
          </cell>
          <cell r="B571" t="str">
            <v>03</v>
          </cell>
          <cell r="C571" t="str">
            <v>1445</v>
          </cell>
          <cell r="D571" t="str">
            <v>Стропы мягкие кольце</v>
          </cell>
          <cell r="E571" t="str">
            <v>вые СМК-43</v>
          </cell>
          <cell r="G571" t="str">
            <v>01</v>
          </cell>
          <cell r="H571">
            <v>7850</v>
          </cell>
          <cell r="I571">
            <v>0</v>
          </cell>
          <cell r="J571">
            <v>0</v>
          </cell>
          <cell r="K571">
            <v>1</v>
          </cell>
          <cell r="L571" t="str">
            <v>26</v>
          </cell>
          <cell r="M571" t="str">
            <v>43815</v>
          </cell>
          <cell r="N571" t="str">
            <v>14 2922721</v>
          </cell>
          <cell r="O571" t="str">
            <v>067</v>
          </cell>
          <cell r="P571">
            <v>50</v>
          </cell>
          <cell r="Q571">
            <v>0</v>
          </cell>
          <cell r="R571" t="str">
            <v>1</v>
          </cell>
          <cell r="S571" t="str">
            <v>43</v>
          </cell>
          <cell r="T571">
            <v>95</v>
          </cell>
          <cell r="U571">
            <v>6</v>
          </cell>
          <cell r="V571">
            <v>95</v>
          </cell>
          <cell r="W571">
            <v>6</v>
          </cell>
          <cell r="X571">
            <v>95</v>
          </cell>
          <cell r="Y571">
            <v>0</v>
          </cell>
          <cell r="Z571">
            <v>0</v>
          </cell>
          <cell r="AD571" t="str">
            <v>0</v>
          </cell>
          <cell r="AE571" t="str">
            <v>0</v>
          </cell>
          <cell r="AF571" t="str">
            <v>00</v>
          </cell>
          <cell r="AI571">
            <v>7819450</v>
          </cell>
          <cell r="AJ571">
            <v>7819450</v>
          </cell>
        </row>
        <row r="572">
          <cell r="A572" t="str">
            <v>02</v>
          </cell>
          <cell r="B572" t="str">
            <v>55</v>
          </cell>
          <cell r="C572" t="str">
            <v>1446</v>
          </cell>
          <cell r="D572" t="str">
            <v>Холодильник СТИНОЛ</v>
          </cell>
          <cell r="E572" t="str">
            <v>Ново-Липецкий мет.</v>
          </cell>
          <cell r="F572" t="str">
            <v>комб.</v>
          </cell>
          <cell r="G572" t="str">
            <v>01</v>
          </cell>
          <cell r="H572">
            <v>1800</v>
          </cell>
          <cell r="I572">
            <v>0</v>
          </cell>
          <cell r="J572">
            <v>0</v>
          </cell>
          <cell r="K572">
            <v>0.82</v>
          </cell>
          <cell r="L572" t="str">
            <v>26</v>
          </cell>
          <cell r="M572" t="str">
            <v>45800</v>
          </cell>
          <cell r="N572" t="str">
            <v>16 2930100</v>
          </cell>
          <cell r="O572" t="str">
            <v>063</v>
          </cell>
          <cell r="P572">
            <v>10</v>
          </cell>
          <cell r="Q572">
            <v>0</v>
          </cell>
          <cell r="R572" t="str">
            <v>1</v>
          </cell>
          <cell r="S572" t="str">
            <v>45</v>
          </cell>
          <cell r="T572">
            <v>95</v>
          </cell>
          <cell r="U572">
            <v>6</v>
          </cell>
          <cell r="V572">
            <v>95</v>
          </cell>
          <cell r="W572">
            <v>6</v>
          </cell>
          <cell r="X572">
            <v>95</v>
          </cell>
          <cell r="Y572">
            <v>0</v>
          </cell>
          <cell r="Z572">
            <v>0</v>
          </cell>
          <cell r="AD572" t="str">
            <v>0</v>
          </cell>
          <cell r="AE572" t="str">
            <v>0</v>
          </cell>
          <cell r="AF572" t="str">
            <v>00</v>
          </cell>
          <cell r="AI572">
            <v>2200458</v>
          </cell>
          <cell r="AJ572">
            <v>550114.5</v>
          </cell>
        </row>
        <row r="573">
          <cell r="A573" t="str">
            <v>02</v>
          </cell>
          <cell r="B573" t="str">
            <v>02</v>
          </cell>
          <cell r="C573" t="str">
            <v>1447</v>
          </cell>
          <cell r="D573" t="str">
            <v>Холодильник СТИНОЛ</v>
          </cell>
          <cell r="E573" t="str">
            <v>Ново-липецкий мет.</v>
          </cell>
          <cell r="F573" t="str">
            <v>комб.</v>
          </cell>
          <cell r="G573" t="str">
            <v>01</v>
          </cell>
          <cell r="H573">
            <v>1800</v>
          </cell>
          <cell r="I573">
            <v>0</v>
          </cell>
          <cell r="J573">
            <v>0</v>
          </cell>
          <cell r="K573">
            <v>0.82</v>
          </cell>
          <cell r="L573" t="str">
            <v>20</v>
          </cell>
          <cell r="M573" t="str">
            <v>45800</v>
          </cell>
          <cell r="N573" t="str">
            <v>16 2930100</v>
          </cell>
          <cell r="O573" t="str">
            <v>063</v>
          </cell>
          <cell r="P573">
            <v>10</v>
          </cell>
          <cell r="Q573">
            <v>0</v>
          </cell>
          <cell r="R573" t="str">
            <v>1</v>
          </cell>
          <cell r="S573" t="str">
            <v>45</v>
          </cell>
          <cell r="T573">
            <v>95</v>
          </cell>
          <cell r="U573">
            <v>6</v>
          </cell>
          <cell r="V573">
            <v>95</v>
          </cell>
          <cell r="W573">
            <v>6</v>
          </cell>
          <cell r="X573">
            <v>95</v>
          </cell>
          <cell r="Y573">
            <v>0</v>
          </cell>
          <cell r="Z573">
            <v>0</v>
          </cell>
          <cell r="AB573" t="str">
            <v>14</v>
          </cell>
          <cell r="AC573">
            <v>2</v>
          </cell>
          <cell r="AD573" t="str">
            <v>0</v>
          </cell>
          <cell r="AE573" t="str">
            <v>0</v>
          </cell>
          <cell r="AF573" t="str">
            <v>00</v>
          </cell>
          <cell r="AI573">
            <v>2200458</v>
          </cell>
          <cell r="AJ573">
            <v>550114.5</v>
          </cell>
        </row>
        <row r="574">
          <cell r="A574" t="str">
            <v>02</v>
          </cell>
          <cell r="B574" t="str">
            <v>02</v>
          </cell>
          <cell r="C574" t="str">
            <v>1448</v>
          </cell>
          <cell r="D574" t="str">
            <v>Холодильник СТИНОЛ</v>
          </cell>
          <cell r="E574" t="str">
            <v>Ново-Липецкий мет.</v>
          </cell>
          <cell r="F574" t="str">
            <v>комб.</v>
          </cell>
          <cell r="G574" t="str">
            <v>01</v>
          </cell>
          <cell r="H574">
            <v>1800</v>
          </cell>
          <cell r="I574">
            <v>0</v>
          </cell>
          <cell r="J574">
            <v>0</v>
          </cell>
          <cell r="K574">
            <v>0.82</v>
          </cell>
          <cell r="L574" t="str">
            <v>20</v>
          </cell>
          <cell r="M574" t="str">
            <v>45800</v>
          </cell>
          <cell r="N574" t="str">
            <v>16 2930100</v>
          </cell>
          <cell r="O574" t="str">
            <v>063</v>
          </cell>
          <cell r="P574">
            <v>10</v>
          </cell>
          <cell r="Q574">
            <v>0</v>
          </cell>
          <cell r="R574" t="str">
            <v>1</v>
          </cell>
          <cell r="S574" t="str">
            <v>45</v>
          </cell>
          <cell r="T574">
            <v>95</v>
          </cell>
          <cell r="U574">
            <v>6</v>
          </cell>
          <cell r="V574">
            <v>95</v>
          </cell>
          <cell r="W574">
            <v>6</v>
          </cell>
          <cell r="X574">
            <v>95</v>
          </cell>
          <cell r="Y574">
            <v>0</v>
          </cell>
          <cell r="Z574">
            <v>0</v>
          </cell>
          <cell r="AD574" t="str">
            <v>0</v>
          </cell>
          <cell r="AE574" t="str">
            <v>0</v>
          </cell>
          <cell r="AF574" t="str">
            <v>00</v>
          </cell>
          <cell r="AI574">
            <v>2200458</v>
          </cell>
          <cell r="AJ574">
            <v>550114.5</v>
          </cell>
        </row>
        <row r="575">
          <cell r="A575" t="str">
            <v>02</v>
          </cell>
          <cell r="B575" t="str">
            <v>02</v>
          </cell>
          <cell r="C575" t="str">
            <v>1450</v>
          </cell>
          <cell r="D575" t="str">
            <v>Холодильник Стинол</v>
          </cell>
          <cell r="E575" t="str">
            <v>Ново-Липецкий мет.</v>
          </cell>
          <cell r="F575" t="str">
            <v>комб</v>
          </cell>
          <cell r="G575" t="str">
            <v>01</v>
          </cell>
          <cell r="H575">
            <v>1800</v>
          </cell>
          <cell r="I575">
            <v>0</v>
          </cell>
          <cell r="J575">
            <v>0</v>
          </cell>
          <cell r="K575">
            <v>0.82</v>
          </cell>
          <cell r="L575" t="str">
            <v>20</v>
          </cell>
          <cell r="M575" t="str">
            <v>45800</v>
          </cell>
          <cell r="N575" t="str">
            <v>16 2930100</v>
          </cell>
          <cell r="O575" t="str">
            <v>063</v>
          </cell>
          <cell r="P575">
            <v>10</v>
          </cell>
          <cell r="Q575">
            <v>0</v>
          </cell>
          <cell r="R575" t="str">
            <v>1</v>
          </cell>
          <cell r="S575" t="str">
            <v>45</v>
          </cell>
          <cell r="T575">
            <v>95</v>
          </cell>
          <cell r="U575">
            <v>6</v>
          </cell>
          <cell r="V575">
            <v>95</v>
          </cell>
          <cell r="W575">
            <v>6</v>
          </cell>
          <cell r="X575">
            <v>95</v>
          </cell>
          <cell r="Y575">
            <v>0</v>
          </cell>
          <cell r="Z575">
            <v>0</v>
          </cell>
          <cell r="AB575" t="str">
            <v>14</v>
          </cell>
          <cell r="AC575">
            <v>2</v>
          </cell>
          <cell r="AD575" t="str">
            <v>0</v>
          </cell>
          <cell r="AE575" t="str">
            <v>0</v>
          </cell>
          <cell r="AF575" t="str">
            <v>00</v>
          </cell>
          <cell r="AI575">
            <v>2200458</v>
          </cell>
          <cell r="AJ575">
            <v>550114.5</v>
          </cell>
        </row>
        <row r="576">
          <cell r="A576" t="str">
            <v>15</v>
          </cell>
          <cell r="B576" t="str">
            <v>81</v>
          </cell>
          <cell r="C576" t="str">
            <v>1452</v>
          </cell>
          <cell r="D576" t="str">
            <v>Холодильник СТИНОЛ</v>
          </cell>
          <cell r="G576" t="str">
            <v>01</v>
          </cell>
          <cell r="H576">
            <v>1800</v>
          </cell>
          <cell r="I576">
            <v>0</v>
          </cell>
          <cell r="J576">
            <v>0</v>
          </cell>
          <cell r="K576">
            <v>0.82</v>
          </cell>
          <cell r="L576" t="str">
            <v>88/2</v>
          </cell>
          <cell r="M576" t="str">
            <v>45800</v>
          </cell>
          <cell r="N576" t="str">
            <v>16 2930100</v>
          </cell>
          <cell r="O576" t="str">
            <v>063</v>
          </cell>
          <cell r="P576">
            <v>10</v>
          </cell>
          <cell r="Q576">
            <v>0</v>
          </cell>
          <cell r="R576" t="str">
            <v>1</v>
          </cell>
          <cell r="S576" t="str">
            <v>45</v>
          </cell>
          <cell r="T576">
            <v>95</v>
          </cell>
          <cell r="U576">
            <v>6</v>
          </cell>
          <cell r="V576">
            <v>95</v>
          </cell>
          <cell r="W576">
            <v>6</v>
          </cell>
          <cell r="X576">
            <v>95</v>
          </cell>
          <cell r="Y576">
            <v>0</v>
          </cell>
          <cell r="Z576">
            <v>0</v>
          </cell>
          <cell r="AB576" t="str">
            <v>14</v>
          </cell>
          <cell r="AC576">
            <v>2</v>
          </cell>
          <cell r="AD576" t="str">
            <v>0</v>
          </cell>
          <cell r="AE576" t="str">
            <v>0</v>
          </cell>
          <cell r="AF576" t="str">
            <v>15</v>
          </cell>
          <cell r="AI576">
            <v>2200458</v>
          </cell>
          <cell r="AJ576">
            <v>550114.5</v>
          </cell>
        </row>
        <row r="577">
          <cell r="A577" t="str">
            <v>02</v>
          </cell>
          <cell r="B577" t="str">
            <v>61</v>
          </cell>
          <cell r="C577" t="str">
            <v>1453</v>
          </cell>
          <cell r="D577" t="str">
            <v>Холодильник СТИНОЛ</v>
          </cell>
          <cell r="E577" t="str">
            <v>Ново-липецкий мет.</v>
          </cell>
          <cell r="F577" t="str">
            <v>комб.</v>
          </cell>
          <cell r="G577" t="str">
            <v>01</v>
          </cell>
          <cell r="H577">
            <v>1800</v>
          </cell>
          <cell r="I577">
            <v>0</v>
          </cell>
          <cell r="J577">
            <v>0</v>
          </cell>
          <cell r="K577">
            <v>0.82</v>
          </cell>
          <cell r="L577" t="str">
            <v>23</v>
          </cell>
          <cell r="M577" t="str">
            <v>45800</v>
          </cell>
          <cell r="N577" t="str">
            <v>16 2930100</v>
          </cell>
          <cell r="O577" t="str">
            <v>063</v>
          </cell>
          <cell r="P577">
            <v>10</v>
          </cell>
          <cell r="Q577">
            <v>0</v>
          </cell>
          <cell r="R577" t="str">
            <v>1</v>
          </cell>
          <cell r="S577" t="str">
            <v>45</v>
          </cell>
          <cell r="T577">
            <v>95</v>
          </cell>
          <cell r="U577">
            <v>6</v>
          </cell>
          <cell r="V577">
            <v>95</v>
          </cell>
          <cell r="W577">
            <v>6</v>
          </cell>
          <cell r="X577">
            <v>95</v>
          </cell>
          <cell r="Y577">
            <v>0</v>
          </cell>
          <cell r="Z577">
            <v>0</v>
          </cell>
          <cell r="AB577" t="str">
            <v>14</v>
          </cell>
          <cell r="AC577">
            <v>8</v>
          </cell>
          <cell r="AD577" t="str">
            <v>0</v>
          </cell>
          <cell r="AE577" t="str">
            <v>0</v>
          </cell>
          <cell r="AF577" t="str">
            <v>00</v>
          </cell>
          <cell r="AI577">
            <v>2200458</v>
          </cell>
          <cell r="AJ577">
            <v>550114.5</v>
          </cell>
        </row>
        <row r="578">
          <cell r="A578" t="str">
            <v>15</v>
          </cell>
          <cell r="B578" t="str">
            <v>81</v>
          </cell>
          <cell r="C578" t="str">
            <v>1454</v>
          </cell>
          <cell r="D578" t="str">
            <v>Холодильник СТИНОЛ</v>
          </cell>
          <cell r="G578" t="str">
            <v>01</v>
          </cell>
          <cell r="H578">
            <v>1800</v>
          </cell>
          <cell r="I578">
            <v>0</v>
          </cell>
          <cell r="J578">
            <v>0</v>
          </cell>
          <cell r="K578">
            <v>0.82</v>
          </cell>
          <cell r="L578" t="str">
            <v>88/2</v>
          </cell>
          <cell r="M578" t="str">
            <v>45800</v>
          </cell>
          <cell r="N578" t="str">
            <v>16 2930100</v>
          </cell>
          <cell r="O578" t="str">
            <v>063</v>
          </cell>
          <cell r="P578">
            <v>10</v>
          </cell>
          <cell r="Q578">
            <v>0</v>
          </cell>
          <cell r="R578" t="str">
            <v>1</v>
          </cell>
          <cell r="S578" t="str">
            <v>45</v>
          </cell>
          <cell r="T578">
            <v>95</v>
          </cell>
          <cell r="U578">
            <v>6</v>
          </cell>
          <cell r="V578">
            <v>95</v>
          </cell>
          <cell r="W578">
            <v>6</v>
          </cell>
          <cell r="X578">
            <v>95</v>
          </cell>
          <cell r="Y578">
            <v>0</v>
          </cell>
          <cell r="Z578">
            <v>0</v>
          </cell>
          <cell r="AB578" t="str">
            <v>14</v>
          </cell>
          <cell r="AC578">
            <v>2</v>
          </cell>
          <cell r="AD578" t="str">
            <v>0</v>
          </cell>
          <cell r="AE578" t="str">
            <v>0</v>
          </cell>
          <cell r="AF578" t="str">
            <v>15</v>
          </cell>
          <cell r="AI578">
            <v>2200458</v>
          </cell>
          <cell r="AJ578">
            <v>550114.5</v>
          </cell>
        </row>
        <row r="579">
          <cell r="A579" t="str">
            <v>02</v>
          </cell>
          <cell r="B579" t="str">
            <v>04</v>
          </cell>
          <cell r="C579" t="str">
            <v>1455</v>
          </cell>
          <cell r="D579" t="str">
            <v>Холодильник СТИНОЛ</v>
          </cell>
          <cell r="G579" t="str">
            <v>01</v>
          </cell>
          <cell r="H579">
            <v>1800</v>
          </cell>
          <cell r="I579">
            <v>0</v>
          </cell>
          <cell r="J579">
            <v>0</v>
          </cell>
          <cell r="K579">
            <v>0.82</v>
          </cell>
          <cell r="L579" t="str">
            <v>23</v>
          </cell>
          <cell r="M579" t="str">
            <v>45800</v>
          </cell>
          <cell r="N579" t="str">
            <v>16 2930100</v>
          </cell>
          <cell r="O579" t="str">
            <v>063</v>
          </cell>
          <cell r="P579">
            <v>10</v>
          </cell>
          <cell r="Q579">
            <v>0</v>
          </cell>
          <cell r="R579" t="str">
            <v>1</v>
          </cell>
          <cell r="S579" t="str">
            <v>45</v>
          </cell>
          <cell r="T579">
            <v>95</v>
          </cell>
          <cell r="U579">
            <v>6</v>
          </cell>
          <cell r="V579">
            <v>95</v>
          </cell>
          <cell r="W579">
            <v>6</v>
          </cell>
          <cell r="X579">
            <v>95</v>
          </cell>
          <cell r="Y579">
            <v>0</v>
          </cell>
          <cell r="Z579">
            <v>0</v>
          </cell>
          <cell r="AB579" t="str">
            <v>14</v>
          </cell>
          <cell r="AC579">
            <v>2</v>
          </cell>
          <cell r="AD579" t="str">
            <v>0</v>
          </cell>
          <cell r="AE579" t="str">
            <v>0</v>
          </cell>
          <cell r="AF579" t="str">
            <v>00</v>
          </cell>
          <cell r="AI579">
            <v>2200458</v>
          </cell>
          <cell r="AJ579">
            <v>550114.5</v>
          </cell>
        </row>
        <row r="580">
          <cell r="A580" t="str">
            <v>02</v>
          </cell>
          <cell r="B580" t="str">
            <v>23</v>
          </cell>
          <cell r="C580" t="str">
            <v>1456</v>
          </cell>
          <cell r="D580" t="str">
            <v>КАМАЗ-532130 а/бетон</v>
          </cell>
          <cell r="E580" t="str">
            <v>онасос СБ-170 д02955</v>
          </cell>
          <cell r="F580" t="str">
            <v>5 ш1077112 NоА235 ХУ</v>
          </cell>
          <cell r="G580" t="str">
            <v>01</v>
          </cell>
          <cell r="H580">
            <v>46577.58</v>
          </cell>
          <cell r="I580">
            <v>0</v>
          </cell>
          <cell r="J580">
            <v>279450</v>
          </cell>
          <cell r="K580">
            <v>1.1200000000000001</v>
          </cell>
          <cell r="L580" t="str">
            <v>23</v>
          </cell>
          <cell r="M580" t="str">
            <v>42001</v>
          </cell>
          <cell r="N580" t="str">
            <v>15 3410196</v>
          </cell>
          <cell r="O580" t="str">
            <v>067</v>
          </cell>
          <cell r="P580">
            <v>10</v>
          </cell>
          <cell r="Q580">
            <v>0</v>
          </cell>
          <cell r="R580" t="str">
            <v>1</v>
          </cell>
          <cell r="S580" t="str">
            <v>42</v>
          </cell>
          <cell r="T580">
            <v>95</v>
          </cell>
          <cell r="U580">
            <v>6</v>
          </cell>
          <cell r="V580">
            <v>95</v>
          </cell>
          <cell r="W580">
            <v>6</v>
          </cell>
          <cell r="X580">
            <v>95</v>
          </cell>
          <cell r="Y580">
            <v>8</v>
          </cell>
          <cell r="Z580">
            <v>95</v>
          </cell>
          <cell r="AD580" t="str">
            <v>0</v>
          </cell>
          <cell r="AE580" t="str">
            <v>0</v>
          </cell>
          <cell r="AF580" t="str">
            <v>00</v>
          </cell>
          <cell r="AI580">
            <v>248888889</v>
          </cell>
          <cell r="AJ580">
            <v>58765470.439999998</v>
          </cell>
        </row>
        <row r="581">
          <cell r="A581" t="str">
            <v>02</v>
          </cell>
          <cell r="B581" t="str">
            <v>71</v>
          </cell>
          <cell r="C581" t="str">
            <v>1457</v>
          </cell>
          <cell r="D581" t="str">
            <v>Каток ДУ-47</v>
          </cell>
          <cell r="G581" t="str">
            <v>01</v>
          </cell>
          <cell r="H581">
            <v>81000</v>
          </cell>
          <cell r="I581">
            <v>0</v>
          </cell>
          <cell r="J581">
            <v>0</v>
          </cell>
          <cell r="K581">
            <v>1.19</v>
          </cell>
          <cell r="L581" t="str">
            <v>23</v>
          </cell>
          <cell r="M581" t="str">
            <v>42104</v>
          </cell>
          <cell r="N581" t="str">
            <v>14 2924440</v>
          </cell>
          <cell r="O581" t="str">
            <v>065</v>
          </cell>
          <cell r="P581">
            <v>16.7</v>
          </cell>
          <cell r="Q581">
            <v>0</v>
          </cell>
          <cell r="R581" t="str">
            <v>1</v>
          </cell>
          <cell r="S581" t="str">
            <v>42</v>
          </cell>
          <cell r="T581">
            <v>95</v>
          </cell>
          <cell r="U581">
            <v>6</v>
          </cell>
          <cell r="V581">
            <v>95</v>
          </cell>
          <cell r="W581">
            <v>6</v>
          </cell>
          <cell r="X581">
            <v>95</v>
          </cell>
          <cell r="Y581">
            <v>0</v>
          </cell>
          <cell r="Z581">
            <v>0</v>
          </cell>
          <cell r="AB581" t="str">
            <v>14</v>
          </cell>
          <cell r="AC581">
            <v>9</v>
          </cell>
          <cell r="AD581" t="str">
            <v>0</v>
          </cell>
          <cell r="AE581" t="str">
            <v>0</v>
          </cell>
          <cell r="AF581" t="str">
            <v>00</v>
          </cell>
          <cell r="AI581">
            <v>68089430</v>
          </cell>
          <cell r="AJ581">
            <v>28427337.030000001</v>
          </cell>
        </row>
        <row r="582">
          <cell r="A582" t="str">
            <v>02</v>
          </cell>
          <cell r="B582" t="str">
            <v>71</v>
          </cell>
          <cell r="C582" t="str">
            <v>1458</v>
          </cell>
          <cell r="D582" t="str">
            <v>Погрузчик КРУПИНА UN</v>
          </cell>
          <cell r="E582" t="str">
            <v>C-060 /Амкодор/</v>
          </cell>
          <cell r="F582" t="str">
            <v>зN16327830</v>
          </cell>
          <cell r="G582" t="str">
            <v>01</v>
          </cell>
          <cell r="H582">
            <v>134625</v>
          </cell>
          <cell r="I582">
            <v>0</v>
          </cell>
          <cell r="J582">
            <v>0</v>
          </cell>
          <cell r="K582">
            <v>0.8</v>
          </cell>
          <cell r="L582" t="str">
            <v>23</v>
          </cell>
          <cell r="M582" t="str">
            <v>41719</v>
          </cell>
          <cell r="N582" t="str">
            <v>14 2915541</v>
          </cell>
          <cell r="O582" t="str">
            <v>067</v>
          </cell>
          <cell r="P582">
            <v>12.5</v>
          </cell>
          <cell r="Q582">
            <v>0</v>
          </cell>
          <cell r="R582" t="str">
            <v>1</v>
          </cell>
          <cell r="S582" t="str">
            <v>41</v>
          </cell>
          <cell r="T582">
            <v>95</v>
          </cell>
          <cell r="U582">
            <v>6</v>
          </cell>
          <cell r="V582">
            <v>95</v>
          </cell>
          <cell r="W582">
            <v>6</v>
          </cell>
          <cell r="X582">
            <v>95</v>
          </cell>
          <cell r="Y582">
            <v>0</v>
          </cell>
          <cell r="Z582">
            <v>0</v>
          </cell>
          <cell r="AB582" t="str">
            <v>14</v>
          </cell>
          <cell r="AC582">
            <v>9</v>
          </cell>
          <cell r="AD582" t="str">
            <v>0</v>
          </cell>
          <cell r="AE582" t="str">
            <v>0</v>
          </cell>
          <cell r="AF582" t="str">
            <v>00</v>
          </cell>
          <cell r="AI582">
            <v>168217830</v>
          </cell>
          <cell r="AJ582">
            <v>52568071.880000003</v>
          </cell>
        </row>
        <row r="583">
          <cell r="A583" t="str">
            <v>02</v>
          </cell>
          <cell r="B583" t="str">
            <v>51</v>
          </cell>
          <cell r="C583" t="str">
            <v>1459</v>
          </cell>
          <cell r="D583" t="str">
            <v>Сварочный агрегат</v>
          </cell>
          <cell r="E583" t="str">
            <v>АДД-400</v>
          </cell>
          <cell r="G583" t="str">
            <v>01</v>
          </cell>
          <cell r="H583">
            <v>22659</v>
          </cell>
          <cell r="I583">
            <v>0</v>
          </cell>
          <cell r="J583">
            <v>0</v>
          </cell>
          <cell r="K583">
            <v>0.97</v>
          </cell>
          <cell r="L583" t="str">
            <v>20</v>
          </cell>
          <cell r="M583" t="str">
            <v>42502</v>
          </cell>
          <cell r="N583" t="str">
            <v>14 2947193</v>
          </cell>
          <cell r="O583" t="str">
            <v>067</v>
          </cell>
          <cell r="P583">
            <v>16.7</v>
          </cell>
          <cell r="Q583">
            <v>0</v>
          </cell>
          <cell r="R583" t="str">
            <v>1</v>
          </cell>
          <cell r="S583" t="str">
            <v>42</v>
          </cell>
          <cell r="T583">
            <v>95</v>
          </cell>
          <cell r="U583">
            <v>7</v>
          </cell>
          <cell r="V583">
            <v>95</v>
          </cell>
          <cell r="W583">
            <v>7</v>
          </cell>
          <cell r="X583">
            <v>95</v>
          </cell>
          <cell r="Y583">
            <v>0</v>
          </cell>
          <cell r="Z583">
            <v>0</v>
          </cell>
          <cell r="AB583" t="str">
            <v>14</v>
          </cell>
          <cell r="AC583">
            <v>7</v>
          </cell>
          <cell r="AD583" t="str">
            <v>0</v>
          </cell>
          <cell r="AE583" t="str">
            <v>0</v>
          </cell>
          <cell r="AF583" t="str">
            <v>00</v>
          </cell>
          <cell r="AI583">
            <v>23458350</v>
          </cell>
          <cell r="AJ583">
            <v>9467399.0899999999</v>
          </cell>
        </row>
        <row r="584">
          <cell r="A584" t="str">
            <v>02</v>
          </cell>
          <cell r="B584" t="str">
            <v>80</v>
          </cell>
          <cell r="C584" t="str">
            <v>1460</v>
          </cell>
          <cell r="D584" t="str">
            <v>Компьютер-486 ДХ266</v>
          </cell>
          <cell r="E584" t="str">
            <v>с монитором с принте</v>
          </cell>
          <cell r="F584" t="str">
            <v>ром EPSON LX-1050</v>
          </cell>
          <cell r="G584" t="str">
            <v>01</v>
          </cell>
          <cell r="H584">
            <v>4918.8999999999996</v>
          </cell>
          <cell r="I584">
            <v>0</v>
          </cell>
          <cell r="J584">
            <v>11924.9</v>
          </cell>
          <cell r="K584">
            <v>0.27</v>
          </cell>
          <cell r="L584" t="str">
            <v>26</v>
          </cell>
          <cell r="M584" t="str">
            <v>48008</v>
          </cell>
          <cell r="N584" t="str">
            <v>14 3020203</v>
          </cell>
          <cell r="O584" t="str">
            <v>063</v>
          </cell>
          <cell r="P584">
            <v>10</v>
          </cell>
          <cell r="Q584">
            <v>0</v>
          </cell>
          <cell r="R584" t="str">
            <v>1</v>
          </cell>
          <cell r="S584" t="str">
            <v>48</v>
          </cell>
          <cell r="T584">
            <v>95</v>
          </cell>
          <cell r="U584">
            <v>7</v>
          </cell>
          <cell r="V584">
            <v>95</v>
          </cell>
          <cell r="W584">
            <v>7</v>
          </cell>
          <cell r="X584">
            <v>95</v>
          </cell>
          <cell r="Y584">
            <v>6</v>
          </cell>
          <cell r="Z584">
            <v>99</v>
          </cell>
          <cell r="AB584" t="str">
            <v>14</v>
          </cell>
          <cell r="AC584">
            <v>11</v>
          </cell>
          <cell r="AD584" t="str">
            <v>0</v>
          </cell>
          <cell r="AE584" t="str">
            <v>0</v>
          </cell>
          <cell r="AF584" t="str">
            <v>00</v>
          </cell>
          <cell r="AI584">
            <v>11982705</v>
          </cell>
          <cell r="AJ584">
            <v>2895820.38</v>
          </cell>
        </row>
        <row r="585">
          <cell r="A585" t="str">
            <v>02</v>
          </cell>
          <cell r="B585" t="str">
            <v>80</v>
          </cell>
          <cell r="C585" t="str">
            <v>1461</v>
          </cell>
          <cell r="D585" t="str">
            <v>Компьютер-486 ДХ266</v>
          </cell>
          <cell r="E585" t="str">
            <v>с монитором</v>
          </cell>
          <cell r="G585" t="str">
            <v>01</v>
          </cell>
          <cell r="H585">
            <v>3250</v>
          </cell>
          <cell r="I585">
            <v>0</v>
          </cell>
          <cell r="J585">
            <v>7450</v>
          </cell>
          <cell r="K585">
            <v>0.27</v>
          </cell>
          <cell r="L585" t="str">
            <v>26</v>
          </cell>
          <cell r="M585" t="str">
            <v>48008</v>
          </cell>
          <cell r="N585" t="str">
            <v>14 3020203</v>
          </cell>
          <cell r="O585" t="str">
            <v>063</v>
          </cell>
          <cell r="P585">
            <v>10</v>
          </cell>
          <cell r="Q585">
            <v>0</v>
          </cell>
          <cell r="R585" t="str">
            <v>1</v>
          </cell>
          <cell r="S585" t="str">
            <v>48</v>
          </cell>
          <cell r="T585">
            <v>95</v>
          </cell>
          <cell r="U585">
            <v>7</v>
          </cell>
          <cell r="V585">
            <v>95</v>
          </cell>
          <cell r="W585">
            <v>7</v>
          </cell>
          <cell r="X585">
            <v>95</v>
          </cell>
          <cell r="Y585">
            <v>11</v>
          </cell>
          <cell r="Z585">
            <v>97</v>
          </cell>
          <cell r="AB585" t="str">
            <v>14</v>
          </cell>
          <cell r="AC585">
            <v>11</v>
          </cell>
          <cell r="AD585" t="str">
            <v>0</v>
          </cell>
          <cell r="AE585" t="str">
            <v>0</v>
          </cell>
          <cell r="AF585" t="str">
            <v>00</v>
          </cell>
          <cell r="AI585">
            <v>20382705</v>
          </cell>
          <cell r="AJ585">
            <v>2930820.38</v>
          </cell>
        </row>
        <row r="586">
          <cell r="A586" t="str">
            <v>02</v>
          </cell>
          <cell r="B586" t="str">
            <v>80</v>
          </cell>
          <cell r="C586" t="str">
            <v>1463</v>
          </cell>
          <cell r="D586" t="str">
            <v>Сейф ЕС-065</v>
          </cell>
          <cell r="G586" t="str">
            <v>01</v>
          </cell>
          <cell r="H586">
            <v>2548</v>
          </cell>
          <cell r="I586">
            <v>0</v>
          </cell>
          <cell r="J586">
            <v>0</v>
          </cell>
          <cell r="K586">
            <v>0.25</v>
          </cell>
          <cell r="L586" t="str">
            <v>26</v>
          </cell>
          <cell r="M586" t="str">
            <v>70001</v>
          </cell>
          <cell r="N586" t="str">
            <v>16 2899400</v>
          </cell>
          <cell r="O586" t="str">
            <v>08</v>
          </cell>
          <cell r="P586">
            <v>6.5</v>
          </cell>
          <cell r="Q586">
            <v>0</v>
          </cell>
          <cell r="R586" t="str">
            <v>1</v>
          </cell>
          <cell r="S586" t="str">
            <v>70</v>
          </cell>
          <cell r="T586">
            <v>95</v>
          </cell>
          <cell r="U586">
            <v>7</v>
          </cell>
          <cell r="V586">
            <v>95</v>
          </cell>
          <cell r="W586">
            <v>7</v>
          </cell>
          <cell r="X586">
            <v>95</v>
          </cell>
          <cell r="Y586">
            <v>0</v>
          </cell>
          <cell r="Z586">
            <v>0</v>
          </cell>
          <cell r="AD586" t="str">
            <v>0</v>
          </cell>
          <cell r="AE586" t="str">
            <v>0</v>
          </cell>
          <cell r="AF586" t="str">
            <v>00</v>
          </cell>
          <cell r="AI586">
            <v>10215137</v>
          </cell>
          <cell r="AJ586">
            <v>1604627.77</v>
          </cell>
        </row>
        <row r="587">
          <cell r="A587" t="str">
            <v>02</v>
          </cell>
          <cell r="B587" t="str">
            <v>05</v>
          </cell>
          <cell r="C587" t="str">
            <v>1464</v>
          </cell>
          <cell r="D587" t="str">
            <v>Дизели /части машин</v>
          </cell>
          <cell r="E587" t="str">
            <v>и оборудования/ Д-36</v>
          </cell>
          <cell r="G587" t="str">
            <v>01</v>
          </cell>
          <cell r="H587">
            <v>52155.92</v>
          </cell>
          <cell r="I587">
            <v>0</v>
          </cell>
          <cell r="J587">
            <v>0</v>
          </cell>
          <cell r="K587">
            <v>1.21</v>
          </cell>
          <cell r="L587" t="str">
            <v>20</v>
          </cell>
          <cell r="M587" t="str">
            <v>40411</v>
          </cell>
          <cell r="N587" t="str">
            <v>14 2911100</v>
          </cell>
          <cell r="O587" t="str">
            <v>063</v>
          </cell>
          <cell r="P587">
            <v>14.3</v>
          </cell>
          <cell r="Q587">
            <v>0</v>
          </cell>
          <cell r="R587" t="str">
            <v>1</v>
          </cell>
          <cell r="S587" t="str">
            <v>40</v>
          </cell>
          <cell r="T587">
            <v>95</v>
          </cell>
          <cell r="U587">
            <v>7</v>
          </cell>
          <cell r="V587">
            <v>95</v>
          </cell>
          <cell r="W587">
            <v>7</v>
          </cell>
          <cell r="X587">
            <v>95</v>
          </cell>
          <cell r="Y587">
            <v>0</v>
          </cell>
          <cell r="Z587">
            <v>0</v>
          </cell>
          <cell r="AD587" t="str">
            <v>0</v>
          </cell>
          <cell r="AE587" t="str">
            <v>0</v>
          </cell>
          <cell r="AF587" t="str">
            <v>00</v>
          </cell>
          <cell r="AI587">
            <v>43104068</v>
          </cell>
          <cell r="AJ587">
            <v>14896047.5</v>
          </cell>
        </row>
        <row r="588">
          <cell r="A588" t="str">
            <v>02</v>
          </cell>
          <cell r="B588" t="str">
            <v>02</v>
          </cell>
          <cell r="C588" t="str">
            <v>1465</v>
          </cell>
          <cell r="D588" t="str">
            <v>Центратор внутренний</v>
          </cell>
          <cell r="E588" t="str">
            <v>ЦВ-121</v>
          </cell>
          <cell r="G588" t="str">
            <v>01</v>
          </cell>
          <cell r="H588">
            <v>34827.25</v>
          </cell>
          <cell r="I588">
            <v>0</v>
          </cell>
          <cell r="J588">
            <v>46800</v>
          </cell>
          <cell r="K588">
            <v>0.88</v>
          </cell>
          <cell r="L588" t="str">
            <v>20</v>
          </cell>
          <cell r="M588" t="str">
            <v>43807</v>
          </cell>
          <cell r="N588" t="str">
            <v>14 2928286</v>
          </cell>
          <cell r="O588" t="str">
            <v>067</v>
          </cell>
          <cell r="P588">
            <v>25</v>
          </cell>
          <cell r="Q588">
            <v>0</v>
          </cell>
          <cell r="R588" t="str">
            <v>1</v>
          </cell>
          <cell r="S588" t="str">
            <v>43</v>
          </cell>
          <cell r="T588">
            <v>86</v>
          </cell>
          <cell r="U588">
            <v>7</v>
          </cell>
          <cell r="V588">
            <v>95</v>
          </cell>
          <cell r="W588">
            <v>7</v>
          </cell>
          <cell r="X588">
            <v>95</v>
          </cell>
          <cell r="Y588">
            <v>8</v>
          </cell>
          <cell r="Z588">
            <v>95</v>
          </cell>
          <cell r="AB588" t="str">
            <v>14</v>
          </cell>
          <cell r="AC588">
            <v>2</v>
          </cell>
          <cell r="AD588" t="str">
            <v>0</v>
          </cell>
          <cell r="AE588" t="str">
            <v>0</v>
          </cell>
          <cell r="AF588" t="str">
            <v>00</v>
          </cell>
          <cell r="AI588">
            <v>53087025</v>
          </cell>
          <cell r="AJ588">
            <v>31790470.309999999</v>
          </cell>
        </row>
        <row r="589">
          <cell r="A589" t="str">
            <v>02</v>
          </cell>
          <cell r="B589" t="str">
            <v>80</v>
          </cell>
          <cell r="C589" t="str">
            <v>1466</v>
          </cell>
          <cell r="D589" t="str">
            <v>Телефакс PANASONIC</v>
          </cell>
          <cell r="G589" t="str">
            <v>01</v>
          </cell>
          <cell r="H589">
            <v>1836</v>
          </cell>
          <cell r="I589">
            <v>0</v>
          </cell>
          <cell r="J589">
            <v>0</v>
          </cell>
          <cell r="K589">
            <v>0.21</v>
          </cell>
          <cell r="L589" t="str">
            <v>26</v>
          </cell>
          <cell r="M589" t="str">
            <v>48008</v>
          </cell>
          <cell r="N589" t="str">
            <v>14 3222146</v>
          </cell>
          <cell r="O589" t="str">
            <v>063</v>
          </cell>
          <cell r="P589">
            <v>10</v>
          </cell>
          <cell r="Q589">
            <v>0</v>
          </cell>
          <cell r="R589" t="str">
            <v>1</v>
          </cell>
          <cell r="S589" t="str">
            <v>48</v>
          </cell>
          <cell r="T589">
            <v>95</v>
          </cell>
          <cell r="U589">
            <v>7</v>
          </cell>
          <cell r="V589">
            <v>95</v>
          </cell>
          <cell r="W589">
            <v>7</v>
          </cell>
          <cell r="X589">
            <v>95</v>
          </cell>
          <cell r="Y589">
            <v>0</v>
          </cell>
          <cell r="Z589">
            <v>0</v>
          </cell>
          <cell r="AD589" t="str">
            <v>0</v>
          </cell>
          <cell r="AE589" t="str">
            <v>0</v>
          </cell>
          <cell r="AF589" t="str">
            <v>00</v>
          </cell>
          <cell r="AI589">
            <v>8680000</v>
          </cell>
          <cell r="AJ589">
            <v>2097666.67</v>
          </cell>
        </row>
        <row r="590">
          <cell r="A590" t="str">
            <v>02</v>
          </cell>
          <cell r="B590" t="str">
            <v>80</v>
          </cell>
          <cell r="C590" t="str">
            <v>1467</v>
          </cell>
          <cell r="D590" t="str">
            <v>К/а CANON NP-1215</v>
          </cell>
          <cell r="E590" t="str">
            <v>вкл. комплект расх.</v>
          </cell>
          <cell r="F590" t="str">
            <v>материалов</v>
          </cell>
          <cell r="G590" t="str">
            <v>01</v>
          </cell>
          <cell r="H590">
            <v>10300</v>
          </cell>
          <cell r="I590">
            <v>0</v>
          </cell>
          <cell r="J590">
            <v>0</v>
          </cell>
          <cell r="K590">
            <v>0.45</v>
          </cell>
          <cell r="L590" t="str">
            <v>26</v>
          </cell>
          <cell r="M590" t="str">
            <v>44804</v>
          </cell>
          <cell r="N590" t="str">
            <v>14 3010210</v>
          </cell>
          <cell r="O590" t="str">
            <v>063</v>
          </cell>
          <cell r="P590">
            <v>12.5</v>
          </cell>
          <cell r="Q590">
            <v>0</v>
          </cell>
          <cell r="R590" t="str">
            <v>1</v>
          </cell>
          <cell r="S590" t="str">
            <v>48</v>
          </cell>
          <cell r="T590">
            <v>95</v>
          </cell>
          <cell r="U590">
            <v>7</v>
          </cell>
          <cell r="V590">
            <v>95</v>
          </cell>
          <cell r="W590">
            <v>7</v>
          </cell>
          <cell r="X590">
            <v>95</v>
          </cell>
          <cell r="Y590">
            <v>0</v>
          </cell>
          <cell r="Z590">
            <v>0</v>
          </cell>
          <cell r="AD590" t="str">
            <v>0</v>
          </cell>
          <cell r="AE590" t="str">
            <v>0</v>
          </cell>
          <cell r="AF590" t="str">
            <v>00</v>
          </cell>
          <cell r="AI590">
            <v>22960000</v>
          </cell>
          <cell r="AJ590">
            <v>6935833.3300000001</v>
          </cell>
        </row>
        <row r="591">
          <cell r="A591" t="str">
            <v>02</v>
          </cell>
          <cell r="B591" t="str">
            <v>80</v>
          </cell>
          <cell r="C591" t="str">
            <v>1468</v>
          </cell>
          <cell r="D591" t="str">
            <v>Сетевое аппаратное</v>
          </cell>
          <cell r="E591" t="str">
            <v>обеспечение</v>
          </cell>
          <cell r="G591" t="str">
            <v>01</v>
          </cell>
          <cell r="H591">
            <v>18500</v>
          </cell>
          <cell r="I591">
            <v>0</v>
          </cell>
          <cell r="J591">
            <v>0</v>
          </cell>
          <cell r="K591">
            <v>0.8</v>
          </cell>
          <cell r="L591" t="str">
            <v>26</v>
          </cell>
          <cell r="M591" t="str">
            <v>48008</v>
          </cell>
          <cell r="N591" t="str">
            <v>14 3020380</v>
          </cell>
          <cell r="O591" t="str">
            <v>063</v>
          </cell>
          <cell r="P591">
            <v>10</v>
          </cell>
          <cell r="Q591">
            <v>0</v>
          </cell>
          <cell r="R591" t="str">
            <v>1</v>
          </cell>
          <cell r="S591" t="str">
            <v>48</v>
          </cell>
          <cell r="T591">
            <v>95</v>
          </cell>
          <cell r="U591">
            <v>7</v>
          </cell>
          <cell r="V591">
            <v>95</v>
          </cell>
          <cell r="W591">
            <v>7</v>
          </cell>
          <cell r="X591">
            <v>95</v>
          </cell>
          <cell r="Y591">
            <v>0</v>
          </cell>
          <cell r="Z591">
            <v>0</v>
          </cell>
          <cell r="AD591" t="str">
            <v>0</v>
          </cell>
          <cell r="AE591" t="str">
            <v>0</v>
          </cell>
          <cell r="AF591" t="str">
            <v>00</v>
          </cell>
          <cell r="AI591">
            <v>23045267</v>
          </cell>
          <cell r="AJ591">
            <v>5569272.8600000003</v>
          </cell>
        </row>
        <row r="592">
          <cell r="A592" t="str">
            <v>02</v>
          </cell>
          <cell r="B592" t="str">
            <v>80</v>
          </cell>
          <cell r="C592" t="str">
            <v>1469</v>
          </cell>
          <cell r="D592" t="str">
            <v>Сетевое программное</v>
          </cell>
          <cell r="E592" t="str">
            <v>обеспечение</v>
          </cell>
          <cell r="G592" t="str">
            <v>01</v>
          </cell>
          <cell r="H592">
            <v>16500</v>
          </cell>
          <cell r="I592">
            <v>0</v>
          </cell>
          <cell r="J592">
            <v>0</v>
          </cell>
          <cell r="K592">
            <v>0.9</v>
          </cell>
          <cell r="L592" t="str">
            <v>26</v>
          </cell>
          <cell r="M592" t="str">
            <v>48008</v>
          </cell>
          <cell r="N592" t="str">
            <v>14 3020380</v>
          </cell>
          <cell r="O592" t="str">
            <v>063</v>
          </cell>
          <cell r="P592">
            <v>10</v>
          </cell>
          <cell r="Q592">
            <v>0</v>
          </cell>
          <cell r="R592" t="str">
            <v>1</v>
          </cell>
          <cell r="S592" t="str">
            <v>48</v>
          </cell>
          <cell r="T592">
            <v>95</v>
          </cell>
          <cell r="U592">
            <v>7</v>
          </cell>
          <cell r="V592">
            <v>95</v>
          </cell>
          <cell r="W592">
            <v>7</v>
          </cell>
          <cell r="X592">
            <v>95</v>
          </cell>
          <cell r="Y592">
            <v>0</v>
          </cell>
          <cell r="Z592">
            <v>0</v>
          </cell>
          <cell r="AD592" t="str">
            <v>0</v>
          </cell>
          <cell r="AE592" t="str">
            <v>0</v>
          </cell>
          <cell r="AF592" t="str">
            <v>00</v>
          </cell>
          <cell r="AI592">
            <v>18254733</v>
          </cell>
          <cell r="AJ592">
            <v>4411560.47</v>
          </cell>
        </row>
        <row r="593">
          <cell r="A593" t="str">
            <v>02</v>
          </cell>
          <cell r="B593" t="str">
            <v>02</v>
          </cell>
          <cell r="C593" t="str">
            <v>1470</v>
          </cell>
          <cell r="D593" t="str">
            <v>Жилой вагон не уком-</v>
          </cell>
          <cell r="E593" t="str">
            <v>плектованный дерево-</v>
          </cell>
          <cell r="F593" t="str">
            <v>мет.3 х 6 Финляндия</v>
          </cell>
          <cell r="G593" t="str">
            <v>01</v>
          </cell>
          <cell r="H593">
            <v>28800</v>
          </cell>
          <cell r="I593">
            <v>0</v>
          </cell>
          <cell r="J593">
            <v>0</v>
          </cell>
          <cell r="K593">
            <v>0.41</v>
          </cell>
          <cell r="L593" t="str">
            <v>20</v>
          </cell>
          <cell r="M593" t="str">
            <v>10010</v>
          </cell>
          <cell r="N593" t="str">
            <v>13 2022261</v>
          </cell>
          <cell r="O593" t="str">
            <v>01</v>
          </cell>
          <cell r="P593">
            <v>12.5</v>
          </cell>
          <cell r="Q593">
            <v>0</v>
          </cell>
          <cell r="R593" t="str">
            <v>1</v>
          </cell>
          <cell r="S593" t="str">
            <v>10</v>
          </cell>
          <cell r="T593">
            <v>95</v>
          </cell>
          <cell r="U593">
            <v>8</v>
          </cell>
          <cell r="V593">
            <v>95</v>
          </cell>
          <cell r="W593">
            <v>8</v>
          </cell>
          <cell r="X593">
            <v>95</v>
          </cell>
          <cell r="Y593">
            <v>0</v>
          </cell>
          <cell r="Z593">
            <v>0</v>
          </cell>
          <cell r="AB593" t="str">
            <v>14</v>
          </cell>
          <cell r="AC593">
            <v>2</v>
          </cell>
          <cell r="AD593" t="str">
            <v>0</v>
          </cell>
          <cell r="AE593" t="str">
            <v>0</v>
          </cell>
          <cell r="AF593" t="str">
            <v>00</v>
          </cell>
          <cell r="AI593">
            <v>69783903</v>
          </cell>
          <cell r="AJ593">
            <v>20353638.379999999</v>
          </cell>
        </row>
        <row r="594">
          <cell r="A594" t="str">
            <v>02</v>
          </cell>
          <cell r="B594" t="str">
            <v>80</v>
          </cell>
          <cell r="C594" t="str">
            <v>1471</v>
          </cell>
          <cell r="D594" t="str">
            <v>Кондиционер БК 1800</v>
          </cell>
          <cell r="G594" t="str">
            <v>01</v>
          </cell>
          <cell r="H594">
            <v>1169.28</v>
          </cell>
          <cell r="I594">
            <v>0</v>
          </cell>
          <cell r="J594">
            <v>0</v>
          </cell>
          <cell r="K594">
            <v>0.96</v>
          </cell>
          <cell r="L594" t="str">
            <v>26</v>
          </cell>
          <cell r="M594" t="str">
            <v>41606</v>
          </cell>
          <cell r="N594" t="str">
            <v>16 2930274</v>
          </cell>
          <cell r="O594" t="str">
            <v>062</v>
          </cell>
          <cell r="P594">
            <v>11.1</v>
          </cell>
          <cell r="Q594">
            <v>0</v>
          </cell>
          <cell r="R594" t="str">
            <v>1</v>
          </cell>
          <cell r="S594" t="str">
            <v>41</v>
          </cell>
          <cell r="T594">
            <v>95</v>
          </cell>
          <cell r="U594">
            <v>8</v>
          </cell>
          <cell r="V594">
            <v>95</v>
          </cell>
          <cell r="W594">
            <v>8</v>
          </cell>
          <cell r="X594">
            <v>95</v>
          </cell>
          <cell r="Y594">
            <v>0</v>
          </cell>
          <cell r="Z594">
            <v>0</v>
          </cell>
          <cell r="AD594" t="str">
            <v>0</v>
          </cell>
          <cell r="AE594" t="str">
            <v>0</v>
          </cell>
          <cell r="AF594" t="str">
            <v>00</v>
          </cell>
          <cell r="AI594">
            <v>1218000</v>
          </cell>
          <cell r="AJ594">
            <v>315462</v>
          </cell>
        </row>
        <row r="595">
          <cell r="A595" t="str">
            <v>02</v>
          </cell>
          <cell r="B595" t="str">
            <v>80</v>
          </cell>
          <cell r="C595" t="str">
            <v>1472</v>
          </cell>
          <cell r="D595" t="str">
            <v>Кондиционер БК 1800</v>
          </cell>
          <cell r="G595" t="str">
            <v>01</v>
          </cell>
          <cell r="H595">
            <v>1169.28</v>
          </cell>
          <cell r="I595">
            <v>0</v>
          </cell>
          <cell r="J595">
            <v>0</v>
          </cell>
          <cell r="K595">
            <v>0.96</v>
          </cell>
          <cell r="L595" t="str">
            <v>26</v>
          </cell>
          <cell r="M595" t="str">
            <v>41606</v>
          </cell>
          <cell r="N595" t="str">
            <v>16 2930274</v>
          </cell>
          <cell r="O595" t="str">
            <v>062</v>
          </cell>
          <cell r="P595">
            <v>11.1</v>
          </cell>
          <cell r="Q595">
            <v>0</v>
          </cell>
          <cell r="R595" t="str">
            <v>1</v>
          </cell>
          <cell r="S595" t="str">
            <v>41</v>
          </cell>
          <cell r="T595">
            <v>95</v>
          </cell>
          <cell r="U595">
            <v>8</v>
          </cell>
          <cell r="V595">
            <v>95</v>
          </cell>
          <cell r="W595">
            <v>8</v>
          </cell>
          <cell r="X595">
            <v>95</v>
          </cell>
          <cell r="Y595">
            <v>0</v>
          </cell>
          <cell r="Z595">
            <v>0</v>
          </cell>
          <cell r="AD595" t="str">
            <v>0</v>
          </cell>
          <cell r="AE595" t="str">
            <v>0</v>
          </cell>
          <cell r="AF595" t="str">
            <v>00</v>
          </cell>
          <cell r="AI595">
            <v>1218000</v>
          </cell>
          <cell r="AJ595">
            <v>315462</v>
          </cell>
        </row>
        <row r="596">
          <cell r="A596" t="str">
            <v>02</v>
          </cell>
          <cell r="B596" t="str">
            <v>80</v>
          </cell>
          <cell r="C596" t="str">
            <v>1473</v>
          </cell>
          <cell r="D596" t="str">
            <v>Кондиционер БК 1800</v>
          </cell>
          <cell r="G596" t="str">
            <v>01</v>
          </cell>
          <cell r="H596">
            <v>1169.28</v>
          </cell>
          <cell r="I596">
            <v>0</v>
          </cell>
          <cell r="J596">
            <v>0</v>
          </cell>
          <cell r="K596">
            <v>0.96</v>
          </cell>
          <cell r="L596" t="str">
            <v>26</v>
          </cell>
          <cell r="M596" t="str">
            <v>41606</v>
          </cell>
          <cell r="N596" t="str">
            <v>16 2930274</v>
          </cell>
          <cell r="O596" t="str">
            <v>062</v>
          </cell>
          <cell r="P596">
            <v>11.1</v>
          </cell>
          <cell r="Q596">
            <v>0</v>
          </cell>
          <cell r="R596" t="str">
            <v>1</v>
          </cell>
          <cell r="S596" t="str">
            <v>41</v>
          </cell>
          <cell r="T596">
            <v>95</v>
          </cell>
          <cell r="U596">
            <v>8</v>
          </cell>
          <cell r="V596">
            <v>95</v>
          </cell>
          <cell r="W596">
            <v>8</v>
          </cell>
          <cell r="X596">
            <v>95</v>
          </cell>
          <cell r="Y596">
            <v>0</v>
          </cell>
          <cell r="Z596">
            <v>0</v>
          </cell>
          <cell r="AD596" t="str">
            <v>0</v>
          </cell>
          <cell r="AE596" t="str">
            <v>0</v>
          </cell>
          <cell r="AF596" t="str">
            <v>00</v>
          </cell>
          <cell r="AI596">
            <v>1218000</v>
          </cell>
          <cell r="AJ596">
            <v>315462</v>
          </cell>
        </row>
        <row r="597">
          <cell r="A597" t="str">
            <v>02</v>
          </cell>
          <cell r="B597" t="str">
            <v>41</v>
          </cell>
          <cell r="C597" t="str">
            <v>1474</v>
          </cell>
          <cell r="D597" t="str">
            <v>Кондиционер БК 1800</v>
          </cell>
          <cell r="G597" t="str">
            <v>01</v>
          </cell>
          <cell r="H597">
            <v>1169.28</v>
          </cell>
          <cell r="I597">
            <v>0</v>
          </cell>
          <cell r="J597">
            <v>0</v>
          </cell>
          <cell r="K597">
            <v>0.96</v>
          </cell>
          <cell r="L597" t="str">
            <v>20</v>
          </cell>
          <cell r="M597" t="str">
            <v>41606</v>
          </cell>
          <cell r="N597" t="str">
            <v>16 2930274</v>
          </cell>
          <cell r="O597" t="str">
            <v>062</v>
          </cell>
          <cell r="P597">
            <v>11.1</v>
          </cell>
          <cell r="Q597">
            <v>0</v>
          </cell>
          <cell r="R597" t="str">
            <v>1</v>
          </cell>
          <cell r="S597" t="str">
            <v>41</v>
          </cell>
          <cell r="T597">
            <v>95</v>
          </cell>
          <cell r="U597">
            <v>8</v>
          </cell>
          <cell r="V597">
            <v>95</v>
          </cell>
          <cell r="W597">
            <v>8</v>
          </cell>
          <cell r="X597">
            <v>95</v>
          </cell>
          <cell r="Y597">
            <v>0</v>
          </cell>
          <cell r="Z597">
            <v>0</v>
          </cell>
          <cell r="AB597" t="str">
            <v>14</v>
          </cell>
          <cell r="AC597">
            <v>2</v>
          </cell>
          <cell r="AD597" t="str">
            <v>0</v>
          </cell>
          <cell r="AE597" t="str">
            <v>0</v>
          </cell>
          <cell r="AF597" t="str">
            <v>00</v>
          </cell>
          <cell r="AI597">
            <v>1218000</v>
          </cell>
          <cell r="AJ597">
            <v>315462</v>
          </cell>
        </row>
        <row r="598">
          <cell r="A598" t="str">
            <v>15</v>
          </cell>
          <cell r="B598" t="str">
            <v>81</v>
          </cell>
          <cell r="C598" t="str">
            <v>1475</v>
          </cell>
          <cell r="D598" t="str">
            <v>Тестер офтальмологич</v>
          </cell>
          <cell r="E598" t="str">
            <v>еский</v>
          </cell>
          <cell r="G598" t="str">
            <v>01</v>
          </cell>
          <cell r="H598">
            <v>6615</v>
          </cell>
          <cell r="I598">
            <v>0</v>
          </cell>
          <cell r="J598">
            <v>0</v>
          </cell>
          <cell r="K598">
            <v>0.55000000000000004</v>
          </cell>
          <cell r="L598" t="str">
            <v>88/2</v>
          </cell>
          <cell r="M598" t="str">
            <v>46012</v>
          </cell>
          <cell r="N598" t="str">
            <v>14 3311269</v>
          </cell>
          <cell r="O598" t="str">
            <v>067</v>
          </cell>
          <cell r="P598">
            <v>10</v>
          </cell>
          <cell r="Q598">
            <v>0</v>
          </cell>
          <cell r="R598" t="str">
            <v>1</v>
          </cell>
          <cell r="S598" t="str">
            <v>46</v>
          </cell>
          <cell r="T598">
            <v>95</v>
          </cell>
          <cell r="U598">
            <v>8</v>
          </cell>
          <cell r="V598">
            <v>95</v>
          </cell>
          <cell r="W598">
            <v>8</v>
          </cell>
          <cell r="X598">
            <v>95</v>
          </cell>
          <cell r="Y598">
            <v>0</v>
          </cell>
          <cell r="Z598">
            <v>0</v>
          </cell>
          <cell r="AD598" t="str">
            <v>0</v>
          </cell>
          <cell r="AE598" t="str">
            <v>0</v>
          </cell>
          <cell r="AF598" t="str">
            <v>15</v>
          </cell>
          <cell r="AI598">
            <v>12000000</v>
          </cell>
          <cell r="AJ598">
            <v>2800000</v>
          </cell>
        </row>
        <row r="599">
          <cell r="A599" t="str">
            <v>02</v>
          </cell>
          <cell r="B599" t="str">
            <v>03</v>
          </cell>
          <cell r="C599" t="str">
            <v>1476</v>
          </cell>
          <cell r="D599" t="str">
            <v>Приспособление для р</v>
          </cell>
          <cell r="E599" t="str">
            <v>учной намотки липкой</v>
          </cell>
          <cell r="F599" t="str">
            <v>полдимерной ленты</v>
          </cell>
          <cell r="G599" t="str">
            <v>01</v>
          </cell>
          <cell r="H599">
            <v>5620</v>
          </cell>
          <cell r="I599">
            <v>0</v>
          </cell>
          <cell r="J599">
            <v>0</v>
          </cell>
          <cell r="K599">
            <v>0.99</v>
          </cell>
          <cell r="L599" t="str">
            <v>26</v>
          </cell>
          <cell r="M599" t="str">
            <v>43608</v>
          </cell>
          <cell r="N599" t="str">
            <v>14 2922722</v>
          </cell>
          <cell r="O599" t="str">
            <v>067</v>
          </cell>
          <cell r="P599">
            <v>16.7</v>
          </cell>
          <cell r="Q599">
            <v>0</v>
          </cell>
          <cell r="R599" t="str">
            <v>1</v>
          </cell>
          <cell r="S599" t="str">
            <v>43</v>
          </cell>
          <cell r="T599">
            <v>95</v>
          </cell>
          <cell r="U599">
            <v>8</v>
          </cell>
          <cell r="V599">
            <v>95</v>
          </cell>
          <cell r="W599">
            <v>8</v>
          </cell>
          <cell r="X599">
            <v>95</v>
          </cell>
          <cell r="Y599">
            <v>0</v>
          </cell>
          <cell r="Z599">
            <v>0</v>
          </cell>
          <cell r="AD599" t="str">
            <v>0</v>
          </cell>
          <cell r="AE599" t="str">
            <v>0</v>
          </cell>
          <cell r="AF599" t="str">
            <v>00</v>
          </cell>
          <cell r="AI599">
            <v>5700000</v>
          </cell>
          <cell r="AJ599">
            <v>2221100</v>
          </cell>
        </row>
        <row r="600">
          <cell r="A600" t="str">
            <v>02</v>
          </cell>
          <cell r="B600" t="str">
            <v>11</v>
          </cell>
          <cell r="C600" t="str">
            <v>1491</v>
          </cell>
          <cell r="D600" t="str">
            <v>Машина точной сварки</v>
          </cell>
          <cell r="E600" t="str">
            <v>МТ 2103</v>
          </cell>
          <cell r="G600" t="str">
            <v>01</v>
          </cell>
          <cell r="H600">
            <v>42650</v>
          </cell>
          <cell r="I600">
            <v>0</v>
          </cell>
          <cell r="J600">
            <v>0</v>
          </cell>
          <cell r="K600">
            <v>1.01</v>
          </cell>
          <cell r="L600" t="str">
            <v>20</v>
          </cell>
          <cell r="M600" t="str">
            <v>42503</v>
          </cell>
          <cell r="N600" t="str">
            <v>14 2922804</v>
          </cell>
          <cell r="O600" t="str">
            <v>067</v>
          </cell>
          <cell r="P600">
            <v>12.5</v>
          </cell>
          <cell r="Q600">
            <v>0</v>
          </cell>
          <cell r="R600" t="str">
            <v>1</v>
          </cell>
          <cell r="S600" t="str">
            <v>42</v>
          </cell>
          <cell r="T600">
            <v>95</v>
          </cell>
          <cell r="U600">
            <v>9</v>
          </cell>
          <cell r="V600">
            <v>95</v>
          </cell>
          <cell r="W600">
            <v>9</v>
          </cell>
          <cell r="X600">
            <v>95</v>
          </cell>
          <cell r="Y600">
            <v>0</v>
          </cell>
          <cell r="Z600">
            <v>0</v>
          </cell>
          <cell r="AB600" t="str">
            <v>14</v>
          </cell>
          <cell r="AC600">
            <v>9</v>
          </cell>
          <cell r="AD600" t="str">
            <v>2</v>
          </cell>
          <cell r="AE600" t="str">
            <v>1</v>
          </cell>
          <cell r="AF600" t="str">
            <v>00</v>
          </cell>
          <cell r="AG600">
            <v>42120000</v>
          </cell>
          <cell r="AI600">
            <v>42120000</v>
          </cell>
          <cell r="AJ600">
            <v>11846250</v>
          </cell>
        </row>
        <row r="601">
          <cell r="A601" t="str">
            <v>02</v>
          </cell>
          <cell r="B601" t="str">
            <v>11</v>
          </cell>
          <cell r="C601" t="str">
            <v>1492</v>
          </cell>
          <cell r="D601" t="str">
            <v>Сварочный выпрямител</v>
          </cell>
          <cell r="E601" t="str">
            <v>ь ВДУ-505</v>
          </cell>
          <cell r="G601" t="str">
            <v>01</v>
          </cell>
          <cell r="H601">
            <v>3396</v>
          </cell>
          <cell r="I601">
            <v>0</v>
          </cell>
          <cell r="J601">
            <v>0</v>
          </cell>
          <cell r="K601">
            <v>1</v>
          </cell>
          <cell r="L601" t="str">
            <v>20</v>
          </cell>
          <cell r="M601" t="str">
            <v>42502</v>
          </cell>
          <cell r="N601" t="str">
            <v>14 2922804</v>
          </cell>
          <cell r="O601" t="str">
            <v>067</v>
          </cell>
          <cell r="P601">
            <v>16.7</v>
          </cell>
          <cell r="Q601">
            <v>0</v>
          </cell>
          <cell r="R601" t="str">
            <v>1</v>
          </cell>
          <cell r="S601" t="str">
            <v>42</v>
          </cell>
          <cell r="T601">
            <v>95</v>
          </cell>
          <cell r="U601">
            <v>9</v>
          </cell>
          <cell r="V601">
            <v>95</v>
          </cell>
          <cell r="W601">
            <v>9</v>
          </cell>
          <cell r="X601">
            <v>95</v>
          </cell>
          <cell r="Y601">
            <v>0</v>
          </cell>
          <cell r="Z601">
            <v>0</v>
          </cell>
          <cell r="AB601" t="str">
            <v>14</v>
          </cell>
          <cell r="AC601">
            <v>9</v>
          </cell>
          <cell r="AD601" t="str">
            <v>2</v>
          </cell>
          <cell r="AE601" t="str">
            <v>0</v>
          </cell>
          <cell r="AF601" t="str">
            <v>00</v>
          </cell>
          <cell r="AG601">
            <v>3396000</v>
          </cell>
          <cell r="AI601">
            <v>3396000</v>
          </cell>
          <cell r="AJ601">
            <v>1276047</v>
          </cell>
        </row>
        <row r="602">
          <cell r="A602" t="str">
            <v>02</v>
          </cell>
          <cell r="B602" t="str">
            <v>11</v>
          </cell>
          <cell r="C602" t="str">
            <v>1493</v>
          </cell>
          <cell r="D602" t="str">
            <v>Сварочный выпрямител</v>
          </cell>
          <cell r="E602" t="str">
            <v>ь ВДУ-505</v>
          </cell>
          <cell r="G602" t="str">
            <v>01</v>
          </cell>
          <cell r="H602">
            <v>3396</v>
          </cell>
          <cell r="I602">
            <v>0</v>
          </cell>
          <cell r="J602">
            <v>0</v>
          </cell>
          <cell r="K602">
            <v>1</v>
          </cell>
          <cell r="L602" t="str">
            <v>20</v>
          </cell>
          <cell r="M602" t="str">
            <v>42502</v>
          </cell>
          <cell r="N602" t="str">
            <v>14 2922804</v>
          </cell>
          <cell r="O602" t="str">
            <v>067</v>
          </cell>
          <cell r="P602">
            <v>16.7</v>
          </cell>
          <cell r="Q602">
            <v>0</v>
          </cell>
          <cell r="R602" t="str">
            <v>1</v>
          </cell>
          <cell r="S602" t="str">
            <v>42</v>
          </cell>
          <cell r="T602">
            <v>95</v>
          </cell>
          <cell r="U602">
            <v>9</v>
          </cell>
          <cell r="V602">
            <v>95</v>
          </cell>
          <cell r="W602">
            <v>9</v>
          </cell>
          <cell r="X602">
            <v>95</v>
          </cell>
          <cell r="Y602">
            <v>0</v>
          </cell>
          <cell r="Z602">
            <v>0</v>
          </cell>
          <cell r="AB602" t="str">
            <v>14</v>
          </cell>
          <cell r="AC602">
            <v>9</v>
          </cell>
          <cell r="AD602" t="str">
            <v>2</v>
          </cell>
          <cell r="AE602" t="str">
            <v>0</v>
          </cell>
          <cell r="AF602" t="str">
            <v>00</v>
          </cell>
          <cell r="AG602">
            <v>3396000</v>
          </cell>
          <cell r="AI602">
            <v>3396000</v>
          </cell>
          <cell r="AJ602">
            <v>1276047</v>
          </cell>
        </row>
        <row r="603">
          <cell r="A603" t="str">
            <v>02</v>
          </cell>
          <cell r="B603" t="str">
            <v>80</v>
          </cell>
          <cell r="C603" t="str">
            <v>1494</v>
          </cell>
          <cell r="D603" t="str">
            <v>Компьютер АТ 486 с</v>
          </cell>
          <cell r="E603" t="str">
            <v>принтером EPSON LQ-5</v>
          </cell>
          <cell r="F603" t="str">
            <v>70 Япония</v>
          </cell>
          <cell r="G603" t="str">
            <v>01</v>
          </cell>
          <cell r="H603">
            <v>6302.81</v>
          </cell>
          <cell r="I603">
            <v>0</v>
          </cell>
          <cell r="J603">
            <v>0</v>
          </cell>
          <cell r="K603">
            <v>0.57999999999999996</v>
          </cell>
          <cell r="L603" t="str">
            <v>26</v>
          </cell>
          <cell r="M603" t="str">
            <v>48008</v>
          </cell>
          <cell r="N603" t="str">
            <v>14 3020203</v>
          </cell>
          <cell r="O603" t="str">
            <v>063</v>
          </cell>
          <cell r="P603">
            <v>10</v>
          </cell>
          <cell r="Q603">
            <v>0</v>
          </cell>
          <cell r="R603" t="str">
            <v>1</v>
          </cell>
          <cell r="S603" t="str">
            <v>48</v>
          </cell>
          <cell r="T603">
            <v>95</v>
          </cell>
          <cell r="U603">
            <v>9</v>
          </cell>
          <cell r="V603">
            <v>95</v>
          </cell>
          <cell r="W603">
            <v>9</v>
          </cell>
          <cell r="X603">
            <v>95</v>
          </cell>
          <cell r="Y603">
            <v>0</v>
          </cell>
          <cell r="Z603">
            <v>0</v>
          </cell>
          <cell r="AD603" t="str">
            <v>0</v>
          </cell>
          <cell r="AE603" t="str">
            <v>0</v>
          </cell>
          <cell r="AF603" t="str">
            <v>00</v>
          </cell>
          <cell r="AI603">
            <v>7280000</v>
          </cell>
          <cell r="AJ603">
            <v>1638000</v>
          </cell>
        </row>
        <row r="604">
          <cell r="A604" t="str">
            <v>02</v>
          </cell>
          <cell r="B604" t="str">
            <v>80</v>
          </cell>
          <cell r="C604" t="str">
            <v>1495</v>
          </cell>
          <cell r="D604" t="str">
            <v>Компьютер АТ-486 с</v>
          </cell>
          <cell r="E604" t="str">
            <v>принтером EPSON LQ-</v>
          </cell>
          <cell r="F604" t="str">
            <v>570 Япония</v>
          </cell>
          <cell r="G604" t="str">
            <v>01</v>
          </cell>
          <cell r="H604">
            <v>6302.81</v>
          </cell>
          <cell r="I604">
            <v>0</v>
          </cell>
          <cell r="J604">
            <v>9821.2099999999991</v>
          </cell>
          <cell r="K604">
            <v>0.57999999999999996</v>
          </cell>
          <cell r="L604" t="str">
            <v>26</v>
          </cell>
          <cell r="M604" t="str">
            <v>48008</v>
          </cell>
          <cell r="N604" t="str">
            <v>14 3020203</v>
          </cell>
          <cell r="O604" t="str">
            <v>063</v>
          </cell>
          <cell r="P604">
            <v>10</v>
          </cell>
          <cell r="Q604">
            <v>0</v>
          </cell>
          <cell r="R604" t="str">
            <v>1</v>
          </cell>
          <cell r="S604" t="str">
            <v>48</v>
          </cell>
          <cell r="T604">
            <v>95</v>
          </cell>
          <cell r="U604">
            <v>9</v>
          </cell>
          <cell r="V604">
            <v>95</v>
          </cell>
          <cell r="W604">
            <v>9</v>
          </cell>
          <cell r="X604">
            <v>95</v>
          </cell>
          <cell r="Y604">
            <v>6</v>
          </cell>
          <cell r="Z604">
            <v>99</v>
          </cell>
          <cell r="AD604" t="str">
            <v>0</v>
          </cell>
          <cell r="AE604" t="str">
            <v>0</v>
          </cell>
          <cell r="AF604" t="str">
            <v>00</v>
          </cell>
          <cell r="AI604">
            <v>7280000</v>
          </cell>
          <cell r="AJ604">
            <v>1638000</v>
          </cell>
        </row>
        <row r="605">
          <cell r="A605" t="str">
            <v>02</v>
          </cell>
          <cell r="B605" t="str">
            <v>23</v>
          </cell>
          <cell r="C605" t="str">
            <v>1496</v>
          </cell>
          <cell r="D605" t="str">
            <v>А/топ/запрАТЗ-4.2ГАЗ</v>
          </cell>
          <cell r="E605" t="str">
            <v>-3307мод3616 NВ632ХО</v>
          </cell>
          <cell r="F605" t="str">
            <v>дв0010217 ш1549555</v>
          </cell>
          <cell r="G605" t="str">
            <v>01</v>
          </cell>
          <cell r="H605">
            <v>98000</v>
          </cell>
          <cell r="I605">
            <v>0</v>
          </cell>
          <cell r="J605">
            <v>0</v>
          </cell>
          <cell r="K605">
            <v>0.88</v>
          </cell>
          <cell r="L605" t="str">
            <v>23</v>
          </cell>
          <cell r="M605" t="str">
            <v>50426</v>
          </cell>
          <cell r="N605" t="str">
            <v>15 3410362</v>
          </cell>
          <cell r="O605" t="str">
            <v>073</v>
          </cell>
          <cell r="P605">
            <v>10</v>
          </cell>
          <cell r="Q605">
            <v>0</v>
          </cell>
          <cell r="R605" t="str">
            <v>1</v>
          </cell>
          <cell r="S605" t="str">
            <v>50</v>
          </cell>
          <cell r="T605">
            <v>95</v>
          </cell>
          <cell r="U605">
            <v>9</v>
          </cell>
          <cell r="V605">
            <v>95</v>
          </cell>
          <cell r="W605">
            <v>9</v>
          </cell>
          <cell r="X605">
            <v>95</v>
          </cell>
          <cell r="Y605">
            <v>0</v>
          </cell>
          <cell r="Z605">
            <v>0</v>
          </cell>
          <cell r="AD605" t="str">
            <v>0</v>
          </cell>
          <cell r="AE605" t="str">
            <v>0</v>
          </cell>
          <cell r="AF605" t="str">
            <v>00</v>
          </cell>
          <cell r="AI605">
            <v>111739679</v>
          </cell>
          <cell r="AJ605">
            <v>25141427.780000001</v>
          </cell>
        </row>
        <row r="606">
          <cell r="A606" t="str">
            <v>02</v>
          </cell>
          <cell r="B606" t="str">
            <v>02</v>
          </cell>
          <cell r="C606" t="str">
            <v>1497</v>
          </cell>
          <cell r="D606" t="str">
            <v>Машина для подкопки</v>
          </cell>
          <cell r="E606" t="str">
            <v>труб МПТ-720</v>
          </cell>
          <cell r="G606" t="str">
            <v>01</v>
          </cell>
          <cell r="H606">
            <v>78000</v>
          </cell>
          <cell r="I606">
            <v>0</v>
          </cell>
          <cell r="J606">
            <v>0</v>
          </cell>
          <cell r="K606">
            <v>1</v>
          </cell>
          <cell r="L606" t="str">
            <v>20</v>
          </cell>
          <cell r="M606" t="str">
            <v>43803</v>
          </cell>
          <cell r="N606" t="str">
            <v>14 2947195</v>
          </cell>
          <cell r="O606" t="str">
            <v>067</v>
          </cell>
          <cell r="P606">
            <v>33.299999999999997</v>
          </cell>
          <cell r="Q606">
            <v>0</v>
          </cell>
          <cell r="R606" t="str">
            <v>1</v>
          </cell>
          <cell r="S606" t="str">
            <v>43</v>
          </cell>
          <cell r="T606">
            <v>95</v>
          </cell>
          <cell r="U606">
            <v>10</v>
          </cell>
          <cell r="V606">
            <v>95</v>
          </cell>
          <cell r="W606">
            <v>10</v>
          </cell>
          <cell r="X606">
            <v>95</v>
          </cell>
          <cell r="Y606">
            <v>0</v>
          </cell>
          <cell r="Z606">
            <v>0</v>
          </cell>
          <cell r="AB606" t="str">
            <v>14</v>
          </cell>
          <cell r="AC606">
            <v>5</v>
          </cell>
          <cell r="AD606" t="str">
            <v>0</v>
          </cell>
          <cell r="AE606" t="str">
            <v>0</v>
          </cell>
          <cell r="AF606" t="str">
            <v>00</v>
          </cell>
          <cell r="AI606">
            <v>77988000</v>
          </cell>
          <cell r="AJ606">
            <v>56268342</v>
          </cell>
        </row>
        <row r="607">
          <cell r="A607" t="str">
            <v>02</v>
          </cell>
          <cell r="B607" t="str">
            <v>23</v>
          </cell>
          <cell r="C607" t="str">
            <v>1498</v>
          </cell>
          <cell r="D607" t="str">
            <v>Автомашина КРАЗ 260-</v>
          </cell>
          <cell r="E607" t="str">
            <v>010 бортов.NоВ863 КТ</v>
          </cell>
          <cell r="F607" t="str">
            <v>дв37117 ш0779516</v>
          </cell>
          <cell r="G607" t="str">
            <v>01</v>
          </cell>
          <cell r="H607">
            <v>144260.06</v>
          </cell>
          <cell r="I607">
            <v>0</v>
          </cell>
          <cell r="J607">
            <v>182600</v>
          </cell>
          <cell r="K607">
            <v>0.98</v>
          </cell>
          <cell r="L607" t="str">
            <v>23</v>
          </cell>
          <cell r="M607" t="str">
            <v>50402</v>
          </cell>
          <cell r="N607" t="str">
            <v>15 3410196</v>
          </cell>
          <cell r="O607" t="str">
            <v>075</v>
          </cell>
          <cell r="P607">
            <v>0.37</v>
          </cell>
          <cell r="Q607">
            <v>0</v>
          </cell>
          <cell r="R607" t="str">
            <v>1</v>
          </cell>
          <cell r="S607" t="str">
            <v>50</v>
          </cell>
          <cell r="T607">
            <v>95</v>
          </cell>
          <cell r="U607">
            <v>10</v>
          </cell>
          <cell r="V607">
            <v>95</v>
          </cell>
          <cell r="W607">
            <v>10</v>
          </cell>
          <cell r="X607">
            <v>95</v>
          </cell>
          <cell r="Y607">
            <v>12</v>
          </cell>
          <cell r="Z607">
            <v>95</v>
          </cell>
          <cell r="AD607" t="str">
            <v>0</v>
          </cell>
          <cell r="AE607" t="str">
            <v>0</v>
          </cell>
          <cell r="AF607" t="str">
            <v>00</v>
          </cell>
          <cell r="AI607">
            <v>185771224</v>
          </cell>
          <cell r="AJ607">
            <v>75707867.079999998</v>
          </cell>
        </row>
        <row r="608">
          <cell r="A608" t="str">
            <v>02</v>
          </cell>
          <cell r="B608" t="str">
            <v>23</v>
          </cell>
          <cell r="C608" t="str">
            <v>1499</v>
          </cell>
          <cell r="D608" t="str">
            <v>Автомашина Вольво850</v>
          </cell>
          <cell r="E608" t="str">
            <v>Nо А 324 СМ двВ525ЧF</v>
          </cell>
          <cell r="F608" t="str">
            <v>F8810886</v>
          </cell>
          <cell r="G608" t="str">
            <v>01</v>
          </cell>
          <cell r="H608">
            <v>194873.38</v>
          </cell>
          <cell r="I608">
            <v>3.02</v>
          </cell>
          <cell r="J608">
            <v>195000</v>
          </cell>
          <cell r="K608">
            <v>1.24</v>
          </cell>
          <cell r="L608" t="str">
            <v>23</v>
          </cell>
          <cell r="M608" t="str">
            <v>50416</v>
          </cell>
          <cell r="N608" t="str">
            <v>15 3410120</v>
          </cell>
          <cell r="O608" t="str">
            <v>071</v>
          </cell>
          <cell r="P608">
            <v>14.3</v>
          </cell>
          <cell r="Q608">
            <v>0</v>
          </cell>
          <cell r="R608" t="str">
            <v>1</v>
          </cell>
          <cell r="S608" t="str">
            <v>50</v>
          </cell>
          <cell r="T608">
            <v>93</v>
          </cell>
          <cell r="U608">
            <v>10</v>
          </cell>
          <cell r="V608">
            <v>95</v>
          </cell>
          <cell r="W608">
            <v>10</v>
          </cell>
          <cell r="X608">
            <v>95</v>
          </cell>
          <cell r="Y608">
            <v>12</v>
          </cell>
          <cell r="Z608">
            <v>95</v>
          </cell>
          <cell r="AD608" t="str">
            <v>0</v>
          </cell>
          <cell r="AE608" t="str">
            <v>0</v>
          </cell>
          <cell r="AF608" t="str">
            <v>00</v>
          </cell>
          <cell r="AI608">
            <v>157237416</v>
          </cell>
          <cell r="AJ608">
            <v>48717392.700000003</v>
          </cell>
        </row>
        <row r="609">
          <cell r="A609" t="str">
            <v>02</v>
          </cell>
          <cell r="B609" t="str">
            <v>90</v>
          </cell>
          <cell r="C609" t="str">
            <v>1505</v>
          </cell>
          <cell r="D609" t="str">
            <v>Мягкая мебель Мечта</v>
          </cell>
          <cell r="G609" t="str">
            <v>01</v>
          </cell>
          <cell r="H609">
            <v>2500</v>
          </cell>
          <cell r="I609">
            <v>0</v>
          </cell>
          <cell r="J609">
            <v>0</v>
          </cell>
          <cell r="K609">
            <v>0.56000000000000005</v>
          </cell>
          <cell r="L609" t="str">
            <v>88/3</v>
          </cell>
          <cell r="M609" t="str">
            <v>70004</v>
          </cell>
          <cell r="N609" t="str">
            <v>16 3612510</v>
          </cell>
          <cell r="O609" t="str">
            <v>08</v>
          </cell>
          <cell r="P609">
            <v>6.7</v>
          </cell>
          <cell r="Q609">
            <v>0</v>
          </cell>
          <cell r="R609" t="str">
            <v>1</v>
          </cell>
          <cell r="S609" t="str">
            <v>70</v>
          </cell>
          <cell r="T609">
            <v>95</v>
          </cell>
          <cell r="U609">
            <v>10</v>
          </cell>
          <cell r="V609">
            <v>95</v>
          </cell>
          <cell r="W609">
            <v>10</v>
          </cell>
          <cell r="X609">
            <v>95</v>
          </cell>
          <cell r="Y609">
            <v>0</v>
          </cell>
          <cell r="Z609">
            <v>0</v>
          </cell>
          <cell r="AB609" t="str">
            <v>14</v>
          </cell>
          <cell r="AC609">
            <v>12</v>
          </cell>
          <cell r="AD609" t="str">
            <v>0</v>
          </cell>
          <cell r="AE609" t="str">
            <v>0</v>
          </cell>
          <cell r="AF609" t="str">
            <v>00</v>
          </cell>
          <cell r="AI609">
            <v>4444445</v>
          </cell>
          <cell r="AJ609">
            <v>645185.27</v>
          </cell>
        </row>
        <row r="610">
          <cell r="A610" t="str">
            <v>02</v>
          </cell>
          <cell r="B610" t="str">
            <v>90</v>
          </cell>
          <cell r="C610" t="str">
            <v>1503</v>
          </cell>
          <cell r="D610" t="str">
            <v>Стенка /к-т офисной</v>
          </cell>
          <cell r="E610" t="str">
            <v>мебели/</v>
          </cell>
          <cell r="G610" t="str">
            <v>01</v>
          </cell>
          <cell r="H610">
            <v>3850</v>
          </cell>
          <cell r="I610">
            <v>0</v>
          </cell>
          <cell r="J610">
            <v>0</v>
          </cell>
          <cell r="K610">
            <v>0.89</v>
          </cell>
          <cell r="L610" t="str">
            <v>23</v>
          </cell>
          <cell r="M610" t="str">
            <v>70004</v>
          </cell>
          <cell r="N610" t="str">
            <v>16 3612510</v>
          </cell>
          <cell r="O610" t="str">
            <v>08</v>
          </cell>
          <cell r="P610">
            <v>6.7</v>
          </cell>
          <cell r="Q610">
            <v>0</v>
          </cell>
          <cell r="R610" t="str">
            <v>1</v>
          </cell>
          <cell r="S610" t="str">
            <v>70</v>
          </cell>
          <cell r="T610">
            <v>95</v>
          </cell>
          <cell r="U610">
            <v>10</v>
          </cell>
          <cell r="V610">
            <v>95</v>
          </cell>
          <cell r="W610">
            <v>10</v>
          </cell>
          <cell r="X610">
            <v>95</v>
          </cell>
          <cell r="Y610">
            <v>0</v>
          </cell>
          <cell r="Z610">
            <v>0</v>
          </cell>
          <cell r="AB610" t="str">
            <v>14</v>
          </cell>
          <cell r="AC610">
            <v>12</v>
          </cell>
          <cell r="AD610" t="str">
            <v>0</v>
          </cell>
          <cell r="AE610" t="str">
            <v>0</v>
          </cell>
          <cell r="AF610" t="str">
            <v>00</v>
          </cell>
          <cell r="AI610">
            <v>4340741</v>
          </cell>
          <cell r="AJ610">
            <v>630130.9</v>
          </cell>
        </row>
        <row r="611">
          <cell r="A611" t="str">
            <v>02</v>
          </cell>
          <cell r="B611" t="str">
            <v>55</v>
          </cell>
          <cell r="C611" t="str">
            <v>1504</v>
          </cell>
          <cell r="D611" t="str">
            <v>Стул 475 В</v>
          </cell>
          <cell r="G611" t="str">
            <v>01</v>
          </cell>
          <cell r="H611">
            <v>157</v>
          </cell>
          <cell r="I611">
            <v>0</v>
          </cell>
          <cell r="J611">
            <v>0</v>
          </cell>
          <cell r="K611">
            <v>0.19</v>
          </cell>
          <cell r="L611" t="str">
            <v>26</v>
          </cell>
          <cell r="M611" t="str">
            <v>70003</v>
          </cell>
          <cell r="N611" t="str">
            <v>16 3612550</v>
          </cell>
          <cell r="O611" t="str">
            <v>08</v>
          </cell>
          <cell r="P611">
            <v>10</v>
          </cell>
          <cell r="Q611">
            <v>0</v>
          </cell>
          <cell r="R611" t="str">
            <v>1</v>
          </cell>
          <cell r="S611" t="str">
            <v>70</v>
          </cell>
          <cell r="T611">
            <v>95</v>
          </cell>
          <cell r="U611">
            <v>10</v>
          </cell>
          <cell r="V611">
            <v>95</v>
          </cell>
          <cell r="W611">
            <v>10</v>
          </cell>
          <cell r="X611">
            <v>95</v>
          </cell>
          <cell r="Y611">
            <v>0</v>
          </cell>
          <cell r="Z611">
            <v>0</v>
          </cell>
          <cell r="AB611" t="str">
            <v>14</v>
          </cell>
          <cell r="AC611">
            <v>12</v>
          </cell>
          <cell r="AD611" t="str">
            <v>0</v>
          </cell>
          <cell r="AE611" t="str">
            <v>0</v>
          </cell>
          <cell r="AF611" t="str">
            <v>00</v>
          </cell>
          <cell r="AI611">
            <v>835555</v>
          </cell>
          <cell r="AJ611">
            <v>181036.92</v>
          </cell>
        </row>
        <row r="612">
          <cell r="A612" t="str">
            <v>02</v>
          </cell>
          <cell r="B612" t="str">
            <v>55</v>
          </cell>
          <cell r="C612" t="str">
            <v>1506</v>
          </cell>
          <cell r="D612" t="str">
            <v>Стул 475 В</v>
          </cell>
          <cell r="G612" t="str">
            <v>01</v>
          </cell>
          <cell r="H612">
            <v>157</v>
          </cell>
          <cell r="I612">
            <v>0</v>
          </cell>
          <cell r="J612">
            <v>0</v>
          </cell>
          <cell r="K612">
            <v>0.19</v>
          </cell>
          <cell r="L612" t="str">
            <v>26</v>
          </cell>
          <cell r="M612" t="str">
            <v>70003</v>
          </cell>
          <cell r="N612" t="str">
            <v>16 3612550</v>
          </cell>
          <cell r="O612" t="str">
            <v>08</v>
          </cell>
          <cell r="P612">
            <v>10</v>
          </cell>
          <cell r="Q612">
            <v>0</v>
          </cell>
          <cell r="R612" t="str">
            <v>1</v>
          </cell>
          <cell r="S612" t="str">
            <v>70</v>
          </cell>
          <cell r="T612">
            <v>95</v>
          </cell>
          <cell r="U612">
            <v>10</v>
          </cell>
          <cell r="V612">
            <v>95</v>
          </cell>
          <cell r="W612">
            <v>10</v>
          </cell>
          <cell r="X612">
            <v>95</v>
          </cell>
          <cell r="Y612">
            <v>9</v>
          </cell>
          <cell r="Z612">
            <v>96</v>
          </cell>
          <cell r="AB612" t="str">
            <v>14</v>
          </cell>
          <cell r="AC612">
            <v>9</v>
          </cell>
          <cell r="AD612" t="str">
            <v>0</v>
          </cell>
          <cell r="AE612" t="str">
            <v>0</v>
          </cell>
          <cell r="AF612" t="str">
            <v>00</v>
          </cell>
          <cell r="AI612">
            <v>835555</v>
          </cell>
          <cell r="AJ612">
            <v>181036.92</v>
          </cell>
        </row>
        <row r="613">
          <cell r="A613" t="str">
            <v>02</v>
          </cell>
          <cell r="B613" t="str">
            <v>02</v>
          </cell>
          <cell r="C613" t="str">
            <v>1508</v>
          </cell>
          <cell r="D613" t="str">
            <v>Сварочная установка</v>
          </cell>
          <cell r="E613" t="str">
            <v>АС-42 на базе тракто</v>
          </cell>
          <cell r="F613" t="str">
            <v>ра Т-150</v>
          </cell>
          <cell r="G613" t="str">
            <v>01</v>
          </cell>
          <cell r="H613">
            <v>91000</v>
          </cell>
          <cell r="I613">
            <v>0</v>
          </cell>
          <cell r="J613">
            <v>0</v>
          </cell>
          <cell r="K613">
            <v>0.24</v>
          </cell>
          <cell r="L613" t="str">
            <v>20</v>
          </cell>
          <cell r="M613" t="str">
            <v>42503</v>
          </cell>
          <cell r="N613" t="str">
            <v>14 2947193</v>
          </cell>
          <cell r="O613" t="str">
            <v>067</v>
          </cell>
          <cell r="P613">
            <v>12.5</v>
          </cell>
          <cell r="Q613">
            <v>0</v>
          </cell>
          <cell r="R613" t="str">
            <v>1</v>
          </cell>
          <cell r="S613" t="str">
            <v>42</v>
          </cell>
          <cell r="T613">
            <v>95</v>
          </cell>
          <cell r="U613">
            <v>11</v>
          </cell>
          <cell r="V613">
            <v>95</v>
          </cell>
          <cell r="W613">
            <v>11</v>
          </cell>
          <cell r="X613">
            <v>95</v>
          </cell>
          <cell r="Y613">
            <v>0</v>
          </cell>
          <cell r="Z613">
            <v>0</v>
          </cell>
          <cell r="AB613" t="str">
            <v>14</v>
          </cell>
          <cell r="AC613">
            <v>3</v>
          </cell>
          <cell r="AD613" t="str">
            <v>0</v>
          </cell>
          <cell r="AE613" t="str">
            <v>0</v>
          </cell>
          <cell r="AF613" t="str">
            <v>00</v>
          </cell>
          <cell r="AI613">
            <v>375198694</v>
          </cell>
          <cell r="AJ613">
            <v>97707993.230000004</v>
          </cell>
        </row>
        <row r="614">
          <cell r="A614" t="str">
            <v>02</v>
          </cell>
          <cell r="B614" t="str">
            <v>51</v>
          </cell>
          <cell r="C614" t="str">
            <v>1509</v>
          </cell>
          <cell r="D614" t="str">
            <v>Вагон жилой Кедр-4</v>
          </cell>
          <cell r="E614" t="str">
            <v>дерево-металлич.</v>
          </cell>
          <cell r="G614" t="str">
            <v>01</v>
          </cell>
          <cell r="H614">
            <v>85000</v>
          </cell>
          <cell r="I614">
            <v>0</v>
          </cell>
          <cell r="J614">
            <v>0</v>
          </cell>
          <cell r="K614">
            <v>1.2</v>
          </cell>
          <cell r="L614" t="str">
            <v>20</v>
          </cell>
          <cell r="M614" t="str">
            <v>10010</v>
          </cell>
          <cell r="N614" t="str">
            <v>13 2022261</v>
          </cell>
          <cell r="O614" t="str">
            <v>01</v>
          </cell>
          <cell r="P614">
            <v>12.5</v>
          </cell>
          <cell r="Q614">
            <v>0</v>
          </cell>
          <cell r="R614" t="str">
            <v>1</v>
          </cell>
          <cell r="S614" t="str">
            <v>10</v>
          </cell>
          <cell r="T614">
            <v>95</v>
          </cell>
          <cell r="U614">
            <v>11</v>
          </cell>
          <cell r="V614">
            <v>95</v>
          </cell>
          <cell r="W614">
            <v>11</v>
          </cell>
          <cell r="X614">
            <v>95</v>
          </cell>
          <cell r="Y614">
            <v>0</v>
          </cell>
          <cell r="Z614">
            <v>0</v>
          </cell>
          <cell r="AD614" t="str">
            <v>0</v>
          </cell>
          <cell r="AE614" t="str">
            <v>0</v>
          </cell>
          <cell r="AF614" t="str">
            <v>00</v>
          </cell>
          <cell r="AI614">
            <v>71111111</v>
          </cell>
          <cell r="AJ614">
            <v>18518518.489999998</v>
          </cell>
        </row>
        <row r="615">
          <cell r="A615" t="str">
            <v>02</v>
          </cell>
          <cell r="B615" t="str">
            <v>80</v>
          </cell>
          <cell r="C615" t="str">
            <v>1510</v>
          </cell>
          <cell r="D615" t="str">
            <v>Комплект мебели</v>
          </cell>
          <cell r="E615" t="str">
            <v>от ТОО"Подъем"</v>
          </cell>
          <cell r="G615" t="str">
            <v>01</v>
          </cell>
          <cell r="H615">
            <v>13283.75</v>
          </cell>
          <cell r="I615">
            <v>0</v>
          </cell>
          <cell r="J615">
            <v>0</v>
          </cell>
          <cell r="K615">
            <v>0.91</v>
          </cell>
          <cell r="L615" t="str">
            <v>26</v>
          </cell>
          <cell r="M615" t="str">
            <v>70003</v>
          </cell>
          <cell r="N615" t="str">
            <v>16 3612454</v>
          </cell>
          <cell r="O615" t="str">
            <v>08</v>
          </cell>
          <cell r="P615">
            <v>10</v>
          </cell>
          <cell r="Q615">
            <v>0</v>
          </cell>
          <cell r="R615" t="str">
            <v>1</v>
          </cell>
          <cell r="S615" t="str">
            <v>70</v>
          </cell>
          <cell r="T615">
            <v>95</v>
          </cell>
          <cell r="U615">
            <v>11</v>
          </cell>
          <cell r="V615">
            <v>95</v>
          </cell>
          <cell r="W615">
            <v>11</v>
          </cell>
          <cell r="X615">
            <v>95</v>
          </cell>
          <cell r="Y615">
            <v>0</v>
          </cell>
          <cell r="Z615">
            <v>0</v>
          </cell>
          <cell r="AB615" t="str">
            <v>14</v>
          </cell>
          <cell r="AC615">
            <v>1</v>
          </cell>
          <cell r="AD615" t="str">
            <v>0</v>
          </cell>
          <cell r="AE615" t="str">
            <v>0</v>
          </cell>
          <cell r="AF615" t="str">
            <v>00</v>
          </cell>
          <cell r="AI615">
            <v>14597531</v>
          </cell>
          <cell r="AJ615">
            <v>3041152.29</v>
          </cell>
        </row>
        <row r="616">
          <cell r="A616" t="str">
            <v>02</v>
          </cell>
          <cell r="B616" t="str">
            <v>99</v>
          </cell>
          <cell r="C616" t="str">
            <v>1511</v>
          </cell>
          <cell r="D616" t="str">
            <v>Центратор внутренний</v>
          </cell>
          <cell r="E616" t="str">
            <v>ЦВ-1270000000</v>
          </cell>
          <cell r="G616" t="str">
            <v>01</v>
          </cell>
          <cell r="H616">
            <v>46800</v>
          </cell>
          <cell r="I616">
            <v>0</v>
          </cell>
          <cell r="J616">
            <v>0</v>
          </cell>
          <cell r="K616">
            <v>0.89</v>
          </cell>
          <cell r="L616" t="str">
            <v>20</v>
          </cell>
          <cell r="M616" t="str">
            <v>43507</v>
          </cell>
          <cell r="N616" t="str">
            <v>14 2928286</v>
          </cell>
          <cell r="O616" t="str">
            <v>067</v>
          </cell>
          <cell r="P616">
            <v>25</v>
          </cell>
          <cell r="Q616">
            <v>0</v>
          </cell>
          <cell r="R616" t="str">
            <v>1</v>
          </cell>
          <cell r="S616" t="str">
            <v>43</v>
          </cell>
          <cell r="T616">
            <v>95</v>
          </cell>
          <cell r="U616">
            <v>11</v>
          </cell>
          <cell r="V616">
            <v>95</v>
          </cell>
          <cell r="W616">
            <v>11</v>
          </cell>
          <cell r="X616">
            <v>95</v>
          </cell>
          <cell r="Y616">
            <v>0</v>
          </cell>
          <cell r="Z616">
            <v>0</v>
          </cell>
          <cell r="AB616" t="str">
            <v>14</v>
          </cell>
          <cell r="AC616">
            <v>12</v>
          </cell>
          <cell r="AD616" t="str">
            <v>0</v>
          </cell>
          <cell r="AE616" t="str">
            <v>0</v>
          </cell>
          <cell r="AF616" t="str">
            <v>00</v>
          </cell>
          <cell r="AI616">
            <v>52482469</v>
          </cell>
          <cell r="AJ616">
            <v>27334619.27</v>
          </cell>
        </row>
        <row r="617">
          <cell r="A617" t="str">
            <v>02</v>
          </cell>
          <cell r="B617" t="str">
            <v>99</v>
          </cell>
          <cell r="C617" t="str">
            <v>1512</v>
          </cell>
          <cell r="D617" t="str">
            <v>Центратор внутренний</v>
          </cell>
          <cell r="E617" t="str">
            <v>ЦВ-1270000000</v>
          </cell>
          <cell r="G617" t="str">
            <v>01</v>
          </cell>
          <cell r="H617">
            <v>46800</v>
          </cell>
          <cell r="I617">
            <v>0</v>
          </cell>
          <cell r="J617">
            <v>0</v>
          </cell>
          <cell r="K617">
            <v>0.89</v>
          </cell>
          <cell r="L617" t="str">
            <v>20</v>
          </cell>
          <cell r="M617" t="str">
            <v>43507</v>
          </cell>
          <cell r="N617" t="str">
            <v>14 2928286</v>
          </cell>
          <cell r="O617" t="str">
            <v>067</v>
          </cell>
          <cell r="P617">
            <v>25</v>
          </cell>
          <cell r="Q617">
            <v>0</v>
          </cell>
          <cell r="R617" t="str">
            <v>1</v>
          </cell>
          <cell r="S617" t="str">
            <v>43</v>
          </cell>
          <cell r="T617">
            <v>95</v>
          </cell>
          <cell r="U617">
            <v>11</v>
          </cell>
          <cell r="V617">
            <v>95</v>
          </cell>
          <cell r="W617">
            <v>11</v>
          </cell>
          <cell r="X617">
            <v>95</v>
          </cell>
          <cell r="Y617">
            <v>0</v>
          </cell>
          <cell r="Z617">
            <v>0</v>
          </cell>
          <cell r="AB617" t="str">
            <v>14</v>
          </cell>
          <cell r="AC617">
            <v>12</v>
          </cell>
          <cell r="AD617" t="str">
            <v>0</v>
          </cell>
          <cell r="AE617" t="str">
            <v>0</v>
          </cell>
          <cell r="AF617" t="str">
            <v>00</v>
          </cell>
          <cell r="AI617">
            <v>52482469</v>
          </cell>
          <cell r="AJ617">
            <v>27334619.27</v>
          </cell>
        </row>
        <row r="618">
          <cell r="A618" t="str">
            <v>02</v>
          </cell>
          <cell r="B618" t="str">
            <v>71</v>
          </cell>
          <cell r="C618" t="str">
            <v>1514</v>
          </cell>
          <cell r="D618" t="str">
            <v>Стол V 121</v>
          </cell>
          <cell r="G618" t="str">
            <v>01</v>
          </cell>
          <cell r="H618">
            <v>801</v>
          </cell>
          <cell r="I618">
            <v>0</v>
          </cell>
          <cell r="J618">
            <v>0</v>
          </cell>
          <cell r="K618">
            <v>0.91</v>
          </cell>
          <cell r="L618" t="str">
            <v>23</v>
          </cell>
          <cell r="M618" t="str">
            <v>70003</v>
          </cell>
          <cell r="N618" t="str">
            <v>16 3612421</v>
          </cell>
          <cell r="O618" t="str">
            <v>08</v>
          </cell>
          <cell r="P618">
            <v>10</v>
          </cell>
          <cell r="Q618">
            <v>0</v>
          </cell>
          <cell r="R618" t="str">
            <v>1</v>
          </cell>
          <cell r="S618" t="str">
            <v>70</v>
          </cell>
          <cell r="T618">
            <v>94</v>
          </cell>
          <cell r="U618">
            <v>11</v>
          </cell>
          <cell r="V618">
            <v>95</v>
          </cell>
          <cell r="W618">
            <v>11</v>
          </cell>
          <cell r="X618">
            <v>95</v>
          </cell>
          <cell r="Y618">
            <v>0</v>
          </cell>
          <cell r="Z618">
            <v>0</v>
          </cell>
          <cell r="AD618" t="str">
            <v>0</v>
          </cell>
          <cell r="AE618" t="str">
            <v>0</v>
          </cell>
          <cell r="AF618" t="str">
            <v>00</v>
          </cell>
          <cell r="AI618">
            <v>884009</v>
          </cell>
          <cell r="AJ618">
            <v>184168.54</v>
          </cell>
        </row>
        <row r="619">
          <cell r="A619" t="str">
            <v>02</v>
          </cell>
          <cell r="B619" t="str">
            <v>71</v>
          </cell>
          <cell r="C619" t="str">
            <v>1515</v>
          </cell>
          <cell r="D619" t="str">
            <v>Стол V 123</v>
          </cell>
          <cell r="G619" t="str">
            <v>01</v>
          </cell>
          <cell r="H619">
            <v>832</v>
          </cell>
          <cell r="I619">
            <v>0</v>
          </cell>
          <cell r="J619">
            <v>0</v>
          </cell>
          <cell r="K619">
            <v>0.89</v>
          </cell>
          <cell r="L619" t="str">
            <v>23</v>
          </cell>
          <cell r="M619" t="str">
            <v>70003</v>
          </cell>
          <cell r="N619" t="str">
            <v>16 3612421</v>
          </cell>
          <cell r="O619" t="str">
            <v>08</v>
          </cell>
          <cell r="P619">
            <v>10</v>
          </cell>
          <cell r="Q619">
            <v>0</v>
          </cell>
          <cell r="R619" t="str">
            <v>1</v>
          </cell>
          <cell r="S619" t="str">
            <v>70</v>
          </cell>
          <cell r="T619">
            <v>94</v>
          </cell>
          <cell r="U619">
            <v>11</v>
          </cell>
          <cell r="V619">
            <v>95</v>
          </cell>
          <cell r="W619">
            <v>11</v>
          </cell>
          <cell r="X619">
            <v>95</v>
          </cell>
          <cell r="Y619">
            <v>0</v>
          </cell>
          <cell r="Z619">
            <v>0</v>
          </cell>
          <cell r="AD619" t="str">
            <v>0</v>
          </cell>
          <cell r="AE619" t="str">
            <v>0</v>
          </cell>
          <cell r="AF619" t="str">
            <v>00</v>
          </cell>
          <cell r="AI619">
            <v>938334</v>
          </cell>
          <cell r="AJ619">
            <v>195486.25</v>
          </cell>
        </row>
        <row r="620">
          <cell r="A620" t="str">
            <v>02</v>
          </cell>
          <cell r="B620" t="str">
            <v>71</v>
          </cell>
          <cell r="C620" t="str">
            <v>1516</v>
          </cell>
          <cell r="D620" t="str">
            <v>Тумба</v>
          </cell>
          <cell r="G620" t="str">
            <v>01</v>
          </cell>
          <cell r="H620">
            <v>512</v>
          </cell>
          <cell r="I620">
            <v>0</v>
          </cell>
          <cell r="J620">
            <v>0</v>
          </cell>
          <cell r="K620">
            <v>0.65</v>
          </cell>
          <cell r="L620" t="str">
            <v>23</v>
          </cell>
          <cell r="M620" t="str">
            <v>70003</v>
          </cell>
          <cell r="N620" t="str">
            <v>16 3612461</v>
          </cell>
          <cell r="O620" t="str">
            <v>08</v>
          </cell>
          <cell r="P620">
            <v>10</v>
          </cell>
          <cell r="Q620">
            <v>0</v>
          </cell>
          <cell r="R620" t="str">
            <v>1</v>
          </cell>
          <cell r="S620" t="str">
            <v>70</v>
          </cell>
          <cell r="T620">
            <v>94</v>
          </cell>
          <cell r="U620">
            <v>11</v>
          </cell>
          <cell r="V620">
            <v>95</v>
          </cell>
          <cell r="W620">
            <v>11</v>
          </cell>
          <cell r="X620">
            <v>95</v>
          </cell>
          <cell r="Y620">
            <v>0</v>
          </cell>
          <cell r="Z620">
            <v>0</v>
          </cell>
          <cell r="AD620" t="str">
            <v>0</v>
          </cell>
          <cell r="AE620" t="str">
            <v>0</v>
          </cell>
          <cell r="AF620" t="str">
            <v>00</v>
          </cell>
          <cell r="AI620">
            <v>790176</v>
          </cell>
          <cell r="AJ620">
            <v>164620</v>
          </cell>
        </row>
        <row r="621">
          <cell r="A621" t="str">
            <v>02</v>
          </cell>
          <cell r="B621" t="str">
            <v>71</v>
          </cell>
          <cell r="C621" t="str">
            <v>1517</v>
          </cell>
          <cell r="D621" t="str">
            <v>Шкаф V 125</v>
          </cell>
          <cell r="G621" t="str">
            <v>01</v>
          </cell>
          <cell r="H621">
            <v>584.24</v>
          </cell>
          <cell r="I621">
            <v>0</v>
          </cell>
          <cell r="J621">
            <v>0</v>
          </cell>
          <cell r="K621">
            <v>0.91</v>
          </cell>
          <cell r="L621" t="str">
            <v>23</v>
          </cell>
          <cell r="M621" t="str">
            <v>70003</v>
          </cell>
          <cell r="N621" t="str">
            <v>16 3612480</v>
          </cell>
          <cell r="O621" t="str">
            <v>08</v>
          </cell>
          <cell r="P621">
            <v>10</v>
          </cell>
          <cell r="Q621">
            <v>0</v>
          </cell>
          <cell r="R621" t="str">
            <v>1</v>
          </cell>
          <cell r="S621" t="str">
            <v>70</v>
          </cell>
          <cell r="T621">
            <v>94</v>
          </cell>
          <cell r="U621">
            <v>11</v>
          </cell>
          <cell r="V621">
            <v>95</v>
          </cell>
          <cell r="W621">
            <v>11</v>
          </cell>
          <cell r="X621">
            <v>95</v>
          </cell>
          <cell r="Y621">
            <v>0</v>
          </cell>
          <cell r="Z621">
            <v>0</v>
          </cell>
          <cell r="AD621" t="str">
            <v>0</v>
          </cell>
          <cell r="AE621" t="str">
            <v>0</v>
          </cell>
          <cell r="AF621" t="str">
            <v>00</v>
          </cell>
          <cell r="AI621">
            <v>642018</v>
          </cell>
          <cell r="AJ621">
            <v>133753.75</v>
          </cell>
        </row>
        <row r="622">
          <cell r="A622" t="str">
            <v>02</v>
          </cell>
          <cell r="B622" t="str">
            <v>90</v>
          </cell>
          <cell r="C622" t="str">
            <v>1518</v>
          </cell>
          <cell r="D622" t="str">
            <v>К-т офисной мебели</v>
          </cell>
          <cell r="G622" t="str">
            <v>01</v>
          </cell>
          <cell r="H622">
            <v>2433.3200000000002</v>
          </cell>
          <cell r="I622">
            <v>0</v>
          </cell>
          <cell r="J622">
            <v>0</v>
          </cell>
          <cell r="K622">
            <v>0.91</v>
          </cell>
          <cell r="L622" t="str">
            <v>23</v>
          </cell>
          <cell r="M622" t="str">
            <v>70004</v>
          </cell>
          <cell r="N622" t="str">
            <v>16 3612510</v>
          </cell>
          <cell r="O622" t="str">
            <v>08</v>
          </cell>
          <cell r="P622">
            <v>6.7</v>
          </cell>
          <cell r="Q622">
            <v>0</v>
          </cell>
          <cell r="R622" t="str">
            <v>1</v>
          </cell>
          <cell r="S622" t="str">
            <v>70</v>
          </cell>
          <cell r="T622">
            <v>95</v>
          </cell>
          <cell r="U622">
            <v>11</v>
          </cell>
          <cell r="V622">
            <v>95</v>
          </cell>
          <cell r="W622">
            <v>11</v>
          </cell>
          <cell r="X622">
            <v>95</v>
          </cell>
          <cell r="Y622">
            <v>0</v>
          </cell>
          <cell r="Z622">
            <v>0</v>
          </cell>
          <cell r="AD622" t="str">
            <v>0</v>
          </cell>
          <cell r="AE622" t="str">
            <v>0</v>
          </cell>
          <cell r="AF622" t="str">
            <v>00</v>
          </cell>
          <cell r="AI622">
            <v>2673977</v>
          </cell>
          <cell r="AJ622">
            <v>373242.62</v>
          </cell>
        </row>
        <row r="623">
          <cell r="A623" t="str">
            <v>02</v>
          </cell>
          <cell r="B623" t="str">
            <v>90</v>
          </cell>
          <cell r="C623" t="str">
            <v>1521</v>
          </cell>
          <cell r="D623" t="str">
            <v>Шлифмашинка МА-2000</v>
          </cell>
          <cell r="G623" t="str">
            <v>01</v>
          </cell>
          <cell r="H623">
            <v>880</v>
          </cell>
          <cell r="I623">
            <v>0</v>
          </cell>
          <cell r="J623">
            <v>0</v>
          </cell>
          <cell r="K623">
            <v>0.54</v>
          </cell>
          <cell r="L623" t="str">
            <v>23</v>
          </cell>
          <cell r="M623" t="str">
            <v>60000</v>
          </cell>
          <cell r="N623" t="str">
            <v>14 2947196</v>
          </cell>
          <cell r="O623" t="str">
            <v>08</v>
          </cell>
          <cell r="P623">
            <v>50</v>
          </cell>
          <cell r="Q623">
            <v>0</v>
          </cell>
          <cell r="R623" t="str">
            <v>1</v>
          </cell>
          <cell r="S623" t="str">
            <v>60</v>
          </cell>
          <cell r="T623">
            <v>95</v>
          </cell>
          <cell r="U623">
            <v>11</v>
          </cell>
          <cell r="V623">
            <v>95</v>
          </cell>
          <cell r="W623">
            <v>11</v>
          </cell>
          <cell r="X623">
            <v>95</v>
          </cell>
          <cell r="Y623">
            <v>0</v>
          </cell>
          <cell r="Z623">
            <v>0</v>
          </cell>
          <cell r="AD623" t="str">
            <v>0</v>
          </cell>
          <cell r="AE623" t="str">
            <v>0</v>
          </cell>
          <cell r="AF623" t="str">
            <v>00</v>
          </cell>
          <cell r="AI623">
            <v>1629738</v>
          </cell>
          <cell r="AJ623">
            <v>1629738</v>
          </cell>
        </row>
        <row r="624">
          <cell r="A624" t="str">
            <v>02</v>
          </cell>
          <cell r="B624" t="str">
            <v>99</v>
          </cell>
          <cell r="C624" t="str">
            <v>1523</v>
          </cell>
          <cell r="D624" t="str">
            <v>Шлифмашинка МА-2000</v>
          </cell>
          <cell r="G624" t="str">
            <v>01</v>
          </cell>
          <cell r="H624">
            <v>880</v>
          </cell>
          <cell r="I624">
            <v>0</v>
          </cell>
          <cell r="J624">
            <v>0</v>
          </cell>
          <cell r="K624">
            <v>0.54</v>
          </cell>
          <cell r="L624" t="str">
            <v>20</v>
          </cell>
          <cell r="M624" t="str">
            <v>60000</v>
          </cell>
          <cell r="N624" t="str">
            <v>14 2947196</v>
          </cell>
          <cell r="O624" t="str">
            <v>08</v>
          </cell>
          <cell r="P624">
            <v>50</v>
          </cell>
          <cell r="Q624">
            <v>0</v>
          </cell>
          <cell r="R624" t="str">
            <v>1</v>
          </cell>
          <cell r="S624" t="str">
            <v>60</v>
          </cell>
          <cell r="T624">
            <v>95</v>
          </cell>
          <cell r="U624">
            <v>11</v>
          </cell>
          <cell r="V624">
            <v>95</v>
          </cell>
          <cell r="W624">
            <v>11</v>
          </cell>
          <cell r="X624">
            <v>95</v>
          </cell>
          <cell r="Y624">
            <v>0</v>
          </cell>
          <cell r="Z624">
            <v>0</v>
          </cell>
          <cell r="AD624" t="str">
            <v>0</v>
          </cell>
          <cell r="AE624" t="str">
            <v>0</v>
          </cell>
          <cell r="AF624" t="str">
            <v>00</v>
          </cell>
          <cell r="AI624">
            <v>1629738</v>
          </cell>
          <cell r="AJ624">
            <v>1629738</v>
          </cell>
        </row>
        <row r="625">
          <cell r="A625" t="str">
            <v>02</v>
          </cell>
          <cell r="B625" t="str">
            <v>99</v>
          </cell>
          <cell r="C625" t="str">
            <v>1524</v>
          </cell>
          <cell r="D625" t="str">
            <v>Шлифмашинка МА-2000</v>
          </cell>
          <cell r="G625" t="str">
            <v>01</v>
          </cell>
          <cell r="H625">
            <v>880</v>
          </cell>
          <cell r="I625">
            <v>0</v>
          </cell>
          <cell r="J625">
            <v>0</v>
          </cell>
          <cell r="K625">
            <v>0.54</v>
          </cell>
          <cell r="L625" t="str">
            <v>20</v>
          </cell>
          <cell r="M625" t="str">
            <v>60000</v>
          </cell>
          <cell r="N625" t="str">
            <v>14 2947196</v>
          </cell>
          <cell r="O625" t="str">
            <v>08</v>
          </cell>
          <cell r="P625">
            <v>50</v>
          </cell>
          <cell r="Q625">
            <v>0</v>
          </cell>
          <cell r="R625" t="str">
            <v>1</v>
          </cell>
          <cell r="S625" t="str">
            <v>60</v>
          </cell>
          <cell r="T625">
            <v>95</v>
          </cell>
          <cell r="U625">
            <v>11</v>
          </cell>
          <cell r="V625">
            <v>95</v>
          </cell>
          <cell r="W625">
            <v>11</v>
          </cell>
          <cell r="X625">
            <v>95</v>
          </cell>
          <cell r="Y625">
            <v>0</v>
          </cell>
          <cell r="Z625">
            <v>0</v>
          </cell>
          <cell r="AD625" t="str">
            <v>0</v>
          </cell>
          <cell r="AE625" t="str">
            <v>0</v>
          </cell>
          <cell r="AF625" t="str">
            <v>00</v>
          </cell>
          <cell r="AI625">
            <v>1629738</v>
          </cell>
          <cell r="AJ625">
            <v>1629738</v>
          </cell>
        </row>
        <row r="626">
          <cell r="A626" t="str">
            <v>02</v>
          </cell>
          <cell r="B626" t="str">
            <v>90</v>
          </cell>
          <cell r="C626" t="str">
            <v>1525</v>
          </cell>
          <cell r="D626" t="str">
            <v>Стол "BODEQA"</v>
          </cell>
          <cell r="G626" t="str">
            <v>01</v>
          </cell>
          <cell r="H626">
            <v>1140.0899999999999</v>
          </cell>
          <cell r="I626">
            <v>0</v>
          </cell>
          <cell r="J626">
            <v>0</v>
          </cell>
          <cell r="K626">
            <v>0.41</v>
          </cell>
          <cell r="L626" t="str">
            <v>23</v>
          </cell>
          <cell r="M626" t="str">
            <v>70003</v>
          </cell>
          <cell r="N626" t="str">
            <v>16 3612421</v>
          </cell>
          <cell r="O626" t="str">
            <v>08</v>
          </cell>
          <cell r="P626">
            <v>10</v>
          </cell>
          <cell r="Q626">
            <v>0</v>
          </cell>
          <cell r="R626" t="str">
            <v>1</v>
          </cell>
          <cell r="S626" t="str">
            <v>70</v>
          </cell>
          <cell r="T626">
            <v>95</v>
          </cell>
          <cell r="U626">
            <v>11</v>
          </cell>
          <cell r="V626">
            <v>95</v>
          </cell>
          <cell r="W626">
            <v>11</v>
          </cell>
          <cell r="X626">
            <v>95</v>
          </cell>
          <cell r="Y626">
            <v>0</v>
          </cell>
          <cell r="Z626">
            <v>0</v>
          </cell>
          <cell r="AD626" t="str">
            <v>0</v>
          </cell>
          <cell r="AE626" t="str">
            <v>0</v>
          </cell>
          <cell r="AF626" t="str">
            <v>00</v>
          </cell>
          <cell r="AI626">
            <v>2814815</v>
          </cell>
          <cell r="AJ626">
            <v>586419.79</v>
          </cell>
        </row>
        <row r="627">
          <cell r="A627" t="str">
            <v>02</v>
          </cell>
          <cell r="B627" t="str">
            <v>70</v>
          </cell>
          <cell r="C627" t="str">
            <v>1526</v>
          </cell>
          <cell r="D627" t="str">
            <v>Блок управления</v>
          </cell>
          <cell r="E627" t="str">
            <v>БУ-6ДЭ-382079</v>
          </cell>
          <cell r="G627" t="str">
            <v>01</v>
          </cell>
          <cell r="H627">
            <v>1865</v>
          </cell>
          <cell r="I627">
            <v>0</v>
          </cell>
          <cell r="J627">
            <v>0</v>
          </cell>
          <cell r="K627">
            <v>0.82</v>
          </cell>
          <cell r="L627" t="str">
            <v>20</v>
          </cell>
          <cell r="M627" t="str">
            <v>42502</v>
          </cell>
          <cell r="N627" t="str">
            <v>14 2922810</v>
          </cell>
          <cell r="O627" t="str">
            <v>067</v>
          </cell>
          <cell r="P627">
            <v>16.7</v>
          </cell>
          <cell r="Q627">
            <v>0</v>
          </cell>
          <cell r="R627" t="str">
            <v>1</v>
          </cell>
          <cell r="S627" t="str">
            <v>42</v>
          </cell>
          <cell r="T627">
            <v>95</v>
          </cell>
          <cell r="U627">
            <v>11</v>
          </cell>
          <cell r="V627">
            <v>95</v>
          </cell>
          <cell r="W627">
            <v>11</v>
          </cell>
          <cell r="X627">
            <v>95</v>
          </cell>
          <cell r="Y627">
            <v>0</v>
          </cell>
          <cell r="Z627">
            <v>0</v>
          </cell>
          <cell r="AB627" t="str">
            <v>14</v>
          </cell>
          <cell r="AC627">
            <v>12</v>
          </cell>
          <cell r="AD627" t="str">
            <v>0</v>
          </cell>
          <cell r="AE627" t="str">
            <v>0</v>
          </cell>
          <cell r="AF627" t="str">
            <v>00</v>
          </cell>
          <cell r="AI627">
            <v>2280000</v>
          </cell>
          <cell r="AJ627">
            <v>793250</v>
          </cell>
        </row>
        <row r="628">
          <cell r="A628" t="str">
            <v>02</v>
          </cell>
          <cell r="B628" t="str">
            <v>70</v>
          </cell>
          <cell r="C628" t="str">
            <v>1527</v>
          </cell>
          <cell r="D628" t="str">
            <v>Блок управления</v>
          </cell>
          <cell r="E628" t="str">
            <v>БУ-6ДЭ-382079</v>
          </cell>
          <cell r="G628" t="str">
            <v>01</v>
          </cell>
          <cell r="H628">
            <v>1865</v>
          </cell>
          <cell r="I628">
            <v>0</v>
          </cell>
          <cell r="J628">
            <v>0</v>
          </cell>
          <cell r="K628">
            <v>0.82</v>
          </cell>
          <cell r="L628" t="str">
            <v>20</v>
          </cell>
          <cell r="M628" t="str">
            <v>42502</v>
          </cell>
          <cell r="N628" t="str">
            <v>14 2922810</v>
          </cell>
          <cell r="O628" t="str">
            <v>067</v>
          </cell>
          <cell r="P628">
            <v>16.7</v>
          </cell>
          <cell r="Q628">
            <v>0</v>
          </cell>
          <cell r="R628" t="str">
            <v>1</v>
          </cell>
          <cell r="S628" t="str">
            <v>42</v>
          </cell>
          <cell r="T628">
            <v>95</v>
          </cell>
          <cell r="U628">
            <v>11</v>
          </cell>
          <cell r="V628">
            <v>95</v>
          </cell>
          <cell r="W628">
            <v>11</v>
          </cell>
          <cell r="X628">
            <v>95</v>
          </cell>
          <cell r="Y628">
            <v>0</v>
          </cell>
          <cell r="Z628">
            <v>0</v>
          </cell>
          <cell r="AB628" t="str">
            <v>14</v>
          </cell>
          <cell r="AC628">
            <v>12</v>
          </cell>
          <cell r="AD628" t="str">
            <v>0</v>
          </cell>
          <cell r="AE628" t="str">
            <v>0</v>
          </cell>
          <cell r="AF628" t="str">
            <v>00</v>
          </cell>
          <cell r="AI628">
            <v>2280000</v>
          </cell>
          <cell r="AJ628">
            <v>793250</v>
          </cell>
        </row>
        <row r="629">
          <cell r="A629" t="str">
            <v>02</v>
          </cell>
          <cell r="B629" t="str">
            <v>23</v>
          </cell>
          <cell r="C629" t="str">
            <v>1531</v>
          </cell>
          <cell r="D629" t="str">
            <v>Седельный тягач</v>
          </cell>
          <cell r="E629" t="str">
            <v>КРАЗ-260В NоВ 804 ОВ</v>
          </cell>
          <cell r="F629" t="str">
            <v>дв19349 ш0754268</v>
          </cell>
          <cell r="G629" t="str">
            <v>01</v>
          </cell>
          <cell r="H629">
            <v>180025.64</v>
          </cell>
          <cell r="I629">
            <v>0</v>
          </cell>
          <cell r="J629">
            <v>210000</v>
          </cell>
          <cell r="K629">
            <v>1</v>
          </cell>
          <cell r="L629" t="str">
            <v>23</v>
          </cell>
          <cell r="M629" t="str">
            <v>50402</v>
          </cell>
          <cell r="N629" t="str">
            <v>15 3410216</v>
          </cell>
          <cell r="O629" t="str">
            <v>075</v>
          </cell>
          <cell r="P629">
            <v>0.37</v>
          </cell>
          <cell r="Q629">
            <v>0</v>
          </cell>
          <cell r="R629" t="str">
            <v>1</v>
          </cell>
          <cell r="S629" t="str">
            <v>50</v>
          </cell>
          <cell r="T629">
            <v>95</v>
          </cell>
          <cell r="U629">
            <v>12</v>
          </cell>
          <cell r="V629">
            <v>95</v>
          </cell>
          <cell r="W629">
            <v>12</v>
          </cell>
          <cell r="X629">
            <v>95</v>
          </cell>
          <cell r="Y629">
            <v>3</v>
          </cell>
          <cell r="Z629">
            <v>96</v>
          </cell>
          <cell r="AD629" t="str">
            <v>0</v>
          </cell>
          <cell r="AE629" t="str">
            <v>0</v>
          </cell>
          <cell r="AF629" t="str">
            <v>00</v>
          </cell>
          <cell r="AI629">
            <v>209918209</v>
          </cell>
          <cell r="AJ629">
            <v>64683459.329999998</v>
          </cell>
        </row>
        <row r="630">
          <cell r="A630" t="str">
            <v>02</v>
          </cell>
          <cell r="B630" t="str">
            <v>23</v>
          </cell>
          <cell r="C630" t="str">
            <v>1532</v>
          </cell>
          <cell r="D630" t="str">
            <v>А/м УАЗ-3909 грузо-</v>
          </cell>
          <cell r="E630" t="str">
            <v>пассажир.Nо В 927 МТ</v>
          </cell>
          <cell r="F630" t="str">
            <v>дв51103128 ш339437</v>
          </cell>
          <cell r="G630" t="str">
            <v>01</v>
          </cell>
          <cell r="H630">
            <v>40551.4</v>
          </cell>
          <cell r="I630">
            <v>0</v>
          </cell>
          <cell r="J630">
            <v>47990</v>
          </cell>
          <cell r="K630">
            <v>0.87</v>
          </cell>
          <cell r="L630" t="str">
            <v>23</v>
          </cell>
          <cell r="M630" t="str">
            <v>50401</v>
          </cell>
          <cell r="N630" t="str">
            <v>15 3410170</v>
          </cell>
          <cell r="O630" t="str">
            <v>075</v>
          </cell>
          <cell r="P630">
            <v>14.3</v>
          </cell>
          <cell r="Q630">
            <v>0</v>
          </cell>
          <cell r="R630" t="str">
            <v>1</v>
          </cell>
          <cell r="S630" t="str">
            <v>50</v>
          </cell>
          <cell r="T630">
            <v>95</v>
          </cell>
          <cell r="U630">
            <v>12</v>
          </cell>
          <cell r="V630">
            <v>95</v>
          </cell>
          <cell r="W630">
            <v>12</v>
          </cell>
          <cell r="X630">
            <v>95</v>
          </cell>
          <cell r="Y630">
            <v>12</v>
          </cell>
          <cell r="Z630">
            <v>95</v>
          </cell>
          <cell r="AD630" t="str">
            <v>0</v>
          </cell>
          <cell r="AE630" t="str">
            <v>0</v>
          </cell>
          <cell r="AF630" t="str">
            <v>00</v>
          </cell>
          <cell r="AI630">
            <v>55308624</v>
          </cell>
          <cell r="AJ630">
            <v>15818266.460000001</v>
          </cell>
        </row>
        <row r="631">
          <cell r="A631" t="str">
            <v>02</v>
          </cell>
          <cell r="B631" t="str">
            <v>23</v>
          </cell>
          <cell r="C631" t="str">
            <v>1533</v>
          </cell>
          <cell r="D631" t="str">
            <v>А/м УАЗ-3909 грузо</v>
          </cell>
          <cell r="E631" t="str">
            <v>пассажир.NоВ 928 МТ</v>
          </cell>
          <cell r="F631" t="str">
            <v>дв50708941 ш328074</v>
          </cell>
          <cell r="G631" t="str">
            <v>01</v>
          </cell>
          <cell r="H631">
            <v>40551.4</v>
          </cell>
          <cell r="I631">
            <v>0</v>
          </cell>
          <cell r="J631">
            <v>47990</v>
          </cell>
          <cell r="K631">
            <v>0.87</v>
          </cell>
          <cell r="L631" t="str">
            <v>23</v>
          </cell>
          <cell r="M631" t="str">
            <v>50401</v>
          </cell>
          <cell r="N631" t="str">
            <v>15 3410170</v>
          </cell>
          <cell r="O631" t="str">
            <v>075</v>
          </cell>
          <cell r="P631">
            <v>14.3</v>
          </cell>
          <cell r="Q631">
            <v>0</v>
          </cell>
          <cell r="R631" t="str">
            <v>1</v>
          </cell>
          <cell r="S631" t="str">
            <v>50</v>
          </cell>
          <cell r="T631">
            <v>95</v>
          </cell>
          <cell r="U631">
            <v>12</v>
          </cell>
          <cell r="V631">
            <v>95</v>
          </cell>
          <cell r="W631">
            <v>12</v>
          </cell>
          <cell r="X631">
            <v>95</v>
          </cell>
          <cell r="Y631">
            <v>12</v>
          </cell>
          <cell r="Z631">
            <v>95</v>
          </cell>
          <cell r="AD631" t="str">
            <v>0</v>
          </cell>
          <cell r="AE631" t="str">
            <v>0</v>
          </cell>
          <cell r="AF631" t="str">
            <v>00</v>
          </cell>
          <cell r="AI631">
            <v>55308642</v>
          </cell>
          <cell r="AJ631">
            <v>15818271.609999999</v>
          </cell>
        </row>
        <row r="632">
          <cell r="A632" t="str">
            <v>02</v>
          </cell>
          <cell r="B632" t="str">
            <v>41</v>
          </cell>
          <cell r="C632" t="str">
            <v>1534</v>
          </cell>
          <cell r="D632" t="str">
            <v>Рентгенаппарат Арина</v>
          </cell>
          <cell r="G632" t="str">
            <v>01</v>
          </cell>
          <cell r="H632">
            <v>3327.5</v>
          </cell>
          <cell r="I632">
            <v>0</v>
          </cell>
          <cell r="J632">
            <v>0</v>
          </cell>
          <cell r="K632">
            <v>1.21</v>
          </cell>
          <cell r="L632" t="str">
            <v>20</v>
          </cell>
          <cell r="M632" t="str">
            <v>47024</v>
          </cell>
          <cell r="N632" t="str">
            <v>14 3313341</v>
          </cell>
          <cell r="O632" t="str">
            <v>063</v>
          </cell>
          <cell r="P632">
            <v>10.4</v>
          </cell>
          <cell r="Q632">
            <v>0</v>
          </cell>
          <cell r="R632" t="str">
            <v>1</v>
          </cell>
          <cell r="S632" t="str">
            <v>47</v>
          </cell>
          <cell r="T632">
            <v>95</v>
          </cell>
          <cell r="U632">
            <v>12</v>
          </cell>
          <cell r="V632">
            <v>95</v>
          </cell>
          <cell r="W632">
            <v>12</v>
          </cell>
          <cell r="X632">
            <v>95</v>
          </cell>
          <cell r="Y632">
            <v>0</v>
          </cell>
          <cell r="Z632">
            <v>0</v>
          </cell>
          <cell r="AD632" t="str">
            <v>0</v>
          </cell>
          <cell r="AE632" t="str">
            <v>0</v>
          </cell>
          <cell r="AF632" t="str">
            <v>00</v>
          </cell>
          <cell r="AI632">
            <v>2750000</v>
          </cell>
          <cell r="AJ632">
            <v>572000</v>
          </cell>
        </row>
        <row r="633">
          <cell r="A633" t="str">
            <v>02</v>
          </cell>
          <cell r="B633" t="str">
            <v>41</v>
          </cell>
          <cell r="C633" t="str">
            <v>1535</v>
          </cell>
          <cell r="D633" t="str">
            <v>Рентгенаппарат Арина</v>
          </cell>
          <cell r="G633" t="str">
            <v>01</v>
          </cell>
          <cell r="H633">
            <v>3327.5</v>
          </cell>
          <cell r="I633">
            <v>0</v>
          </cell>
          <cell r="J633">
            <v>0</v>
          </cell>
          <cell r="K633">
            <v>1.21</v>
          </cell>
          <cell r="L633" t="str">
            <v>20</v>
          </cell>
          <cell r="M633" t="str">
            <v>47024</v>
          </cell>
          <cell r="N633" t="str">
            <v>14 3313341</v>
          </cell>
          <cell r="O633" t="str">
            <v>063</v>
          </cell>
          <cell r="P633">
            <v>10.4</v>
          </cell>
          <cell r="Q633">
            <v>0</v>
          </cell>
          <cell r="R633" t="str">
            <v>1</v>
          </cell>
          <cell r="S633" t="str">
            <v>47</v>
          </cell>
          <cell r="T633">
            <v>95</v>
          </cell>
          <cell r="U633">
            <v>12</v>
          </cell>
          <cell r="V633">
            <v>95</v>
          </cell>
          <cell r="W633">
            <v>12</v>
          </cell>
          <cell r="X633">
            <v>95</v>
          </cell>
          <cell r="Y633">
            <v>0</v>
          </cell>
          <cell r="Z633">
            <v>0</v>
          </cell>
          <cell r="AD633" t="str">
            <v>0</v>
          </cell>
          <cell r="AE633" t="str">
            <v>0</v>
          </cell>
          <cell r="AF633" t="str">
            <v>00</v>
          </cell>
          <cell r="AI633">
            <v>2750000</v>
          </cell>
          <cell r="AJ633">
            <v>572000</v>
          </cell>
        </row>
        <row r="634">
          <cell r="A634" t="str">
            <v>02</v>
          </cell>
          <cell r="B634" t="str">
            <v>41</v>
          </cell>
          <cell r="C634" t="str">
            <v>1536</v>
          </cell>
          <cell r="D634" t="str">
            <v>Рентгенаппарат Арина</v>
          </cell>
          <cell r="G634" t="str">
            <v>01</v>
          </cell>
          <cell r="H634">
            <v>3327.5</v>
          </cell>
          <cell r="I634">
            <v>0</v>
          </cell>
          <cell r="J634">
            <v>0</v>
          </cell>
          <cell r="K634">
            <v>1.21</v>
          </cell>
          <cell r="L634" t="str">
            <v>20</v>
          </cell>
          <cell r="M634" t="str">
            <v>47024</v>
          </cell>
          <cell r="N634" t="str">
            <v>14 3313341</v>
          </cell>
          <cell r="O634" t="str">
            <v>063</v>
          </cell>
          <cell r="P634">
            <v>10.4</v>
          </cell>
          <cell r="Q634">
            <v>0</v>
          </cell>
          <cell r="R634" t="str">
            <v>1</v>
          </cell>
          <cell r="S634" t="str">
            <v>47</v>
          </cell>
          <cell r="T634">
            <v>95</v>
          </cell>
          <cell r="U634">
            <v>12</v>
          </cell>
          <cell r="V634">
            <v>95</v>
          </cell>
          <cell r="W634">
            <v>12</v>
          </cell>
          <cell r="X634">
            <v>95</v>
          </cell>
          <cell r="Y634">
            <v>0</v>
          </cell>
          <cell r="Z634">
            <v>0</v>
          </cell>
          <cell r="AD634" t="str">
            <v>0</v>
          </cell>
          <cell r="AE634" t="str">
            <v>0</v>
          </cell>
          <cell r="AF634" t="str">
            <v>00</v>
          </cell>
          <cell r="AI634">
            <v>2750000</v>
          </cell>
          <cell r="AJ634">
            <v>572000</v>
          </cell>
        </row>
        <row r="635">
          <cell r="A635" t="str">
            <v>02</v>
          </cell>
          <cell r="B635" t="str">
            <v>71</v>
          </cell>
          <cell r="C635" t="str">
            <v>1539</v>
          </cell>
          <cell r="D635" t="str">
            <v>Трактор МТЗ-82 со св</v>
          </cell>
          <cell r="E635" t="str">
            <v>арочным агрегатом и</v>
          </cell>
          <cell r="F635" t="str">
            <v>ЗИПом</v>
          </cell>
          <cell r="G635" t="str">
            <v>01</v>
          </cell>
          <cell r="H635">
            <v>57630</v>
          </cell>
          <cell r="I635">
            <v>0</v>
          </cell>
          <cell r="J635">
            <v>0</v>
          </cell>
          <cell r="K635">
            <v>0.76</v>
          </cell>
          <cell r="L635" t="str">
            <v>23</v>
          </cell>
          <cell r="M635" t="str">
            <v>40609</v>
          </cell>
          <cell r="N635" t="str">
            <v>14 2918102</v>
          </cell>
          <cell r="O635" t="str">
            <v>064</v>
          </cell>
          <cell r="P635">
            <v>9.1</v>
          </cell>
          <cell r="Q635">
            <v>0</v>
          </cell>
          <cell r="R635" t="str">
            <v>1</v>
          </cell>
          <cell r="S635" t="str">
            <v>40</v>
          </cell>
          <cell r="T635">
            <v>95</v>
          </cell>
          <cell r="U635">
            <v>12</v>
          </cell>
          <cell r="V635">
            <v>95</v>
          </cell>
          <cell r="W635">
            <v>12</v>
          </cell>
          <cell r="X635">
            <v>95</v>
          </cell>
          <cell r="Y635">
            <v>0</v>
          </cell>
          <cell r="Z635">
            <v>0</v>
          </cell>
          <cell r="AD635" t="str">
            <v>0</v>
          </cell>
          <cell r="AE635" t="str">
            <v>1</v>
          </cell>
          <cell r="AF635" t="str">
            <v>00</v>
          </cell>
          <cell r="AI635">
            <v>75753086</v>
          </cell>
          <cell r="AJ635">
            <v>13787061.65</v>
          </cell>
        </row>
        <row r="636">
          <cell r="A636" t="str">
            <v>02</v>
          </cell>
          <cell r="B636" t="str">
            <v>02</v>
          </cell>
          <cell r="C636" t="str">
            <v>1540</v>
          </cell>
          <cell r="D636" t="str">
            <v>Тележка большегрузна</v>
          </cell>
          <cell r="E636" t="str">
            <v>я ТБ-20</v>
          </cell>
          <cell r="G636" t="str">
            <v>01</v>
          </cell>
          <cell r="H636">
            <v>12058</v>
          </cell>
          <cell r="I636">
            <v>0</v>
          </cell>
          <cell r="J636">
            <v>0</v>
          </cell>
          <cell r="K636">
            <v>0.99</v>
          </cell>
          <cell r="L636" t="str">
            <v>20</v>
          </cell>
          <cell r="M636" t="str">
            <v>43415</v>
          </cell>
          <cell r="N636" t="str">
            <v>15 3420183</v>
          </cell>
          <cell r="O636" t="str">
            <v>064</v>
          </cell>
          <cell r="P636">
            <v>18</v>
          </cell>
          <cell r="Q636">
            <v>0</v>
          </cell>
          <cell r="R636" t="str">
            <v>1</v>
          </cell>
          <cell r="S636" t="str">
            <v>43</v>
          </cell>
          <cell r="T636">
            <v>95</v>
          </cell>
          <cell r="U636">
            <v>12</v>
          </cell>
          <cell r="V636">
            <v>95</v>
          </cell>
          <cell r="W636">
            <v>12</v>
          </cell>
          <cell r="X636">
            <v>95</v>
          </cell>
          <cell r="Y636">
            <v>0</v>
          </cell>
          <cell r="Z636">
            <v>0</v>
          </cell>
          <cell r="AD636" t="str">
            <v>0</v>
          </cell>
          <cell r="AE636" t="str">
            <v>0</v>
          </cell>
          <cell r="AF636" t="str">
            <v>00</v>
          </cell>
          <cell r="AI636">
            <v>12181428</v>
          </cell>
          <cell r="AJ636">
            <v>4385314.08</v>
          </cell>
        </row>
        <row r="637">
          <cell r="A637" t="str">
            <v>02</v>
          </cell>
          <cell r="B637" t="str">
            <v>71</v>
          </cell>
          <cell r="C637" t="str">
            <v>1541</v>
          </cell>
          <cell r="D637" t="str">
            <v>КомпьюторАТ-486Дх2 с</v>
          </cell>
          <cell r="E637" t="str">
            <v>принтеромEPSON LX300</v>
          </cell>
          <cell r="F637" t="str">
            <v>c каб.и сетев.фильтр</v>
          </cell>
          <cell r="G637" t="str">
            <v>01</v>
          </cell>
          <cell r="H637">
            <v>4318.1000000000004</v>
          </cell>
          <cell r="I637">
            <v>0</v>
          </cell>
          <cell r="J637">
            <v>4571.1000000000004</v>
          </cell>
          <cell r="K637">
            <v>0.66</v>
          </cell>
          <cell r="L637" t="str">
            <v>23</v>
          </cell>
          <cell r="M637" t="str">
            <v>48008</v>
          </cell>
          <cell r="N637" t="str">
            <v>14 3020000</v>
          </cell>
          <cell r="O637" t="str">
            <v>063</v>
          </cell>
          <cell r="P637">
            <v>10</v>
          </cell>
          <cell r="Q637">
            <v>0</v>
          </cell>
          <cell r="R637" t="str">
            <v>1</v>
          </cell>
          <cell r="S637" t="str">
            <v>48</v>
          </cell>
          <cell r="T637">
            <v>95</v>
          </cell>
          <cell r="U637">
            <v>12</v>
          </cell>
          <cell r="V637">
            <v>95</v>
          </cell>
          <cell r="W637">
            <v>12</v>
          </cell>
          <cell r="X637">
            <v>95</v>
          </cell>
          <cell r="Y637">
            <v>6</v>
          </cell>
          <cell r="Z637">
            <v>99</v>
          </cell>
          <cell r="AD637" t="str">
            <v>0</v>
          </cell>
          <cell r="AE637" t="str">
            <v>0</v>
          </cell>
          <cell r="AF637" t="str">
            <v>00</v>
          </cell>
          <cell r="AI637">
            <v>4890015</v>
          </cell>
          <cell r="AJ637">
            <v>978003</v>
          </cell>
        </row>
        <row r="638">
          <cell r="A638" t="str">
            <v>02</v>
          </cell>
          <cell r="B638" t="str">
            <v>05</v>
          </cell>
          <cell r="C638" t="str">
            <v>1543</v>
          </cell>
          <cell r="D638" t="str">
            <v>Полотенце мягкое</v>
          </cell>
          <cell r="E638" t="str">
            <v>ПМ-1428</v>
          </cell>
          <cell r="G638" t="str">
            <v>01</v>
          </cell>
          <cell r="H638">
            <v>30150</v>
          </cell>
          <cell r="I638">
            <v>0</v>
          </cell>
          <cell r="J638">
            <v>0</v>
          </cell>
          <cell r="K638">
            <v>0.94</v>
          </cell>
          <cell r="L638" t="str">
            <v>20</v>
          </cell>
          <cell r="M638" t="str">
            <v>43815</v>
          </cell>
          <cell r="N638" t="str">
            <v>14 2947192</v>
          </cell>
          <cell r="O638" t="str">
            <v>067</v>
          </cell>
          <cell r="P638">
            <v>50</v>
          </cell>
          <cell r="Q638">
            <v>0</v>
          </cell>
          <cell r="R638" t="str">
            <v>1</v>
          </cell>
          <cell r="S638" t="str">
            <v>43</v>
          </cell>
          <cell r="T638">
            <v>95</v>
          </cell>
          <cell r="U638">
            <v>12</v>
          </cell>
          <cell r="V638">
            <v>95</v>
          </cell>
          <cell r="W638">
            <v>12</v>
          </cell>
          <cell r="X638">
            <v>95</v>
          </cell>
          <cell r="Y638">
            <v>0</v>
          </cell>
          <cell r="Z638">
            <v>0</v>
          </cell>
          <cell r="AB638" t="str">
            <v>14</v>
          </cell>
          <cell r="AC638">
            <v>1</v>
          </cell>
          <cell r="AD638" t="str">
            <v>0</v>
          </cell>
          <cell r="AE638" t="str">
            <v>0</v>
          </cell>
          <cell r="AF638" t="str">
            <v>00</v>
          </cell>
          <cell r="AI638">
            <v>32076000</v>
          </cell>
          <cell r="AJ638">
            <v>32076000</v>
          </cell>
        </row>
        <row r="639">
          <cell r="A639" t="str">
            <v>02</v>
          </cell>
          <cell r="B639" t="str">
            <v>11</v>
          </cell>
          <cell r="C639" t="str">
            <v>1528</v>
          </cell>
          <cell r="D639" t="str">
            <v>Трансформаторная под</v>
          </cell>
          <cell r="E639" t="str">
            <v>станция КТП-400х16</v>
          </cell>
          <cell r="G639" t="str">
            <v>01</v>
          </cell>
          <cell r="H639">
            <v>4801.1400000000003</v>
          </cell>
          <cell r="I639">
            <v>0</v>
          </cell>
          <cell r="J639">
            <v>0</v>
          </cell>
          <cell r="K639">
            <v>1.21</v>
          </cell>
          <cell r="L639" t="str">
            <v>20</v>
          </cell>
          <cell r="M639" t="str">
            <v>40701</v>
          </cell>
          <cell r="N639" t="str">
            <v>14 3115202</v>
          </cell>
          <cell r="O639" t="str">
            <v>067</v>
          </cell>
          <cell r="P639">
            <v>6.6</v>
          </cell>
          <cell r="Q639">
            <v>0</v>
          </cell>
          <cell r="R639" t="str">
            <v>1</v>
          </cell>
          <cell r="S639" t="str">
            <v>40</v>
          </cell>
          <cell r="T639">
            <v>95</v>
          </cell>
          <cell r="U639">
            <v>12</v>
          </cell>
          <cell r="V639">
            <v>95</v>
          </cell>
          <cell r="W639">
            <v>12</v>
          </cell>
          <cell r="X639">
            <v>95</v>
          </cell>
          <cell r="Y639">
            <v>0</v>
          </cell>
          <cell r="Z639">
            <v>0</v>
          </cell>
          <cell r="AD639" t="str">
            <v>2</v>
          </cell>
          <cell r="AE639" t="str">
            <v>0</v>
          </cell>
          <cell r="AF639" t="str">
            <v>00</v>
          </cell>
          <cell r="AG639">
            <v>3967880</v>
          </cell>
          <cell r="AI639">
            <v>3967880</v>
          </cell>
          <cell r="AJ639">
            <v>523760.16</v>
          </cell>
        </row>
        <row r="640">
          <cell r="A640" t="str">
            <v>02</v>
          </cell>
          <cell r="B640" t="str">
            <v>11</v>
          </cell>
          <cell r="C640" t="str">
            <v>1529</v>
          </cell>
          <cell r="D640" t="str">
            <v>Щит ПР-3709</v>
          </cell>
          <cell r="G640" t="str">
            <v>01</v>
          </cell>
          <cell r="H640">
            <v>1389.78</v>
          </cell>
          <cell r="I640">
            <v>0</v>
          </cell>
          <cell r="J640">
            <v>0</v>
          </cell>
          <cell r="K640">
            <v>1.21</v>
          </cell>
          <cell r="L640" t="str">
            <v>20</v>
          </cell>
          <cell r="M640" t="str">
            <v>40707</v>
          </cell>
          <cell r="N640" t="str">
            <v>14 3120390</v>
          </cell>
          <cell r="O640" t="str">
            <v>067</v>
          </cell>
          <cell r="P640">
            <v>14.8</v>
          </cell>
          <cell r="Q640">
            <v>0</v>
          </cell>
          <cell r="R640" t="str">
            <v>1</v>
          </cell>
          <cell r="S640" t="str">
            <v>40</v>
          </cell>
          <cell r="T640">
            <v>95</v>
          </cell>
          <cell r="U640">
            <v>12</v>
          </cell>
          <cell r="V640">
            <v>95</v>
          </cell>
          <cell r="W640">
            <v>12</v>
          </cell>
          <cell r="X640">
            <v>95</v>
          </cell>
          <cell r="Y640">
            <v>0</v>
          </cell>
          <cell r="Z640">
            <v>0</v>
          </cell>
          <cell r="AD640" t="str">
            <v>2</v>
          </cell>
          <cell r="AE640" t="str">
            <v>0</v>
          </cell>
          <cell r="AF640" t="str">
            <v>00</v>
          </cell>
          <cell r="AG640">
            <v>1148580</v>
          </cell>
          <cell r="AI640">
            <v>1148580</v>
          </cell>
          <cell r="AJ640">
            <v>339979.68</v>
          </cell>
        </row>
        <row r="641">
          <cell r="A641" t="str">
            <v>02</v>
          </cell>
          <cell r="B641" t="str">
            <v>11</v>
          </cell>
          <cell r="C641" t="str">
            <v>1530</v>
          </cell>
          <cell r="D641" t="str">
            <v>Распределительный пу</v>
          </cell>
          <cell r="E641" t="str">
            <v>нкт С-9522-13</v>
          </cell>
          <cell r="G641" t="str">
            <v>01</v>
          </cell>
          <cell r="H641">
            <v>2822.1</v>
          </cell>
          <cell r="I641">
            <v>0</v>
          </cell>
          <cell r="J641">
            <v>0</v>
          </cell>
          <cell r="K641">
            <v>1.21</v>
          </cell>
          <cell r="L641" t="str">
            <v>20</v>
          </cell>
          <cell r="M641" t="str">
            <v>40707</v>
          </cell>
          <cell r="N641" t="str">
            <v>14 3120390</v>
          </cell>
          <cell r="O641" t="str">
            <v>067</v>
          </cell>
          <cell r="P641">
            <v>14.8</v>
          </cell>
          <cell r="Q641">
            <v>0</v>
          </cell>
          <cell r="R641" t="str">
            <v>1</v>
          </cell>
          <cell r="S641" t="str">
            <v>40</v>
          </cell>
          <cell r="T641">
            <v>95</v>
          </cell>
          <cell r="U641">
            <v>12</v>
          </cell>
          <cell r="V641">
            <v>95</v>
          </cell>
          <cell r="W641">
            <v>12</v>
          </cell>
          <cell r="X641">
            <v>95</v>
          </cell>
          <cell r="Y641">
            <v>0</v>
          </cell>
          <cell r="Z641">
            <v>0</v>
          </cell>
          <cell r="AD641" t="str">
            <v>2</v>
          </cell>
          <cell r="AE641" t="str">
            <v>0</v>
          </cell>
          <cell r="AF641" t="str">
            <v>00</v>
          </cell>
          <cell r="AG641">
            <v>2332312</v>
          </cell>
          <cell r="AI641">
            <v>2332312</v>
          </cell>
          <cell r="AJ641">
            <v>6530.47</v>
          </cell>
        </row>
        <row r="642">
          <cell r="A642" t="str">
            <v>02</v>
          </cell>
          <cell r="B642" t="str">
            <v>11</v>
          </cell>
          <cell r="C642" t="str">
            <v>1547</v>
          </cell>
          <cell r="D642" t="str">
            <v>Задвижка 500х75</v>
          </cell>
          <cell r="G642" t="str">
            <v>01</v>
          </cell>
          <cell r="H642">
            <v>3968.23</v>
          </cell>
          <cell r="I642">
            <v>0</v>
          </cell>
          <cell r="J642">
            <v>0</v>
          </cell>
          <cell r="K642">
            <v>1.1000000000000001</v>
          </cell>
          <cell r="L642" t="str">
            <v>20</v>
          </cell>
          <cell r="M642" t="str">
            <v>50604</v>
          </cell>
          <cell r="N642" t="str">
            <v>14 2928142</v>
          </cell>
          <cell r="O642" t="str">
            <v>075</v>
          </cell>
          <cell r="P642">
            <v>5.5</v>
          </cell>
          <cell r="Q642">
            <v>0</v>
          </cell>
          <cell r="R642" t="str">
            <v>1</v>
          </cell>
          <cell r="S642" t="str">
            <v>50</v>
          </cell>
          <cell r="T642">
            <v>95</v>
          </cell>
          <cell r="U642">
            <v>12</v>
          </cell>
          <cell r="V642">
            <v>95</v>
          </cell>
          <cell r="W642">
            <v>12</v>
          </cell>
          <cell r="X642">
            <v>95</v>
          </cell>
          <cell r="Y642">
            <v>0</v>
          </cell>
          <cell r="Z642">
            <v>0</v>
          </cell>
          <cell r="AD642" t="str">
            <v>0</v>
          </cell>
          <cell r="AE642" t="str">
            <v>0</v>
          </cell>
          <cell r="AF642" t="str">
            <v>00</v>
          </cell>
          <cell r="AI642">
            <v>3594767</v>
          </cell>
          <cell r="AJ642">
            <v>395424.37</v>
          </cell>
        </row>
        <row r="643">
          <cell r="A643" t="str">
            <v>19</v>
          </cell>
          <cell r="B643" t="str">
            <v>19</v>
          </cell>
          <cell r="C643" t="str">
            <v>1609</v>
          </cell>
          <cell r="D643" t="str">
            <v>Котельная ПКН-2М</v>
          </cell>
          <cell r="G643" t="str">
            <v>01</v>
          </cell>
          <cell r="H643">
            <v>27014.93</v>
          </cell>
          <cell r="I643">
            <v>0</v>
          </cell>
          <cell r="J643">
            <v>0</v>
          </cell>
          <cell r="K643">
            <v>1.51</v>
          </cell>
          <cell r="L643" t="str">
            <v>88/4</v>
          </cell>
          <cell r="M643" t="str">
            <v>40001</v>
          </cell>
          <cell r="N643" t="str">
            <v>14 2813101</v>
          </cell>
          <cell r="O643" t="str">
            <v>064</v>
          </cell>
          <cell r="P643">
            <v>4.2</v>
          </cell>
          <cell r="Q643">
            <v>0</v>
          </cell>
          <cell r="R643" t="str">
            <v>1</v>
          </cell>
          <cell r="S643" t="str">
            <v>40</v>
          </cell>
          <cell r="T643">
            <v>95</v>
          </cell>
          <cell r="U643">
            <v>12</v>
          </cell>
          <cell r="V643">
            <v>95</v>
          </cell>
          <cell r="W643">
            <v>12</v>
          </cell>
          <cell r="X643">
            <v>95</v>
          </cell>
          <cell r="Y643">
            <v>0</v>
          </cell>
          <cell r="Z643">
            <v>0</v>
          </cell>
          <cell r="AB643" t="str">
            <v>14</v>
          </cell>
          <cell r="AC643">
            <v>1</v>
          </cell>
          <cell r="AD643" t="str">
            <v>0</v>
          </cell>
          <cell r="AE643" t="str">
            <v>0</v>
          </cell>
          <cell r="AF643" t="str">
            <v>19</v>
          </cell>
          <cell r="AI643">
            <v>13373562</v>
          </cell>
          <cell r="AJ643">
            <v>1123379.21</v>
          </cell>
        </row>
        <row r="644">
          <cell r="A644" t="str">
            <v>02</v>
          </cell>
          <cell r="B644" t="str">
            <v>11</v>
          </cell>
          <cell r="C644" t="str">
            <v>1548</v>
          </cell>
          <cell r="D644" t="str">
            <v>Емкость V-25 м3</v>
          </cell>
          <cell r="G644" t="str">
            <v>01</v>
          </cell>
          <cell r="H644">
            <v>20549.099999999999</v>
          </cell>
          <cell r="I644">
            <v>0</v>
          </cell>
          <cell r="J644">
            <v>0</v>
          </cell>
          <cell r="K644">
            <v>1.43</v>
          </cell>
          <cell r="L644" t="str">
            <v>20</v>
          </cell>
          <cell r="M644" t="str">
            <v>42906</v>
          </cell>
          <cell r="N644" t="str">
            <v>12 2812151</v>
          </cell>
          <cell r="O644" t="str">
            <v>067</v>
          </cell>
          <cell r="P644">
            <v>11</v>
          </cell>
          <cell r="Q644">
            <v>0</v>
          </cell>
          <cell r="R644" t="str">
            <v>1</v>
          </cell>
          <cell r="S644" t="str">
            <v>42</v>
          </cell>
          <cell r="T644">
            <v>95</v>
          </cell>
          <cell r="U644">
            <v>12</v>
          </cell>
          <cell r="V644">
            <v>95</v>
          </cell>
          <cell r="W644">
            <v>12</v>
          </cell>
          <cell r="X644">
            <v>95</v>
          </cell>
          <cell r="Y644">
            <v>0</v>
          </cell>
          <cell r="Z644">
            <v>0</v>
          </cell>
          <cell r="AD644" t="str">
            <v>2</v>
          </cell>
          <cell r="AE644" t="str">
            <v>0</v>
          </cell>
          <cell r="AF644" t="str">
            <v>00</v>
          </cell>
          <cell r="AG644">
            <v>14370000</v>
          </cell>
          <cell r="AI644">
            <v>14370000</v>
          </cell>
          <cell r="AJ644">
            <v>3161400</v>
          </cell>
        </row>
        <row r="645">
          <cell r="A645" t="str">
            <v>02</v>
          </cell>
          <cell r="B645" t="str">
            <v>11</v>
          </cell>
          <cell r="C645" t="str">
            <v>1549</v>
          </cell>
          <cell r="D645" t="str">
            <v>Емкость V-25м3</v>
          </cell>
          <cell r="G645" t="str">
            <v>01</v>
          </cell>
          <cell r="H645">
            <v>19800.39</v>
          </cell>
          <cell r="I645">
            <v>0</v>
          </cell>
          <cell r="J645">
            <v>0</v>
          </cell>
          <cell r="K645">
            <v>1.43</v>
          </cell>
          <cell r="L645" t="str">
            <v>20</v>
          </cell>
          <cell r="M645" t="str">
            <v>42906</v>
          </cell>
          <cell r="N645" t="str">
            <v>12 2812151</v>
          </cell>
          <cell r="O645" t="str">
            <v>067</v>
          </cell>
          <cell r="P645">
            <v>11</v>
          </cell>
          <cell r="Q645">
            <v>0</v>
          </cell>
          <cell r="R645" t="str">
            <v>1</v>
          </cell>
          <cell r="S645" t="str">
            <v>42</v>
          </cell>
          <cell r="T645">
            <v>95</v>
          </cell>
          <cell r="U645">
            <v>12</v>
          </cell>
          <cell r="V645">
            <v>95</v>
          </cell>
          <cell r="W645">
            <v>12</v>
          </cell>
          <cell r="X645">
            <v>95</v>
          </cell>
          <cell r="Y645">
            <v>0</v>
          </cell>
          <cell r="Z645">
            <v>0</v>
          </cell>
          <cell r="AD645" t="str">
            <v>2</v>
          </cell>
          <cell r="AE645" t="str">
            <v>0</v>
          </cell>
          <cell r="AF645" t="str">
            <v>00</v>
          </cell>
          <cell r="AG645">
            <v>13846428</v>
          </cell>
          <cell r="AI645">
            <v>13846428</v>
          </cell>
          <cell r="AJ645">
            <v>3046214.16</v>
          </cell>
        </row>
        <row r="646">
          <cell r="A646" t="str">
            <v>02</v>
          </cell>
          <cell r="B646" t="str">
            <v>11</v>
          </cell>
          <cell r="C646" t="str">
            <v>1550</v>
          </cell>
          <cell r="D646" t="str">
            <v>Установка котельная</v>
          </cell>
          <cell r="E646" t="str">
            <v>ПКН-2М</v>
          </cell>
          <cell r="G646" t="str">
            <v>01</v>
          </cell>
          <cell r="H646">
            <v>16957.990000000002</v>
          </cell>
          <cell r="I646">
            <v>0</v>
          </cell>
          <cell r="J646">
            <v>0</v>
          </cell>
          <cell r="K646">
            <v>1.51</v>
          </cell>
          <cell r="L646" t="str">
            <v>20</v>
          </cell>
          <cell r="M646" t="str">
            <v>40001</v>
          </cell>
          <cell r="N646" t="str">
            <v>14 2813101</v>
          </cell>
          <cell r="O646" t="str">
            <v>064</v>
          </cell>
          <cell r="P646">
            <v>4.2</v>
          </cell>
          <cell r="Q646">
            <v>0</v>
          </cell>
          <cell r="R646" t="str">
            <v>1</v>
          </cell>
          <cell r="S646" t="str">
            <v>40</v>
          </cell>
          <cell r="T646">
            <v>95</v>
          </cell>
          <cell r="U646">
            <v>12</v>
          </cell>
          <cell r="V646">
            <v>95</v>
          </cell>
          <cell r="W646">
            <v>12</v>
          </cell>
          <cell r="X646">
            <v>95</v>
          </cell>
          <cell r="Y646">
            <v>0</v>
          </cell>
          <cell r="Z646">
            <v>0</v>
          </cell>
          <cell r="AB646" t="str">
            <v>14</v>
          </cell>
          <cell r="AC646">
            <v>6</v>
          </cell>
          <cell r="AD646" t="str">
            <v>2</v>
          </cell>
          <cell r="AE646" t="str">
            <v>0</v>
          </cell>
          <cell r="AF646" t="str">
            <v>00</v>
          </cell>
          <cell r="AG646">
            <v>11230457</v>
          </cell>
          <cell r="AI646">
            <v>11230457</v>
          </cell>
          <cell r="AJ646">
            <v>943358.39</v>
          </cell>
        </row>
        <row r="647">
          <cell r="A647" t="str">
            <v>02</v>
          </cell>
          <cell r="B647" t="str">
            <v>11</v>
          </cell>
          <cell r="C647" t="str">
            <v>1551</v>
          </cell>
          <cell r="D647" t="str">
            <v>Установка котельная</v>
          </cell>
          <cell r="E647" t="str">
            <v>ПКН-2М</v>
          </cell>
          <cell r="G647" t="str">
            <v>01</v>
          </cell>
          <cell r="H647">
            <v>16957.990000000002</v>
          </cell>
          <cell r="I647">
            <v>0</v>
          </cell>
          <cell r="J647">
            <v>0</v>
          </cell>
          <cell r="K647">
            <v>1.51</v>
          </cell>
          <cell r="L647" t="str">
            <v>20</v>
          </cell>
          <cell r="M647" t="str">
            <v>40001</v>
          </cell>
          <cell r="N647" t="str">
            <v>14 2813101</v>
          </cell>
          <cell r="O647" t="str">
            <v>064</v>
          </cell>
          <cell r="P647">
            <v>4.2</v>
          </cell>
          <cell r="Q647">
            <v>0</v>
          </cell>
          <cell r="R647" t="str">
            <v>1</v>
          </cell>
          <cell r="S647" t="str">
            <v>40</v>
          </cell>
          <cell r="T647">
            <v>95</v>
          </cell>
          <cell r="U647">
            <v>12</v>
          </cell>
          <cell r="V647">
            <v>95</v>
          </cell>
          <cell r="W647">
            <v>12</v>
          </cell>
          <cell r="X647">
            <v>95</v>
          </cell>
          <cell r="Y647">
            <v>0</v>
          </cell>
          <cell r="Z647">
            <v>0</v>
          </cell>
          <cell r="AD647" t="str">
            <v>2</v>
          </cell>
          <cell r="AE647" t="str">
            <v>0</v>
          </cell>
          <cell r="AF647" t="str">
            <v>00</v>
          </cell>
          <cell r="AG647">
            <v>11230457</v>
          </cell>
          <cell r="AI647">
            <v>11230457</v>
          </cell>
          <cell r="AJ647">
            <v>943358.39</v>
          </cell>
        </row>
        <row r="648">
          <cell r="A648" t="str">
            <v>02</v>
          </cell>
          <cell r="B648" t="str">
            <v>11</v>
          </cell>
          <cell r="C648" t="str">
            <v>1552</v>
          </cell>
          <cell r="D648" t="str">
            <v>Коквейер СМд-150А</v>
          </cell>
          <cell r="G648" t="str">
            <v>01</v>
          </cell>
          <cell r="H648">
            <v>16595.37</v>
          </cell>
          <cell r="I648">
            <v>0</v>
          </cell>
          <cell r="J648">
            <v>0</v>
          </cell>
          <cell r="K648">
            <v>1.01</v>
          </cell>
          <cell r="L648" t="str">
            <v>20</v>
          </cell>
          <cell r="M648" t="str">
            <v>43813</v>
          </cell>
          <cell r="N648" t="str">
            <v>14 2915320</v>
          </cell>
          <cell r="O648" t="str">
            <v>067</v>
          </cell>
          <cell r="P648">
            <v>12.5</v>
          </cell>
          <cell r="Q648">
            <v>0</v>
          </cell>
          <cell r="R648" t="str">
            <v>1</v>
          </cell>
          <cell r="S648" t="str">
            <v>43</v>
          </cell>
          <cell r="T648">
            <v>95</v>
          </cell>
          <cell r="U648">
            <v>12</v>
          </cell>
          <cell r="V648">
            <v>95</v>
          </cell>
          <cell r="W648">
            <v>12</v>
          </cell>
          <cell r="X648">
            <v>95</v>
          </cell>
          <cell r="Y648">
            <v>0</v>
          </cell>
          <cell r="Z648">
            <v>0</v>
          </cell>
          <cell r="AD648" t="str">
            <v>2</v>
          </cell>
          <cell r="AE648" t="str">
            <v>0</v>
          </cell>
          <cell r="AF648" t="str">
            <v>00</v>
          </cell>
          <cell r="AG648">
            <v>16431054</v>
          </cell>
          <cell r="AI648">
            <v>16431054</v>
          </cell>
          <cell r="AJ648">
            <v>4107763.5</v>
          </cell>
        </row>
        <row r="649">
          <cell r="A649" t="str">
            <v>02</v>
          </cell>
          <cell r="B649" t="str">
            <v>11</v>
          </cell>
          <cell r="C649" t="str">
            <v>1553</v>
          </cell>
          <cell r="D649" t="str">
            <v>Конвейер СМд-150А</v>
          </cell>
          <cell r="G649" t="str">
            <v>01</v>
          </cell>
          <cell r="H649">
            <v>16595.37</v>
          </cell>
          <cell r="I649">
            <v>0</v>
          </cell>
          <cell r="J649">
            <v>0</v>
          </cell>
          <cell r="K649">
            <v>1.01</v>
          </cell>
          <cell r="L649" t="str">
            <v>20</v>
          </cell>
          <cell r="M649" t="str">
            <v>43813</v>
          </cell>
          <cell r="N649" t="str">
            <v>14 2915320</v>
          </cell>
          <cell r="O649" t="str">
            <v>067</v>
          </cell>
          <cell r="P649">
            <v>12.5</v>
          </cell>
          <cell r="Q649">
            <v>0</v>
          </cell>
          <cell r="R649" t="str">
            <v>1</v>
          </cell>
          <cell r="S649" t="str">
            <v>43</v>
          </cell>
          <cell r="T649">
            <v>95</v>
          </cell>
          <cell r="U649">
            <v>12</v>
          </cell>
          <cell r="V649">
            <v>95</v>
          </cell>
          <cell r="W649">
            <v>12</v>
          </cell>
          <cell r="X649">
            <v>95</v>
          </cell>
          <cell r="Y649">
            <v>0</v>
          </cell>
          <cell r="Z649">
            <v>0</v>
          </cell>
          <cell r="AD649" t="str">
            <v>2</v>
          </cell>
          <cell r="AE649" t="str">
            <v>0</v>
          </cell>
          <cell r="AF649" t="str">
            <v>00</v>
          </cell>
          <cell r="AG649">
            <v>16431054</v>
          </cell>
          <cell r="AI649">
            <v>16431054</v>
          </cell>
          <cell r="AJ649">
            <v>4107763.5</v>
          </cell>
        </row>
        <row r="650">
          <cell r="A650" t="str">
            <v>02</v>
          </cell>
          <cell r="B650" t="str">
            <v>11</v>
          </cell>
          <cell r="C650" t="str">
            <v>1554</v>
          </cell>
          <cell r="D650" t="str">
            <v>Конвейер СМд-150А</v>
          </cell>
          <cell r="G650" t="str">
            <v>01</v>
          </cell>
          <cell r="H650">
            <v>16595.37</v>
          </cell>
          <cell r="I650">
            <v>0</v>
          </cell>
          <cell r="J650">
            <v>0</v>
          </cell>
          <cell r="K650">
            <v>1.01</v>
          </cell>
          <cell r="L650" t="str">
            <v>20</v>
          </cell>
          <cell r="M650" t="str">
            <v>43813</v>
          </cell>
          <cell r="N650" t="str">
            <v>14 2915320</v>
          </cell>
          <cell r="O650" t="str">
            <v>067</v>
          </cell>
          <cell r="P650">
            <v>12.5</v>
          </cell>
          <cell r="Q650">
            <v>0</v>
          </cell>
          <cell r="R650" t="str">
            <v>1</v>
          </cell>
          <cell r="S650" t="str">
            <v>43</v>
          </cell>
          <cell r="T650">
            <v>95</v>
          </cell>
          <cell r="U650">
            <v>12</v>
          </cell>
          <cell r="V650">
            <v>95</v>
          </cell>
          <cell r="W650">
            <v>12</v>
          </cell>
          <cell r="X650">
            <v>95</v>
          </cell>
          <cell r="Y650">
            <v>0</v>
          </cell>
          <cell r="Z650">
            <v>0</v>
          </cell>
          <cell r="AD650" t="str">
            <v>2</v>
          </cell>
          <cell r="AE650" t="str">
            <v>0</v>
          </cell>
          <cell r="AF650" t="str">
            <v>00</v>
          </cell>
          <cell r="AG650">
            <v>16431054</v>
          </cell>
          <cell r="AI650">
            <v>16431054</v>
          </cell>
          <cell r="AJ650">
            <v>4107763.5</v>
          </cell>
        </row>
        <row r="651">
          <cell r="A651" t="str">
            <v>02</v>
          </cell>
          <cell r="B651" t="str">
            <v>11</v>
          </cell>
          <cell r="C651" t="str">
            <v>1555</v>
          </cell>
          <cell r="D651" t="str">
            <v>Агрегат СМД-187</v>
          </cell>
          <cell r="G651" t="str">
            <v>01</v>
          </cell>
          <cell r="H651">
            <v>131000</v>
          </cell>
          <cell r="I651">
            <v>0</v>
          </cell>
          <cell r="J651">
            <v>0</v>
          </cell>
          <cell r="K651">
            <v>1.04</v>
          </cell>
          <cell r="L651" t="str">
            <v>20</v>
          </cell>
          <cell r="M651" t="str">
            <v>42002</v>
          </cell>
          <cell r="N651" t="str">
            <v>14 2947100</v>
          </cell>
          <cell r="O651" t="str">
            <v>066</v>
          </cell>
          <cell r="P651">
            <v>16.7</v>
          </cell>
          <cell r="Q651">
            <v>0</v>
          </cell>
          <cell r="R651" t="str">
            <v>1</v>
          </cell>
          <cell r="S651" t="str">
            <v>42</v>
          </cell>
          <cell r="T651">
            <v>95</v>
          </cell>
          <cell r="U651">
            <v>12</v>
          </cell>
          <cell r="V651">
            <v>95</v>
          </cell>
          <cell r="W651">
            <v>12</v>
          </cell>
          <cell r="X651">
            <v>95</v>
          </cell>
          <cell r="Y651">
            <v>0</v>
          </cell>
          <cell r="Z651">
            <v>0</v>
          </cell>
          <cell r="AD651" t="str">
            <v>2</v>
          </cell>
          <cell r="AE651" t="str">
            <v>0</v>
          </cell>
          <cell r="AF651" t="str">
            <v>00</v>
          </cell>
          <cell r="AG651">
            <v>125600000</v>
          </cell>
          <cell r="AI651">
            <v>125600000</v>
          </cell>
          <cell r="AJ651">
            <v>41950400</v>
          </cell>
        </row>
        <row r="652">
          <cell r="A652" t="str">
            <v>02</v>
          </cell>
          <cell r="B652" t="str">
            <v>11</v>
          </cell>
          <cell r="C652" t="str">
            <v>1556</v>
          </cell>
          <cell r="D652" t="str">
            <v>Емкость V-25м3</v>
          </cell>
          <cell r="G652" t="str">
            <v>01</v>
          </cell>
          <cell r="H652">
            <v>516.89</v>
          </cell>
          <cell r="I652">
            <v>0</v>
          </cell>
          <cell r="J652">
            <v>0</v>
          </cell>
          <cell r="K652">
            <v>1.43</v>
          </cell>
          <cell r="L652" t="str">
            <v>20</v>
          </cell>
          <cell r="M652" t="str">
            <v>42906</v>
          </cell>
          <cell r="N652" t="str">
            <v>12 2812151</v>
          </cell>
          <cell r="O652" t="str">
            <v>067</v>
          </cell>
          <cell r="P652">
            <v>11</v>
          </cell>
          <cell r="Q652">
            <v>0</v>
          </cell>
          <cell r="R652" t="str">
            <v>1</v>
          </cell>
          <cell r="S652" t="str">
            <v>42</v>
          </cell>
          <cell r="T652">
            <v>95</v>
          </cell>
          <cell r="U652">
            <v>12</v>
          </cell>
          <cell r="V652">
            <v>95</v>
          </cell>
          <cell r="W652">
            <v>12</v>
          </cell>
          <cell r="X652">
            <v>95</v>
          </cell>
          <cell r="Y652">
            <v>0</v>
          </cell>
          <cell r="Z652">
            <v>0</v>
          </cell>
          <cell r="AD652" t="str">
            <v>2</v>
          </cell>
          <cell r="AE652" t="str">
            <v>0</v>
          </cell>
          <cell r="AF652" t="str">
            <v>00</v>
          </cell>
          <cell r="AG652">
            <v>361462</v>
          </cell>
          <cell r="AI652">
            <v>361462</v>
          </cell>
          <cell r="AJ652">
            <v>79521.64</v>
          </cell>
        </row>
        <row r="653">
          <cell r="A653" t="str">
            <v>02</v>
          </cell>
          <cell r="B653" t="str">
            <v>11</v>
          </cell>
          <cell r="C653" t="str">
            <v>1557</v>
          </cell>
          <cell r="D653" t="str">
            <v>Емкость V-25 м3</v>
          </cell>
          <cell r="G653" t="str">
            <v>01</v>
          </cell>
          <cell r="H653">
            <v>516.89</v>
          </cell>
          <cell r="I653">
            <v>0</v>
          </cell>
          <cell r="J653">
            <v>0</v>
          </cell>
          <cell r="K653">
            <v>1.43</v>
          </cell>
          <cell r="L653" t="str">
            <v>20</v>
          </cell>
          <cell r="M653" t="str">
            <v>42906</v>
          </cell>
          <cell r="N653" t="str">
            <v>12 2812151</v>
          </cell>
          <cell r="O653" t="str">
            <v>067</v>
          </cell>
          <cell r="P653">
            <v>11</v>
          </cell>
          <cell r="Q653">
            <v>11</v>
          </cell>
          <cell r="R653" t="str">
            <v>1</v>
          </cell>
          <cell r="S653" t="str">
            <v>42</v>
          </cell>
          <cell r="T653">
            <v>95</v>
          </cell>
          <cell r="U653">
            <v>12</v>
          </cell>
          <cell r="V653">
            <v>95</v>
          </cell>
          <cell r="W653">
            <v>12</v>
          </cell>
          <cell r="X653">
            <v>95</v>
          </cell>
          <cell r="Y653">
            <v>0</v>
          </cell>
          <cell r="Z653">
            <v>0</v>
          </cell>
          <cell r="AD653" t="str">
            <v>2</v>
          </cell>
          <cell r="AE653" t="str">
            <v>0</v>
          </cell>
          <cell r="AF653" t="str">
            <v>00</v>
          </cell>
          <cell r="AG653">
            <v>361462</v>
          </cell>
          <cell r="AI653">
            <v>361462</v>
          </cell>
          <cell r="AJ653">
            <v>79521.64</v>
          </cell>
        </row>
        <row r="654">
          <cell r="A654" t="str">
            <v>02</v>
          </cell>
          <cell r="B654" t="str">
            <v>11</v>
          </cell>
          <cell r="C654" t="str">
            <v>1558</v>
          </cell>
          <cell r="D654" t="str">
            <v>Кран-балка грузоподъ</v>
          </cell>
          <cell r="E654" t="str">
            <v>емностью 5 т</v>
          </cell>
          <cell r="G654" t="str">
            <v>01</v>
          </cell>
          <cell r="H654">
            <v>20450</v>
          </cell>
          <cell r="I654">
            <v>0</v>
          </cell>
          <cell r="J654">
            <v>0</v>
          </cell>
          <cell r="K654">
            <v>1</v>
          </cell>
          <cell r="L654" t="str">
            <v>20</v>
          </cell>
          <cell r="M654" t="str">
            <v>41722</v>
          </cell>
          <cell r="N654" t="str">
            <v>14 2915480</v>
          </cell>
          <cell r="O654" t="str">
            <v>063</v>
          </cell>
          <cell r="P654">
            <v>14.3</v>
          </cell>
          <cell r="Q654">
            <v>0</v>
          </cell>
          <cell r="R654" t="str">
            <v>1</v>
          </cell>
          <cell r="S654" t="str">
            <v>41</v>
          </cell>
          <cell r="T654">
            <v>95</v>
          </cell>
          <cell r="U654">
            <v>12</v>
          </cell>
          <cell r="V654">
            <v>95</v>
          </cell>
          <cell r="W654">
            <v>12</v>
          </cell>
          <cell r="X654">
            <v>95</v>
          </cell>
          <cell r="Y654">
            <v>0</v>
          </cell>
          <cell r="Z654">
            <v>0</v>
          </cell>
          <cell r="AD654" t="str">
            <v>2</v>
          </cell>
          <cell r="AE654" t="str">
            <v>0</v>
          </cell>
          <cell r="AF654" t="str">
            <v>00</v>
          </cell>
          <cell r="AG654">
            <v>20382000</v>
          </cell>
          <cell r="AI654">
            <v>20382000</v>
          </cell>
          <cell r="AJ654">
            <v>5829252</v>
          </cell>
        </row>
        <row r="655">
          <cell r="A655" t="str">
            <v>02</v>
          </cell>
          <cell r="B655" t="str">
            <v>11</v>
          </cell>
          <cell r="C655" t="str">
            <v>1559</v>
          </cell>
          <cell r="D655" t="str">
            <v>Виброплощадка СМЖ-18</v>
          </cell>
          <cell r="E655" t="str">
            <v>9</v>
          </cell>
          <cell r="G655" t="str">
            <v>01</v>
          </cell>
          <cell r="H655">
            <v>485.09</v>
          </cell>
          <cell r="I655">
            <v>0</v>
          </cell>
          <cell r="J655">
            <v>0</v>
          </cell>
          <cell r="K655">
            <v>1.01</v>
          </cell>
          <cell r="L655" t="str">
            <v>20</v>
          </cell>
          <cell r="M655" t="str">
            <v>42005</v>
          </cell>
          <cell r="N655" t="str">
            <v>14 2947131</v>
          </cell>
          <cell r="O655" t="str">
            <v>067</v>
          </cell>
          <cell r="P655">
            <v>20</v>
          </cell>
          <cell r="Q655">
            <v>0</v>
          </cell>
          <cell r="R655" t="str">
            <v>1</v>
          </cell>
          <cell r="S655" t="str">
            <v>42</v>
          </cell>
          <cell r="T655">
            <v>95</v>
          </cell>
          <cell r="U655">
            <v>12</v>
          </cell>
          <cell r="V655">
            <v>95</v>
          </cell>
          <cell r="W655">
            <v>12</v>
          </cell>
          <cell r="X655">
            <v>95</v>
          </cell>
          <cell r="Y655">
            <v>0</v>
          </cell>
          <cell r="Z655">
            <v>0</v>
          </cell>
          <cell r="AD655" t="str">
            <v>2</v>
          </cell>
          <cell r="AE655" t="str">
            <v>0</v>
          </cell>
          <cell r="AF655" t="str">
            <v>00</v>
          </cell>
          <cell r="AG655">
            <v>480288</v>
          </cell>
          <cell r="AI655">
            <v>480288</v>
          </cell>
          <cell r="AJ655">
            <v>192115.20000000001</v>
          </cell>
        </row>
        <row r="656">
          <cell r="A656" t="str">
            <v>02</v>
          </cell>
          <cell r="B656" t="str">
            <v>11</v>
          </cell>
          <cell r="C656" t="str">
            <v>1560</v>
          </cell>
          <cell r="D656" t="str">
            <v>Пресс кузнечный НСГ-</v>
          </cell>
          <cell r="E656" t="str">
            <v>3222</v>
          </cell>
          <cell r="G656" t="str">
            <v>01</v>
          </cell>
          <cell r="H656">
            <v>25234</v>
          </cell>
          <cell r="I656">
            <v>0</v>
          </cell>
          <cell r="J656">
            <v>0</v>
          </cell>
          <cell r="K656">
            <v>1.01</v>
          </cell>
          <cell r="L656" t="str">
            <v>20</v>
          </cell>
          <cell r="M656" t="str">
            <v>41202</v>
          </cell>
          <cell r="N656" t="str">
            <v>14 2922210</v>
          </cell>
          <cell r="O656" t="str">
            <v>062</v>
          </cell>
          <cell r="P656">
            <v>10</v>
          </cell>
          <cell r="Q656">
            <v>0</v>
          </cell>
          <cell r="R656" t="str">
            <v>1</v>
          </cell>
          <cell r="S656" t="str">
            <v>41</v>
          </cell>
          <cell r="T656">
            <v>95</v>
          </cell>
          <cell r="U656">
            <v>12</v>
          </cell>
          <cell r="V656">
            <v>95</v>
          </cell>
          <cell r="W656">
            <v>12</v>
          </cell>
          <cell r="X656">
            <v>95</v>
          </cell>
          <cell r="Y656">
            <v>0</v>
          </cell>
          <cell r="Z656">
            <v>0</v>
          </cell>
          <cell r="AD656" t="str">
            <v>2</v>
          </cell>
          <cell r="AE656" t="str">
            <v>0</v>
          </cell>
          <cell r="AF656" t="str">
            <v>00</v>
          </cell>
          <cell r="AG656">
            <v>25094000</v>
          </cell>
          <cell r="AI656">
            <v>25094000</v>
          </cell>
          <cell r="AJ656">
            <v>5018800</v>
          </cell>
        </row>
        <row r="657">
          <cell r="A657" t="str">
            <v>02</v>
          </cell>
          <cell r="B657" t="str">
            <v>11</v>
          </cell>
          <cell r="C657" t="str">
            <v>1561</v>
          </cell>
          <cell r="D657" t="str">
            <v>Агрегат СО-100</v>
          </cell>
          <cell r="G657" t="str">
            <v>01</v>
          </cell>
          <cell r="H657">
            <v>10000</v>
          </cell>
          <cell r="I657">
            <v>0</v>
          </cell>
          <cell r="J657">
            <v>0</v>
          </cell>
          <cell r="K657">
            <v>1.02</v>
          </cell>
          <cell r="L657" t="str">
            <v>20</v>
          </cell>
          <cell r="M657" t="str">
            <v>42002</v>
          </cell>
          <cell r="N657" t="str">
            <v>14 2947100</v>
          </cell>
          <cell r="O657" t="str">
            <v>066</v>
          </cell>
          <cell r="P657">
            <v>16.7</v>
          </cell>
          <cell r="Q657">
            <v>0</v>
          </cell>
          <cell r="R657" t="str">
            <v>1</v>
          </cell>
          <cell r="S657" t="str">
            <v>42</v>
          </cell>
          <cell r="T657">
            <v>95</v>
          </cell>
          <cell r="U657">
            <v>12</v>
          </cell>
          <cell r="V657">
            <v>95</v>
          </cell>
          <cell r="W657">
            <v>12</v>
          </cell>
          <cell r="X657">
            <v>95</v>
          </cell>
          <cell r="Y657">
            <v>0</v>
          </cell>
          <cell r="Z657">
            <v>0</v>
          </cell>
          <cell r="AD657" t="str">
            <v>2</v>
          </cell>
          <cell r="AE657" t="str">
            <v>0</v>
          </cell>
          <cell r="AF657" t="str">
            <v>00</v>
          </cell>
          <cell r="AG657">
            <v>9807000</v>
          </cell>
          <cell r="AI657">
            <v>9807000</v>
          </cell>
          <cell r="AJ657">
            <v>3275538</v>
          </cell>
        </row>
        <row r="658">
          <cell r="A658" t="str">
            <v>02</v>
          </cell>
          <cell r="B658" t="str">
            <v>11</v>
          </cell>
          <cell r="C658" t="str">
            <v>1562</v>
          </cell>
          <cell r="D658" t="str">
            <v>Фильтр НС</v>
          </cell>
          <cell r="G658" t="str">
            <v>01</v>
          </cell>
          <cell r="H658">
            <v>3350</v>
          </cell>
          <cell r="I658">
            <v>0</v>
          </cell>
          <cell r="J658">
            <v>0</v>
          </cell>
          <cell r="K658">
            <v>1.18</v>
          </cell>
          <cell r="L658" t="str">
            <v>20</v>
          </cell>
          <cell r="M658" t="str">
            <v>42004</v>
          </cell>
          <cell r="N658" t="str">
            <v>14 2919113</v>
          </cell>
          <cell r="O658" t="str">
            <v>067</v>
          </cell>
          <cell r="P658">
            <v>12.5</v>
          </cell>
          <cell r="Q658">
            <v>0</v>
          </cell>
          <cell r="R658" t="str">
            <v>1</v>
          </cell>
          <cell r="S658" t="str">
            <v>42</v>
          </cell>
          <cell r="T658">
            <v>95</v>
          </cell>
          <cell r="U658">
            <v>12</v>
          </cell>
          <cell r="V658">
            <v>95</v>
          </cell>
          <cell r="W658">
            <v>12</v>
          </cell>
          <cell r="X658">
            <v>95</v>
          </cell>
          <cell r="Y658">
            <v>0</v>
          </cell>
          <cell r="Z658">
            <v>0</v>
          </cell>
          <cell r="AD658" t="str">
            <v>2</v>
          </cell>
          <cell r="AE658" t="str">
            <v>0</v>
          </cell>
          <cell r="AF658" t="str">
            <v>00</v>
          </cell>
          <cell r="AI658">
            <v>2847509</v>
          </cell>
          <cell r="AJ658">
            <v>711877.25</v>
          </cell>
        </row>
        <row r="659">
          <cell r="A659" t="str">
            <v>02</v>
          </cell>
          <cell r="B659" t="str">
            <v>11</v>
          </cell>
          <cell r="C659" t="str">
            <v>1563</v>
          </cell>
          <cell r="D659" t="str">
            <v>Известегасилка СМ -</v>
          </cell>
          <cell r="E659" t="str">
            <v>12474</v>
          </cell>
          <cell r="G659" t="str">
            <v>01</v>
          </cell>
          <cell r="H659">
            <v>2175.85</v>
          </cell>
          <cell r="I659">
            <v>0</v>
          </cell>
          <cell r="J659">
            <v>0</v>
          </cell>
          <cell r="K659">
            <v>1.21</v>
          </cell>
          <cell r="L659" t="str">
            <v>20</v>
          </cell>
          <cell r="M659" t="str">
            <v>42002</v>
          </cell>
          <cell r="N659" t="str">
            <v>14 2947100</v>
          </cell>
          <cell r="O659" t="str">
            <v>066</v>
          </cell>
          <cell r="P659">
            <v>16.7</v>
          </cell>
          <cell r="Q659">
            <v>0</v>
          </cell>
          <cell r="R659" t="str">
            <v>1</v>
          </cell>
          <cell r="S659" t="str">
            <v>42</v>
          </cell>
          <cell r="T659">
            <v>95</v>
          </cell>
          <cell r="U659">
            <v>12</v>
          </cell>
          <cell r="V659">
            <v>95</v>
          </cell>
          <cell r="W659">
            <v>12</v>
          </cell>
          <cell r="X659">
            <v>95</v>
          </cell>
          <cell r="Y659">
            <v>0</v>
          </cell>
          <cell r="Z659">
            <v>0</v>
          </cell>
          <cell r="AD659" t="str">
            <v>2</v>
          </cell>
          <cell r="AE659" t="str">
            <v>0</v>
          </cell>
          <cell r="AF659" t="str">
            <v>00</v>
          </cell>
          <cell r="AG659">
            <v>1798226</v>
          </cell>
          <cell r="AI659">
            <v>1798226</v>
          </cell>
          <cell r="AJ659">
            <v>600607.48</v>
          </cell>
        </row>
        <row r="660">
          <cell r="A660" t="str">
            <v>02</v>
          </cell>
          <cell r="B660" t="str">
            <v>11</v>
          </cell>
          <cell r="C660" t="str">
            <v>1564</v>
          </cell>
          <cell r="D660" t="str">
            <v>Фильтр рукавный СМУ-</v>
          </cell>
          <cell r="E660" t="str">
            <v>1665</v>
          </cell>
          <cell r="G660" t="str">
            <v>01</v>
          </cell>
          <cell r="H660">
            <v>11500</v>
          </cell>
          <cell r="I660">
            <v>0</v>
          </cell>
          <cell r="J660">
            <v>0</v>
          </cell>
          <cell r="K660">
            <v>1.2</v>
          </cell>
          <cell r="L660" t="str">
            <v>20</v>
          </cell>
          <cell r="M660" t="str">
            <v>42044</v>
          </cell>
          <cell r="N660" t="str">
            <v>14 2919113</v>
          </cell>
          <cell r="O660" t="str">
            <v>067</v>
          </cell>
          <cell r="P660">
            <v>12.5</v>
          </cell>
          <cell r="Q660">
            <v>0</v>
          </cell>
          <cell r="R660" t="str">
            <v>1</v>
          </cell>
          <cell r="S660" t="str">
            <v>42</v>
          </cell>
          <cell r="T660">
            <v>95</v>
          </cell>
          <cell r="U660">
            <v>12</v>
          </cell>
          <cell r="V660">
            <v>95</v>
          </cell>
          <cell r="W660">
            <v>12</v>
          </cell>
          <cell r="X660">
            <v>95</v>
          </cell>
          <cell r="Y660">
            <v>0</v>
          </cell>
          <cell r="Z660">
            <v>0</v>
          </cell>
          <cell r="AD660" t="str">
            <v>2</v>
          </cell>
          <cell r="AE660" t="str">
            <v>0</v>
          </cell>
          <cell r="AF660" t="str">
            <v>00</v>
          </cell>
          <cell r="AI660">
            <v>9574488</v>
          </cell>
          <cell r="AJ660">
            <v>2393622</v>
          </cell>
        </row>
        <row r="661">
          <cell r="A661" t="str">
            <v>02</v>
          </cell>
          <cell r="B661" t="str">
            <v>15</v>
          </cell>
          <cell r="C661" t="str">
            <v>1565</v>
          </cell>
          <cell r="D661" t="str">
            <v>Подвеска троллейная</v>
          </cell>
          <cell r="E661" t="str">
            <v>ТПП-821</v>
          </cell>
          <cell r="G661" t="str">
            <v>01</v>
          </cell>
          <cell r="H661">
            <v>24000</v>
          </cell>
          <cell r="I661">
            <v>0</v>
          </cell>
          <cell r="J661">
            <v>0</v>
          </cell>
          <cell r="K661">
            <v>0.04</v>
          </cell>
          <cell r="L661" t="str">
            <v>88/2</v>
          </cell>
          <cell r="M661" t="str">
            <v>42000</v>
          </cell>
          <cell r="N661" t="str">
            <v>14 2947192</v>
          </cell>
          <cell r="O661" t="str">
            <v>064</v>
          </cell>
          <cell r="P661">
            <v>12.5</v>
          </cell>
          <cell r="Q661">
            <v>0</v>
          </cell>
          <cell r="R661" t="str">
            <v>1</v>
          </cell>
          <cell r="S661" t="str">
            <v>42</v>
          </cell>
          <cell r="T661">
            <v>95</v>
          </cell>
          <cell r="U661">
            <v>12</v>
          </cell>
          <cell r="V661">
            <v>95</v>
          </cell>
          <cell r="W661">
            <v>12</v>
          </cell>
          <cell r="X661">
            <v>95</v>
          </cell>
          <cell r="Y661">
            <v>0</v>
          </cell>
          <cell r="Z661">
            <v>0</v>
          </cell>
          <cell r="AB661" t="str">
            <v>14</v>
          </cell>
          <cell r="AC661">
            <v>10</v>
          </cell>
          <cell r="AD661" t="str">
            <v>0</v>
          </cell>
          <cell r="AE661" t="str">
            <v>0</v>
          </cell>
          <cell r="AF661" t="str">
            <v>00</v>
          </cell>
          <cell r="AG661">
            <v>685650000</v>
          </cell>
          <cell r="AI661">
            <v>685650000</v>
          </cell>
          <cell r="AJ661">
            <v>171412500</v>
          </cell>
        </row>
        <row r="662">
          <cell r="A662" t="str">
            <v>02</v>
          </cell>
          <cell r="B662" t="str">
            <v>15</v>
          </cell>
          <cell r="C662" t="str">
            <v>1566</v>
          </cell>
          <cell r="D662" t="str">
            <v>Подвеска троллейная</v>
          </cell>
          <cell r="E662" t="str">
            <v>ТПП-821</v>
          </cell>
          <cell r="G662" t="str">
            <v>01</v>
          </cell>
          <cell r="H662">
            <v>24000</v>
          </cell>
          <cell r="I662">
            <v>0</v>
          </cell>
          <cell r="J662">
            <v>0</v>
          </cell>
          <cell r="K662">
            <v>0.04</v>
          </cell>
          <cell r="L662" t="str">
            <v>88/2</v>
          </cell>
          <cell r="M662" t="str">
            <v>42000</v>
          </cell>
          <cell r="N662" t="str">
            <v>14 2947192</v>
          </cell>
          <cell r="O662" t="str">
            <v>064</v>
          </cell>
          <cell r="P662">
            <v>12.5</v>
          </cell>
          <cell r="Q662">
            <v>0</v>
          </cell>
          <cell r="R662" t="str">
            <v>1</v>
          </cell>
          <cell r="S662" t="str">
            <v>42</v>
          </cell>
          <cell r="T662">
            <v>95</v>
          </cell>
          <cell r="U662">
            <v>12</v>
          </cell>
          <cell r="V662">
            <v>95</v>
          </cell>
          <cell r="W662">
            <v>12</v>
          </cell>
          <cell r="X662">
            <v>95</v>
          </cell>
          <cell r="Y662">
            <v>0</v>
          </cell>
          <cell r="Z662">
            <v>0</v>
          </cell>
          <cell r="AB662" t="str">
            <v>14</v>
          </cell>
          <cell r="AC662">
            <v>10</v>
          </cell>
          <cell r="AD662" t="str">
            <v>0</v>
          </cell>
          <cell r="AE662" t="str">
            <v>0</v>
          </cell>
          <cell r="AF662" t="str">
            <v>00</v>
          </cell>
          <cell r="AG662">
            <v>685650000</v>
          </cell>
          <cell r="AI662">
            <v>685650000</v>
          </cell>
          <cell r="AJ662">
            <v>171412500</v>
          </cell>
        </row>
        <row r="663">
          <cell r="A663" t="str">
            <v>02</v>
          </cell>
          <cell r="B663" t="str">
            <v>15</v>
          </cell>
          <cell r="C663" t="str">
            <v>1567</v>
          </cell>
          <cell r="D663" t="str">
            <v>Подвеска троллейная</v>
          </cell>
          <cell r="E663" t="str">
            <v>ТПП-821</v>
          </cell>
          <cell r="G663" t="str">
            <v>01</v>
          </cell>
          <cell r="H663">
            <v>24000</v>
          </cell>
          <cell r="I663">
            <v>0</v>
          </cell>
          <cell r="J663">
            <v>0</v>
          </cell>
          <cell r="K663">
            <v>0.04</v>
          </cell>
          <cell r="L663" t="str">
            <v>88/2</v>
          </cell>
          <cell r="M663" t="str">
            <v>42000</v>
          </cell>
          <cell r="N663" t="str">
            <v>14 2947192</v>
          </cell>
          <cell r="O663" t="str">
            <v>064</v>
          </cell>
          <cell r="P663">
            <v>12.5</v>
          </cell>
          <cell r="Q663">
            <v>0</v>
          </cell>
          <cell r="R663" t="str">
            <v>1</v>
          </cell>
          <cell r="S663" t="str">
            <v>42</v>
          </cell>
          <cell r="T663">
            <v>95</v>
          </cell>
          <cell r="U663">
            <v>12</v>
          </cell>
          <cell r="V663">
            <v>95</v>
          </cell>
          <cell r="W663">
            <v>12</v>
          </cell>
          <cell r="X663">
            <v>95</v>
          </cell>
          <cell r="Y663">
            <v>0</v>
          </cell>
          <cell r="Z663">
            <v>0</v>
          </cell>
          <cell r="AB663" t="str">
            <v>14</v>
          </cell>
          <cell r="AC663">
            <v>10</v>
          </cell>
          <cell r="AD663" t="str">
            <v>0</v>
          </cell>
          <cell r="AE663" t="str">
            <v>0</v>
          </cell>
          <cell r="AF663" t="str">
            <v>00</v>
          </cell>
          <cell r="AG663">
            <v>685650000</v>
          </cell>
          <cell r="AI663">
            <v>685650000</v>
          </cell>
          <cell r="AJ663">
            <v>171412500</v>
          </cell>
        </row>
        <row r="664">
          <cell r="A664" t="str">
            <v>02</v>
          </cell>
          <cell r="B664" t="str">
            <v>15</v>
          </cell>
          <cell r="C664" t="str">
            <v>1568</v>
          </cell>
          <cell r="D664" t="str">
            <v>Подвеска троллейная</v>
          </cell>
          <cell r="E664" t="str">
            <v>ТПП-821</v>
          </cell>
          <cell r="G664" t="str">
            <v>01</v>
          </cell>
          <cell r="H664">
            <v>24000</v>
          </cell>
          <cell r="I664">
            <v>0</v>
          </cell>
          <cell r="J664">
            <v>0</v>
          </cell>
          <cell r="K664">
            <v>0.04</v>
          </cell>
          <cell r="L664" t="str">
            <v>88/2</v>
          </cell>
          <cell r="M664" t="str">
            <v>42000</v>
          </cell>
          <cell r="N664" t="str">
            <v>14 2947192</v>
          </cell>
          <cell r="O664" t="str">
            <v>064</v>
          </cell>
          <cell r="P664">
            <v>12.5</v>
          </cell>
          <cell r="Q664">
            <v>0</v>
          </cell>
          <cell r="R664" t="str">
            <v>1</v>
          </cell>
          <cell r="S664" t="str">
            <v>42</v>
          </cell>
          <cell r="T664">
            <v>95</v>
          </cell>
          <cell r="U664">
            <v>12</v>
          </cell>
          <cell r="V664">
            <v>95</v>
          </cell>
          <cell r="W664">
            <v>12</v>
          </cell>
          <cell r="X664">
            <v>95</v>
          </cell>
          <cell r="Y664">
            <v>0</v>
          </cell>
          <cell r="Z664">
            <v>0</v>
          </cell>
          <cell r="AB664" t="str">
            <v>14</v>
          </cell>
          <cell r="AC664">
            <v>10</v>
          </cell>
          <cell r="AD664" t="str">
            <v>0</v>
          </cell>
          <cell r="AE664" t="str">
            <v>0</v>
          </cell>
          <cell r="AF664" t="str">
            <v>00</v>
          </cell>
          <cell r="AG664">
            <v>685650000</v>
          </cell>
          <cell r="AI664">
            <v>685650000</v>
          </cell>
          <cell r="AJ664">
            <v>171412500</v>
          </cell>
        </row>
        <row r="665">
          <cell r="A665" t="str">
            <v>02</v>
          </cell>
          <cell r="B665" t="str">
            <v>11</v>
          </cell>
          <cell r="C665" t="str">
            <v>1569</v>
          </cell>
          <cell r="D665" t="str">
            <v>Станок СМЖ-1735</v>
          </cell>
          <cell r="G665" t="str">
            <v>01</v>
          </cell>
          <cell r="H665">
            <v>680</v>
          </cell>
          <cell r="I665">
            <v>0</v>
          </cell>
          <cell r="J665">
            <v>0</v>
          </cell>
          <cell r="K665">
            <v>1.04</v>
          </cell>
          <cell r="L665" t="str">
            <v>20</v>
          </cell>
          <cell r="M665" t="str">
            <v>41000</v>
          </cell>
          <cell r="N665" t="str">
            <v>14 2922176</v>
          </cell>
          <cell r="O665" t="str">
            <v>067</v>
          </cell>
          <cell r="P665">
            <v>5</v>
          </cell>
          <cell r="Q665">
            <v>0</v>
          </cell>
          <cell r="R665" t="str">
            <v>1</v>
          </cell>
          <cell r="S665" t="str">
            <v>41</v>
          </cell>
          <cell r="T665">
            <v>95</v>
          </cell>
          <cell r="U665">
            <v>12</v>
          </cell>
          <cell r="V665">
            <v>95</v>
          </cell>
          <cell r="W665">
            <v>12</v>
          </cell>
          <cell r="X665">
            <v>95</v>
          </cell>
          <cell r="Y665">
            <v>0</v>
          </cell>
          <cell r="Z665">
            <v>0</v>
          </cell>
          <cell r="AD665" t="str">
            <v>2</v>
          </cell>
          <cell r="AE665" t="str">
            <v>0</v>
          </cell>
          <cell r="AF665" t="str">
            <v>00</v>
          </cell>
          <cell r="AG665">
            <v>656000</v>
          </cell>
          <cell r="AI665">
            <v>656000</v>
          </cell>
          <cell r="AJ665">
            <v>65600</v>
          </cell>
        </row>
        <row r="666">
          <cell r="A666" t="str">
            <v>02</v>
          </cell>
          <cell r="B666" t="str">
            <v>15</v>
          </cell>
          <cell r="C666" t="str">
            <v>1570</v>
          </cell>
          <cell r="D666" t="str">
            <v>Переходник П-160х250</v>
          </cell>
          <cell r="G666" t="str">
            <v>01</v>
          </cell>
          <cell r="H666">
            <v>29.46</v>
          </cell>
          <cell r="I666">
            <v>0</v>
          </cell>
          <cell r="J666">
            <v>0</v>
          </cell>
          <cell r="K666">
            <v>1.21</v>
          </cell>
          <cell r="L666" t="str">
            <v>88/2</v>
          </cell>
          <cell r="M666" t="str">
            <v>30123</v>
          </cell>
          <cell r="N666" t="str">
            <v>14 2928666</v>
          </cell>
          <cell r="O666" t="str">
            <v>05</v>
          </cell>
          <cell r="P666">
            <v>12.5</v>
          </cell>
          <cell r="Q666">
            <v>0</v>
          </cell>
          <cell r="R666" t="str">
            <v>1</v>
          </cell>
          <cell r="S666" t="str">
            <v>30</v>
          </cell>
          <cell r="T666">
            <v>95</v>
          </cell>
          <cell r="U666">
            <v>12</v>
          </cell>
          <cell r="V666">
            <v>95</v>
          </cell>
          <cell r="W666">
            <v>12</v>
          </cell>
          <cell r="X666">
            <v>95</v>
          </cell>
          <cell r="Y666">
            <v>0</v>
          </cell>
          <cell r="Z666">
            <v>0</v>
          </cell>
          <cell r="AB666" t="str">
            <v>14</v>
          </cell>
          <cell r="AC666">
            <v>1</v>
          </cell>
          <cell r="AD666" t="str">
            <v>0</v>
          </cell>
          <cell r="AE666" t="str">
            <v>0</v>
          </cell>
          <cell r="AF666" t="str">
            <v>00</v>
          </cell>
          <cell r="AI666">
            <v>24348</v>
          </cell>
          <cell r="AJ666">
            <v>6087</v>
          </cell>
        </row>
        <row r="667">
          <cell r="A667" t="str">
            <v>02</v>
          </cell>
          <cell r="B667" t="str">
            <v>15</v>
          </cell>
          <cell r="C667" t="str">
            <v>1571</v>
          </cell>
          <cell r="D667" t="str">
            <v>Переходник П-160х250</v>
          </cell>
          <cell r="G667" t="str">
            <v>01</v>
          </cell>
          <cell r="H667">
            <v>29.46</v>
          </cell>
          <cell r="I667">
            <v>0</v>
          </cell>
          <cell r="J667">
            <v>0</v>
          </cell>
          <cell r="K667">
            <v>1.21</v>
          </cell>
          <cell r="L667" t="str">
            <v>88/2</v>
          </cell>
          <cell r="M667" t="str">
            <v>30123</v>
          </cell>
          <cell r="N667" t="str">
            <v>14 2928666</v>
          </cell>
          <cell r="O667" t="str">
            <v>05</v>
          </cell>
          <cell r="P667">
            <v>12.5</v>
          </cell>
          <cell r="Q667">
            <v>0</v>
          </cell>
          <cell r="R667" t="str">
            <v>1</v>
          </cell>
          <cell r="S667" t="str">
            <v>30</v>
          </cell>
          <cell r="T667">
            <v>95</v>
          </cell>
          <cell r="U667">
            <v>12</v>
          </cell>
          <cell r="V667">
            <v>95</v>
          </cell>
          <cell r="W667">
            <v>12</v>
          </cell>
          <cell r="X667">
            <v>95</v>
          </cell>
          <cell r="Y667">
            <v>0</v>
          </cell>
          <cell r="Z667">
            <v>0</v>
          </cell>
          <cell r="AB667" t="str">
            <v>14</v>
          </cell>
          <cell r="AC667">
            <v>1</v>
          </cell>
          <cell r="AD667" t="str">
            <v>0</v>
          </cell>
          <cell r="AE667" t="str">
            <v>0</v>
          </cell>
          <cell r="AF667" t="str">
            <v>00</v>
          </cell>
          <cell r="AI667">
            <v>24348</v>
          </cell>
          <cell r="AJ667">
            <v>6087</v>
          </cell>
        </row>
        <row r="668">
          <cell r="A668" t="str">
            <v>02</v>
          </cell>
          <cell r="B668" t="str">
            <v>15</v>
          </cell>
          <cell r="C668" t="str">
            <v>1572</v>
          </cell>
          <cell r="D668" t="str">
            <v>Переходник П-160х250</v>
          </cell>
          <cell r="G668" t="str">
            <v>01</v>
          </cell>
          <cell r="H668">
            <v>29.46</v>
          </cell>
          <cell r="I668">
            <v>0</v>
          </cell>
          <cell r="J668">
            <v>0</v>
          </cell>
          <cell r="K668">
            <v>1.21</v>
          </cell>
          <cell r="L668" t="str">
            <v>88/2</v>
          </cell>
          <cell r="M668" t="str">
            <v>30123</v>
          </cell>
          <cell r="N668" t="str">
            <v>14 2928666</v>
          </cell>
          <cell r="O668" t="str">
            <v>05</v>
          </cell>
          <cell r="P668">
            <v>12.5</v>
          </cell>
          <cell r="Q668">
            <v>0</v>
          </cell>
          <cell r="R668" t="str">
            <v>1</v>
          </cell>
          <cell r="S668" t="str">
            <v>30</v>
          </cell>
          <cell r="T668">
            <v>95</v>
          </cell>
          <cell r="U668">
            <v>12</v>
          </cell>
          <cell r="V668">
            <v>95</v>
          </cell>
          <cell r="W668">
            <v>12</v>
          </cell>
          <cell r="X668">
            <v>95</v>
          </cell>
          <cell r="Y668">
            <v>0</v>
          </cell>
          <cell r="Z668">
            <v>0</v>
          </cell>
          <cell r="AB668" t="str">
            <v>14</v>
          </cell>
          <cell r="AC668">
            <v>1</v>
          </cell>
          <cell r="AD668" t="str">
            <v>0</v>
          </cell>
          <cell r="AE668" t="str">
            <v>0</v>
          </cell>
          <cell r="AF668" t="str">
            <v>00</v>
          </cell>
          <cell r="AI668">
            <v>24348</v>
          </cell>
          <cell r="AJ668">
            <v>6087</v>
          </cell>
        </row>
        <row r="669">
          <cell r="A669" t="str">
            <v>02</v>
          </cell>
          <cell r="B669" t="str">
            <v>15</v>
          </cell>
          <cell r="C669" t="str">
            <v>1573</v>
          </cell>
          <cell r="D669" t="str">
            <v>Переходник П-160х250</v>
          </cell>
          <cell r="G669" t="str">
            <v>01</v>
          </cell>
          <cell r="H669">
            <v>29.46</v>
          </cell>
          <cell r="I669">
            <v>0</v>
          </cell>
          <cell r="J669">
            <v>0</v>
          </cell>
          <cell r="K669">
            <v>1.21</v>
          </cell>
          <cell r="L669" t="str">
            <v>88/2</v>
          </cell>
          <cell r="M669" t="str">
            <v>30123</v>
          </cell>
          <cell r="N669" t="str">
            <v>14 2928666</v>
          </cell>
          <cell r="O669" t="str">
            <v>05</v>
          </cell>
          <cell r="P669">
            <v>12.5</v>
          </cell>
          <cell r="Q669">
            <v>0</v>
          </cell>
          <cell r="R669" t="str">
            <v>1</v>
          </cell>
          <cell r="S669" t="str">
            <v>30</v>
          </cell>
          <cell r="T669">
            <v>95</v>
          </cell>
          <cell r="U669">
            <v>12</v>
          </cell>
          <cell r="V669">
            <v>95</v>
          </cell>
          <cell r="W669">
            <v>12</v>
          </cell>
          <cell r="X669">
            <v>95</v>
          </cell>
          <cell r="Y669">
            <v>0</v>
          </cell>
          <cell r="Z669">
            <v>0</v>
          </cell>
          <cell r="AB669" t="str">
            <v>14</v>
          </cell>
          <cell r="AC669">
            <v>1</v>
          </cell>
          <cell r="AD669" t="str">
            <v>0</v>
          </cell>
          <cell r="AE669" t="str">
            <v>0</v>
          </cell>
          <cell r="AF669" t="str">
            <v>00</v>
          </cell>
          <cell r="AI669">
            <v>24348</v>
          </cell>
          <cell r="AJ669">
            <v>6087</v>
          </cell>
        </row>
        <row r="670">
          <cell r="A670" t="str">
            <v>02</v>
          </cell>
          <cell r="B670" t="str">
            <v>15</v>
          </cell>
          <cell r="C670" t="str">
            <v>1574</v>
          </cell>
          <cell r="D670" t="str">
            <v>Переходник</v>
          </cell>
          <cell r="E670" t="str">
            <v>П-160х250</v>
          </cell>
          <cell r="G670" t="str">
            <v>01</v>
          </cell>
          <cell r="H670">
            <v>29.46</v>
          </cell>
          <cell r="I670">
            <v>0</v>
          </cell>
          <cell r="J670">
            <v>0</v>
          </cell>
          <cell r="K670">
            <v>1.21</v>
          </cell>
          <cell r="L670" t="str">
            <v>88/2</v>
          </cell>
          <cell r="M670" t="str">
            <v>30123</v>
          </cell>
          <cell r="N670" t="str">
            <v>14 2928666</v>
          </cell>
          <cell r="O670" t="str">
            <v>05</v>
          </cell>
          <cell r="P670">
            <v>12.5</v>
          </cell>
          <cell r="Q670">
            <v>0</v>
          </cell>
          <cell r="R670" t="str">
            <v>1</v>
          </cell>
          <cell r="S670" t="str">
            <v>30</v>
          </cell>
          <cell r="T670">
            <v>95</v>
          </cell>
          <cell r="U670">
            <v>12</v>
          </cell>
          <cell r="V670">
            <v>95</v>
          </cell>
          <cell r="W670">
            <v>12</v>
          </cell>
          <cell r="X670">
            <v>95</v>
          </cell>
          <cell r="Y670">
            <v>0</v>
          </cell>
          <cell r="Z670">
            <v>0</v>
          </cell>
          <cell r="AB670" t="str">
            <v>14</v>
          </cell>
          <cell r="AC670">
            <v>1</v>
          </cell>
          <cell r="AD670" t="str">
            <v>0</v>
          </cell>
          <cell r="AE670" t="str">
            <v>0</v>
          </cell>
          <cell r="AF670" t="str">
            <v>00</v>
          </cell>
          <cell r="AI670">
            <v>24349</v>
          </cell>
          <cell r="AJ670">
            <v>6087.25</v>
          </cell>
        </row>
        <row r="671">
          <cell r="A671" t="str">
            <v>02</v>
          </cell>
          <cell r="B671" t="str">
            <v>15</v>
          </cell>
          <cell r="C671" t="str">
            <v>1575</v>
          </cell>
          <cell r="D671" t="str">
            <v>Энергосборник ЕСУ</v>
          </cell>
          <cell r="G671" t="str">
            <v>01</v>
          </cell>
          <cell r="H671">
            <v>465</v>
          </cell>
          <cell r="I671">
            <v>0</v>
          </cell>
          <cell r="J671">
            <v>0</v>
          </cell>
          <cell r="K671">
            <v>1.04</v>
          </cell>
          <cell r="L671" t="str">
            <v>88/2</v>
          </cell>
          <cell r="M671" t="str">
            <v>40701</v>
          </cell>
          <cell r="N671" t="str">
            <v>14 2947193</v>
          </cell>
          <cell r="O671" t="str">
            <v>066</v>
          </cell>
          <cell r="P671">
            <v>4.4000000000000004</v>
          </cell>
          <cell r="Q671">
            <v>0</v>
          </cell>
          <cell r="R671" t="str">
            <v>1</v>
          </cell>
          <cell r="S671" t="str">
            <v>40</v>
          </cell>
          <cell r="T671">
            <v>95</v>
          </cell>
          <cell r="U671">
            <v>12</v>
          </cell>
          <cell r="V671">
            <v>95</v>
          </cell>
          <cell r="W671">
            <v>12</v>
          </cell>
          <cell r="X671">
            <v>95</v>
          </cell>
          <cell r="Y671">
            <v>0</v>
          </cell>
          <cell r="Z671">
            <v>0</v>
          </cell>
          <cell r="AB671" t="str">
            <v>14</v>
          </cell>
          <cell r="AC671">
            <v>10</v>
          </cell>
          <cell r="AD671" t="str">
            <v>0</v>
          </cell>
          <cell r="AE671" t="str">
            <v>0</v>
          </cell>
          <cell r="AF671" t="str">
            <v>00</v>
          </cell>
          <cell r="AI671">
            <v>446904</v>
          </cell>
          <cell r="AJ671">
            <v>39327.550000000003</v>
          </cell>
        </row>
        <row r="672">
          <cell r="A672" t="str">
            <v>02</v>
          </cell>
          <cell r="B672" t="str">
            <v>15</v>
          </cell>
          <cell r="C672" t="str">
            <v>1576</v>
          </cell>
          <cell r="D672" t="str">
            <v>Энергосборник ЕСУ</v>
          </cell>
          <cell r="G672" t="str">
            <v>01</v>
          </cell>
          <cell r="H672">
            <v>465</v>
          </cell>
          <cell r="I672">
            <v>0</v>
          </cell>
          <cell r="J672">
            <v>0</v>
          </cell>
          <cell r="K672">
            <v>1.04</v>
          </cell>
          <cell r="L672" t="str">
            <v>88/2</v>
          </cell>
          <cell r="M672" t="str">
            <v>40701</v>
          </cell>
          <cell r="N672" t="str">
            <v>14 2947193</v>
          </cell>
          <cell r="O672" t="str">
            <v>066</v>
          </cell>
          <cell r="P672">
            <v>4.4000000000000004</v>
          </cell>
          <cell r="Q672">
            <v>0</v>
          </cell>
          <cell r="R672" t="str">
            <v>1</v>
          </cell>
          <cell r="S672" t="str">
            <v>40</v>
          </cell>
          <cell r="T672">
            <v>95</v>
          </cell>
          <cell r="U672">
            <v>12</v>
          </cell>
          <cell r="V672">
            <v>95</v>
          </cell>
          <cell r="W672">
            <v>12</v>
          </cell>
          <cell r="X672">
            <v>95</v>
          </cell>
          <cell r="Y672">
            <v>0</v>
          </cell>
          <cell r="Z672">
            <v>0</v>
          </cell>
          <cell r="AB672" t="str">
            <v>14</v>
          </cell>
          <cell r="AC672">
            <v>10</v>
          </cell>
          <cell r="AD672" t="str">
            <v>0</v>
          </cell>
          <cell r="AE672" t="str">
            <v>0</v>
          </cell>
          <cell r="AF672" t="str">
            <v>00</v>
          </cell>
          <cell r="AI672">
            <v>446904</v>
          </cell>
          <cell r="AJ672">
            <v>39327.550000000003</v>
          </cell>
        </row>
        <row r="673">
          <cell r="A673" t="str">
            <v>02</v>
          </cell>
          <cell r="B673" t="str">
            <v>11</v>
          </cell>
          <cell r="C673" t="str">
            <v>1577</v>
          </cell>
          <cell r="D673" t="str">
            <v>Энергосборник ЕСУ</v>
          </cell>
          <cell r="G673" t="str">
            <v>01</v>
          </cell>
          <cell r="H673">
            <v>465</v>
          </cell>
          <cell r="I673">
            <v>0</v>
          </cell>
          <cell r="J673">
            <v>0</v>
          </cell>
          <cell r="K673">
            <v>1.04</v>
          </cell>
          <cell r="L673" t="str">
            <v>20</v>
          </cell>
          <cell r="M673" t="str">
            <v>40701</v>
          </cell>
          <cell r="N673" t="str">
            <v>14 2947193</v>
          </cell>
          <cell r="O673" t="str">
            <v>066</v>
          </cell>
          <cell r="P673">
            <v>4.4000000000000004</v>
          </cell>
          <cell r="Q673">
            <v>0</v>
          </cell>
          <cell r="R673" t="str">
            <v>1</v>
          </cell>
          <cell r="S673" t="str">
            <v>40</v>
          </cell>
          <cell r="T673">
            <v>95</v>
          </cell>
          <cell r="U673">
            <v>12</v>
          </cell>
          <cell r="V673">
            <v>95</v>
          </cell>
          <cell r="W673">
            <v>12</v>
          </cell>
          <cell r="X673">
            <v>95</v>
          </cell>
          <cell r="Y673">
            <v>0</v>
          </cell>
          <cell r="Z673">
            <v>0</v>
          </cell>
          <cell r="AD673" t="str">
            <v>2</v>
          </cell>
          <cell r="AE673" t="str">
            <v>0</v>
          </cell>
          <cell r="AF673" t="str">
            <v>00</v>
          </cell>
          <cell r="AI673">
            <v>446902</v>
          </cell>
          <cell r="AJ673">
            <v>39327.379999999997</v>
          </cell>
        </row>
        <row r="674">
          <cell r="A674" t="str">
            <v>02</v>
          </cell>
          <cell r="B674" t="str">
            <v>15</v>
          </cell>
          <cell r="C674" t="str">
            <v>1578</v>
          </cell>
          <cell r="D674" t="str">
            <v>Вентилятор ФУН-300</v>
          </cell>
          <cell r="G674" t="str">
            <v>01</v>
          </cell>
          <cell r="H674">
            <v>1174.0899999999999</v>
          </cell>
          <cell r="I674">
            <v>0</v>
          </cell>
          <cell r="J674">
            <v>0</v>
          </cell>
          <cell r="K674">
            <v>1.21</v>
          </cell>
          <cell r="L674" t="str">
            <v>88/2</v>
          </cell>
          <cell r="M674" t="str">
            <v>41604</v>
          </cell>
          <cell r="N674" t="str">
            <v>14 3699000</v>
          </cell>
          <cell r="O674" t="str">
            <v>062</v>
          </cell>
          <cell r="P674">
            <v>27</v>
          </cell>
          <cell r="Q674">
            <v>0</v>
          </cell>
          <cell r="R674" t="str">
            <v>1</v>
          </cell>
          <cell r="S674" t="str">
            <v>41</v>
          </cell>
          <cell r="T674">
            <v>95</v>
          </cell>
          <cell r="U674">
            <v>12</v>
          </cell>
          <cell r="V674">
            <v>95</v>
          </cell>
          <cell r="W674">
            <v>12</v>
          </cell>
          <cell r="X674">
            <v>95</v>
          </cell>
          <cell r="Y674">
            <v>0</v>
          </cell>
          <cell r="Z674">
            <v>0</v>
          </cell>
          <cell r="AB674" t="str">
            <v>14</v>
          </cell>
          <cell r="AC674">
            <v>10</v>
          </cell>
          <cell r="AD674" t="str">
            <v>0</v>
          </cell>
          <cell r="AE674" t="str">
            <v>0</v>
          </cell>
          <cell r="AF674" t="str">
            <v>00</v>
          </cell>
          <cell r="AG674">
            <v>970326</v>
          </cell>
          <cell r="AI674">
            <v>970326</v>
          </cell>
          <cell r="AJ674">
            <v>523976.04</v>
          </cell>
        </row>
        <row r="675">
          <cell r="A675" t="str">
            <v>02</v>
          </cell>
          <cell r="B675" t="str">
            <v>15</v>
          </cell>
          <cell r="C675" t="str">
            <v>1579</v>
          </cell>
          <cell r="D675" t="str">
            <v>Вентилятор ФУН-300</v>
          </cell>
          <cell r="G675" t="str">
            <v>01</v>
          </cell>
          <cell r="H675">
            <v>1174.0899999999999</v>
          </cell>
          <cell r="I675">
            <v>0</v>
          </cell>
          <cell r="J675">
            <v>0</v>
          </cell>
          <cell r="K675">
            <v>1.21</v>
          </cell>
          <cell r="L675" t="str">
            <v>88/2</v>
          </cell>
          <cell r="M675" t="str">
            <v>41604</v>
          </cell>
          <cell r="N675" t="str">
            <v>14 3699000</v>
          </cell>
          <cell r="O675" t="str">
            <v>062</v>
          </cell>
          <cell r="P675">
            <v>27</v>
          </cell>
          <cell r="Q675">
            <v>0</v>
          </cell>
          <cell r="R675" t="str">
            <v>1</v>
          </cell>
          <cell r="S675" t="str">
            <v>41</v>
          </cell>
          <cell r="T675">
            <v>95</v>
          </cell>
          <cell r="U675">
            <v>12</v>
          </cell>
          <cell r="V675">
            <v>95</v>
          </cell>
          <cell r="W675">
            <v>12</v>
          </cell>
          <cell r="X675">
            <v>95</v>
          </cell>
          <cell r="Y675">
            <v>0</v>
          </cell>
          <cell r="Z675">
            <v>0</v>
          </cell>
          <cell r="AB675" t="str">
            <v>14</v>
          </cell>
          <cell r="AC675">
            <v>10</v>
          </cell>
          <cell r="AD675" t="str">
            <v>0</v>
          </cell>
          <cell r="AE675" t="str">
            <v>0</v>
          </cell>
          <cell r="AF675" t="str">
            <v>00</v>
          </cell>
          <cell r="AG675">
            <v>970326</v>
          </cell>
          <cell r="AI675">
            <v>970326</v>
          </cell>
          <cell r="AJ675">
            <v>523976.04</v>
          </cell>
        </row>
        <row r="676">
          <cell r="A676" t="str">
            <v>02</v>
          </cell>
          <cell r="B676" t="str">
            <v>15</v>
          </cell>
          <cell r="C676" t="str">
            <v>1580</v>
          </cell>
          <cell r="D676" t="str">
            <v>Вентилятор ФУН-300</v>
          </cell>
          <cell r="G676" t="str">
            <v>01</v>
          </cell>
          <cell r="H676">
            <v>1174.0899999999999</v>
          </cell>
          <cell r="I676">
            <v>0</v>
          </cell>
          <cell r="J676">
            <v>0</v>
          </cell>
          <cell r="K676">
            <v>1.21</v>
          </cell>
          <cell r="L676" t="str">
            <v>88/2</v>
          </cell>
          <cell r="M676" t="str">
            <v>41604</v>
          </cell>
          <cell r="N676" t="str">
            <v>14 3699000</v>
          </cell>
          <cell r="O676" t="str">
            <v>062</v>
          </cell>
          <cell r="P676">
            <v>27</v>
          </cell>
          <cell r="Q676">
            <v>0</v>
          </cell>
          <cell r="R676" t="str">
            <v>1</v>
          </cell>
          <cell r="S676" t="str">
            <v>41</v>
          </cell>
          <cell r="T676">
            <v>95</v>
          </cell>
          <cell r="U676">
            <v>12</v>
          </cell>
          <cell r="V676">
            <v>95</v>
          </cell>
          <cell r="W676">
            <v>12</v>
          </cell>
          <cell r="X676">
            <v>95</v>
          </cell>
          <cell r="Y676">
            <v>0</v>
          </cell>
          <cell r="Z676">
            <v>0</v>
          </cell>
          <cell r="AB676" t="str">
            <v>14</v>
          </cell>
          <cell r="AC676">
            <v>10</v>
          </cell>
          <cell r="AD676" t="str">
            <v>0</v>
          </cell>
          <cell r="AE676" t="str">
            <v>0</v>
          </cell>
          <cell r="AF676" t="str">
            <v>00</v>
          </cell>
          <cell r="AG676">
            <v>970326</v>
          </cell>
          <cell r="AI676">
            <v>970326</v>
          </cell>
          <cell r="AJ676">
            <v>523976.04</v>
          </cell>
        </row>
        <row r="677">
          <cell r="A677" t="str">
            <v>02</v>
          </cell>
          <cell r="B677" t="str">
            <v>15</v>
          </cell>
          <cell r="C677" t="str">
            <v>1581</v>
          </cell>
          <cell r="D677" t="str">
            <v>Вентилятор ФУН-300</v>
          </cell>
          <cell r="G677" t="str">
            <v>01</v>
          </cell>
          <cell r="H677">
            <v>1174.0899999999999</v>
          </cell>
          <cell r="I677">
            <v>0</v>
          </cell>
          <cell r="J677">
            <v>0</v>
          </cell>
          <cell r="K677">
            <v>1.21</v>
          </cell>
          <cell r="L677" t="str">
            <v>88/2</v>
          </cell>
          <cell r="M677" t="str">
            <v>41604</v>
          </cell>
          <cell r="N677" t="str">
            <v>14 3699000</v>
          </cell>
          <cell r="O677" t="str">
            <v>062</v>
          </cell>
          <cell r="P677">
            <v>27</v>
          </cell>
          <cell r="Q677">
            <v>0</v>
          </cell>
          <cell r="R677" t="str">
            <v>1</v>
          </cell>
          <cell r="S677" t="str">
            <v>41</v>
          </cell>
          <cell r="T677">
            <v>95</v>
          </cell>
          <cell r="U677">
            <v>12</v>
          </cell>
          <cell r="V677">
            <v>95</v>
          </cell>
          <cell r="W677">
            <v>12</v>
          </cell>
          <cell r="X677">
            <v>95</v>
          </cell>
          <cell r="Y677">
            <v>0</v>
          </cell>
          <cell r="Z677">
            <v>0</v>
          </cell>
          <cell r="AB677" t="str">
            <v>14</v>
          </cell>
          <cell r="AC677">
            <v>10</v>
          </cell>
          <cell r="AD677" t="str">
            <v>0</v>
          </cell>
          <cell r="AE677" t="str">
            <v>0</v>
          </cell>
          <cell r="AF677" t="str">
            <v>00</v>
          </cell>
          <cell r="AG677">
            <v>970326</v>
          </cell>
          <cell r="AI677">
            <v>970326</v>
          </cell>
          <cell r="AJ677">
            <v>523976.04</v>
          </cell>
        </row>
        <row r="678">
          <cell r="A678" t="str">
            <v>02</v>
          </cell>
          <cell r="B678" t="str">
            <v>15</v>
          </cell>
          <cell r="C678" t="str">
            <v>1582</v>
          </cell>
          <cell r="D678" t="str">
            <v>Вентилятор ФУН-300</v>
          </cell>
          <cell r="G678" t="str">
            <v>01</v>
          </cell>
          <cell r="H678">
            <v>1174.0899999999999</v>
          </cell>
          <cell r="I678">
            <v>0</v>
          </cell>
          <cell r="J678">
            <v>0</v>
          </cell>
          <cell r="K678">
            <v>1.21</v>
          </cell>
          <cell r="L678" t="str">
            <v>88/2</v>
          </cell>
          <cell r="M678" t="str">
            <v>41604</v>
          </cell>
          <cell r="N678" t="str">
            <v>14 3699000</v>
          </cell>
          <cell r="O678" t="str">
            <v>062</v>
          </cell>
          <cell r="P678">
            <v>27</v>
          </cell>
          <cell r="Q678">
            <v>0</v>
          </cell>
          <cell r="R678" t="str">
            <v>1</v>
          </cell>
          <cell r="S678" t="str">
            <v>41</v>
          </cell>
          <cell r="T678">
            <v>95</v>
          </cell>
          <cell r="U678">
            <v>12</v>
          </cell>
          <cell r="V678">
            <v>95</v>
          </cell>
          <cell r="W678">
            <v>12</v>
          </cell>
          <cell r="X678">
            <v>95</v>
          </cell>
          <cell r="Y678">
            <v>0</v>
          </cell>
          <cell r="Z678">
            <v>0</v>
          </cell>
          <cell r="AB678" t="str">
            <v>14</v>
          </cell>
          <cell r="AC678">
            <v>10</v>
          </cell>
          <cell r="AD678" t="str">
            <v>0</v>
          </cell>
          <cell r="AE678" t="str">
            <v>0</v>
          </cell>
          <cell r="AF678" t="str">
            <v>00</v>
          </cell>
          <cell r="AG678">
            <v>970326</v>
          </cell>
          <cell r="AI678">
            <v>970326</v>
          </cell>
          <cell r="AJ678">
            <v>523976.04</v>
          </cell>
        </row>
        <row r="679">
          <cell r="A679" t="str">
            <v>02</v>
          </cell>
          <cell r="B679" t="str">
            <v>15</v>
          </cell>
          <cell r="C679" t="str">
            <v>1610</v>
          </cell>
          <cell r="D679" t="str">
            <v>Подвесное устройство</v>
          </cell>
          <cell r="E679" t="str">
            <v>Р-25-100</v>
          </cell>
          <cell r="G679" t="str">
            <v>01</v>
          </cell>
          <cell r="H679">
            <v>985</v>
          </cell>
          <cell r="I679">
            <v>0</v>
          </cell>
          <cell r="J679">
            <v>0</v>
          </cell>
          <cell r="K679">
            <v>1.04</v>
          </cell>
          <cell r="L679" t="str">
            <v>88/2</v>
          </cell>
          <cell r="M679" t="str">
            <v>42000</v>
          </cell>
          <cell r="N679" t="str">
            <v>14 2947192</v>
          </cell>
          <cell r="O679" t="str">
            <v>064</v>
          </cell>
          <cell r="P679">
            <v>12.5</v>
          </cell>
          <cell r="Q679">
            <v>0</v>
          </cell>
          <cell r="R679" t="str">
            <v>1</v>
          </cell>
          <cell r="S679" t="str">
            <v>42</v>
          </cell>
          <cell r="T679">
            <v>95</v>
          </cell>
          <cell r="U679">
            <v>12</v>
          </cell>
          <cell r="V679">
            <v>95</v>
          </cell>
          <cell r="W679">
            <v>12</v>
          </cell>
          <cell r="X679">
            <v>95</v>
          </cell>
          <cell r="Y679">
            <v>0</v>
          </cell>
          <cell r="Z679">
            <v>0</v>
          </cell>
          <cell r="AB679" t="str">
            <v>14</v>
          </cell>
          <cell r="AC679">
            <v>10</v>
          </cell>
          <cell r="AD679" t="str">
            <v>0</v>
          </cell>
          <cell r="AE679" t="str">
            <v>0</v>
          </cell>
          <cell r="AF679" t="str">
            <v>00</v>
          </cell>
          <cell r="AG679">
            <v>949000</v>
          </cell>
          <cell r="AI679">
            <v>949000</v>
          </cell>
          <cell r="AJ679">
            <v>237250</v>
          </cell>
        </row>
        <row r="680">
          <cell r="A680" t="str">
            <v>02</v>
          </cell>
          <cell r="B680" t="str">
            <v>15</v>
          </cell>
          <cell r="C680" t="str">
            <v>1584</v>
          </cell>
          <cell r="D680" t="str">
            <v>Подвесное устройство</v>
          </cell>
          <cell r="E680" t="str">
            <v>Р-25-100</v>
          </cell>
          <cell r="G680" t="str">
            <v>01</v>
          </cell>
          <cell r="H680">
            <v>985</v>
          </cell>
          <cell r="I680">
            <v>0</v>
          </cell>
          <cell r="J680">
            <v>0</v>
          </cell>
          <cell r="K680">
            <v>1.04</v>
          </cell>
          <cell r="L680" t="str">
            <v>88/2</v>
          </cell>
          <cell r="M680" t="str">
            <v>42000</v>
          </cell>
          <cell r="N680" t="str">
            <v>14 2947192</v>
          </cell>
          <cell r="O680" t="str">
            <v>064</v>
          </cell>
          <cell r="P680">
            <v>12.5</v>
          </cell>
          <cell r="Q680">
            <v>0</v>
          </cell>
          <cell r="R680" t="str">
            <v>1</v>
          </cell>
          <cell r="S680" t="str">
            <v>42</v>
          </cell>
          <cell r="T680">
            <v>95</v>
          </cell>
          <cell r="U680">
            <v>12</v>
          </cell>
          <cell r="V680">
            <v>95</v>
          </cell>
          <cell r="W680">
            <v>12</v>
          </cell>
          <cell r="X680">
            <v>95</v>
          </cell>
          <cell r="Y680">
            <v>0</v>
          </cell>
          <cell r="Z680">
            <v>0</v>
          </cell>
          <cell r="AB680" t="str">
            <v>14</v>
          </cell>
          <cell r="AC680">
            <v>10</v>
          </cell>
          <cell r="AD680" t="str">
            <v>0</v>
          </cell>
          <cell r="AE680" t="str">
            <v>0</v>
          </cell>
          <cell r="AF680" t="str">
            <v>00</v>
          </cell>
          <cell r="AG680">
            <v>949000</v>
          </cell>
          <cell r="AI680">
            <v>949000</v>
          </cell>
          <cell r="AJ680">
            <v>237250</v>
          </cell>
        </row>
        <row r="681">
          <cell r="A681" t="str">
            <v>02</v>
          </cell>
          <cell r="B681" t="str">
            <v>15</v>
          </cell>
          <cell r="C681" t="str">
            <v>1585</v>
          </cell>
          <cell r="D681" t="str">
            <v>Консольное поворотно</v>
          </cell>
          <cell r="E681" t="str">
            <v>е устройство</v>
          </cell>
          <cell r="G681" t="str">
            <v>01</v>
          </cell>
          <cell r="H681">
            <v>1125.1300000000001</v>
          </cell>
          <cell r="I681">
            <v>0</v>
          </cell>
          <cell r="J681">
            <v>0</v>
          </cell>
          <cell r="K681">
            <v>1.21</v>
          </cell>
          <cell r="L681" t="str">
            <v>88/2</v>
          </cell>
          <cell r="M681" t="str">
            <v>41722</v>
          </cell>
          <cell r="N681" t="str">
            <v>14 2915202</v>
          </cell>
          <cell r="O681" t="str">
            <v>063</v>
          </cell>
          <cell r="P681">
            <v>14.3</v>
          </cell>
          <cell r="Q681">
            <v>0</v>
          </cell>
          <cell r="R681" t="str">
            <v>1</v>
          </cell>
          <cell r="S681" t="str">
            <v>41</v>
          </cell>
          <cell r="T681">
            <v>95</v>
          </cell>
          <cell r="U681">
            <v>12</v>
          </cell>
          <cell r="V681">
            <v>95</v>
          </cell>
          <cell r="W681">
            <v>12</v>
          </cell>
          <cell r="X681">
            <v>95</v>
          </cell>
          <cell r="Y681">
            <v>0</v>
          </cell>
          <cell r="Z681">
            <v>0</v>
          </cell>
          <cell r="AB681" t="str">
            <v>14</v>
          </cell>
          <cell r="AC681">
            <v>1</v>
          </cell>
          <cell r="AD681" t="str">
            <v>0</v>
          </cell>
          <cell r="AE681" t="str">
            <v>0</v>
          </cell>
          <cell r="AF681" t="str">
            <v>00</v>
          </cell>
          <cell r="AI681">
            <v>929863</v>
          </cell>
          <cell r="AJ681">
            <v>265940.82</v>
          </cell>
        </row>
        <row r="682">
          <cell r="A682" t="str">
            <v>02</v>
          </cell>
          <cell r="B682" t="str">
            <v>15</v>
          </cell>
          <cell r="C682" t="str">
            <v>1586</v>
          </cell>
          <cell r="D682" t="str">
            <v>Коксольно-поворотное</v>
          </cell>
          <cell r="E682" t="str">
            <v>мест. УК 4516</v>
          </cell>
          <cell r="G682" t="str">
            <v>01</v>
          </cell>
          <cell r="H682">
            <v>1432.69</v>
          </cell>
          <cell r="I682">
            <v>0</v>
          </cell>
          <cell r="J682">
            <v>0</v>
          </cell>
          <cell r="K682">
            <v>1.21</v>
          </cell>
          <cell r="L682" t="str">
            <v>88/2</v>
          </cell>
          <cell r="M682" t="str">
            <v>41722</v>
          </cell>
          <cell r="N682" t="str">
            <v>14 2915202</v>
          </cell>
          <cell r="O682" t="str">
            <v>063</v>
          </cell>
          <cell r="P682">
            <v>14.3</v>
          </cell>
          <cell r="Q682">
            <v>0</v>
          </cell>
          <cell r="R682" t="str">
            <v>1</v>
          </cell>
          <cell r="S682" t="str">
            <v>41</v>
          </cell>
          <cell r="T682">
            <v>95</v>
          </cell>
          <cell r="U682">
            <v>12</v>
          </cell>
          <cell r="V682">
            <v>95</v>
          </cell>
          <cell r="W682">
            <v>12</v>
          </cell>
          <cell r="X682">
            <v>95</v>
          </cell>
          <cell r="Y682">
            <v>0</v>
          </cell>
          <cell r="Z682">
            <v>0</v>
          </cell>
          <cell r="AB682" t="str">
            <v>14</v>
          </cell>
          <cell r="AC682">
            <v>1</v>
          </cell>
          <cell r="AD682" t="str">
            <v>0</v>
          </cell>
          <cell r="AE682" t="str">
            <v>0</v>
          </cell>
          <cell r="AF682" t="str">
            <v>00</v>
          </cell>
          <cell r="AI682">
            <v>1184040</v>
          </cell>
          <cell r="AJ682">
            <v>338635.44</v>
          </cell>
        </row>
        <row r="683">
          <cell r="A683" t="str">
            <v>02</v>
          </cell>
          <cell r="B683" t="str">
            <v>15</v>
          </cell>
          <cell r="C683" t="str">
            <v>1587</v>
          </cell>
          <cell r="D683" t="str">
            <v>Консольно-поворотное</v>
          </cell>
          <cell r="E683" t="str">
            <v>мест. УК 4516</v>
          </cell>
          <cell r="G683" t="str">
            <v>01</v>
          </cell>
          <cell r="H683">
            <v>1432.69</v>
          </cell>
          <cell r="I683">
            <v>0</v>
          </cell>
          <cell r="J683">
            <v>0</v>
          </cell>
          <cell r="K683">
            <v>1.21</v>
          </cell>
          <cell r="L683" t="str">
            <v>88/2</v>
          </cell>
          <cell r="M683" t="str">
            <v>41722</v>
          </cell>
          <cell r="N683" t="str">
            <v>14 2915202</v>
          </cell>
          <cell r="O683" t="str">
            <v>063</v>
          </cell>
          <cell r="P683">
            <v>14.3</v>
          </cell>
          <cell r="Q683">
            <v>0</v>
          </cell>
          <cell r="R683" t="str">
            <v>1</v>
          </cell>
          <cell r="S683" t="str">
            <v>41</v>
          </cell>
          <cell r="T683">
            <v>95</v>
          </cell>
          <cell r="U683">
            <v>12</v>
          </cell>
          <cell r="V683">
            <v>95</v>
          </cell>
          <cell r="W683">
            <v>12</v>
          </cell>
          <cell r="X683">
            <v>95</v>
          </cell>
          <cell r="Y683">
            <v>0</v>
          </cell>
          <cell r="Z683">
            <v>0</v>
          </cell>
          <cell r="AB683" t="str">
            <v>14</v>
          </cell>
          <cell r="AC683">
            <v>1</v>
          </cell>
          <cell r="AD683" t="str">
            <v>0</v>
          </cell>
          <cell r="AE683" t="str">
            <v>0</v>
          </cell>
          <cell r="AF683" t="str">
            <v>00</v>
          </cell>
          <cell r="AI683">
            <v>1184040</v>
          </cell>
          <cell r="AJ683">
            <v>338635.44</v>
          </cell>
        </row>
        <row r="684">
          <cell r="A684" t="str">
            <v>02</v>
          </cell>
          <cell r="B684" t="str">
            <v>15</v>
          </cell>
          <cell r="C684" t="str">
            <v>1588</v>
          </cell>
          <cell r="D684" t="str">
            <v>Емкость V-25м3</v>
          </cell>
          <cell r="G684" t="str">
            <v>01</v>
          </cell>
          <cell r="H684">
            <v>10965.24</v>
          </cell>
          <cell r="I684">
            <v>0</v>
          </cell>
          <cell r="J684">
            <v>0</v>
          </cell>
          <cell r="K684">
            <v>1.43</v>
          </cell>
          <cell r="L684" t="str">
            <v>88/2</v>
          </cell>
          <cell r="M684" t="str">
            <v>42906</v>
          </cell>
          <cell r="N684" t="str">
            <v>12 2812157</v>
          </cell>
          <cell r="O684" t="str">
            <v>067</v>
          </cell>
          <cell r="P684">
            <v>11</v>
          </cell>
          <cell r="Q684">
            <v>0</v>
          </cell>
          <cell r="R684" t="str">
            <v>1</v>
          </cell>
          <cell r="S684" t="str">
            <v>42</v>
          </cell>
          <cell r="T684">
            <v>95</v>
          </cell>
          <cell r="U684">
            <v>12</v>
          </cell>
          <cell r="V684">
            <v>95</v>
          </cell>
          <cell r="W684">
            <v>12</v>
          </cell>
          <cell r="X684">
            <v>95</v>
          </cell>
          <cell r="Y684">
            <v>0</v>
          </cell>
          <cell r="Z684">
            <v>0</v>
          </cell>
          <cell r="AB684" t="str">
            <v>14</v>
          </cell>
          <cell r="AC684">
            <v>10</v>
          </cell>
          <cell r="AD684" t="str">
            <v>0</v>
          </cell>
          <cell r="AE684" t="str">
            <v>0</v>
          </cell>
          <cell r="AF684" t="str">
            <v>00</v>
          </cell>
          <cell r="AG684">
            <v>7668000</v>
          </cell>
          <cell r="AI684">
            <v>7668000</v>
          </cell>
          <cell r="AJ684">
            <v>1686960</v>
          </cell>
        </row>
        <row r="685">
          <cell r="A685" t="str">
            <v>02</v>
          </cell>
          <cell r="B685" t="str">
            <v>15</v>
          </cell>
          <cell r="C685" t="str">
            <v>1589</v>
          </cell>
          <cell r="D685" t="str">
            <v>Емкость V-25м3</v>
          </cell>
          <cell r="G685" t="str">
            <v>01</v>
          </cell>
          <cell r="H685">
            <v>10965.24</v>
          </cell>
          <cell r="I685">
            <v>0</v>
          </cell>
          <cell r="J685">
            <v>0</v>
          </cell>
          <cell r="K685">
            <v>1.43</v>
          </cell>
          <cell r="L685" t="str">
            <v>88/2</v>
          </cell>
          <cell r="M685" t="str">
            <v>42906</v>
          </cell>
          <cell r="N685" t="str">
            <v>12 2812157</v>
          </cell>
          <cell r="O685" t="str">
            <v>067</v>
          </cell>
          <cell r="P685">
            <v>11</v>
          </cell>
          <cell r="Q685">
            <v>0</v>
          </cell>
          <cell r="R685" t="str">
            <v>1</v>
          </cell>
          <cell r="S685" t="str">
            <v>42</v>
          </cell>
          <cell r="T685">
            <v>95</v>
          </cell>
          <cell r="U685">
            <v>12</v>
          </cell>
          <cell r="V685">
            <v>95</v>
          </cell>
          <cell r="W685">
            <v>12</v>
          </cell>
          <cell r="X685">
            <v>95</v>
          </cell>
          <cell r="Y685">
            <v>0</v>
          </cell>
          <cell r="Z685">
            <v>0</v>
          </cell>
          <cell r="AB685" t="str">
            <v>14</v>
          </cell>
          <cell r="AC685">
            <v>10</v>
          </cell>
          <cell r="AD685" t="str">
            <v>0</v>
          </cell>
          <cell r="AE685" t="str">
            <v>0</v>
          </cell>
          <cell r="AF685" t="str">
            <v>00</v>
          </cell>
          <cell r="AG685">
            <v>7668000</v>
          </cell>
          <cell r="AI685">
            <v>7668000</v>
          </cell>
          <cell r="AJ685">
            <v>1686960</v>
          </cell>
        </row>
        <row r="686">
          <cell r="A686" t="str">
            <v>02</v>
          </cell>
          <cell r="B686" t="str">
            <v>15</v>
          </cell>
          <cell r="C686" t="str">
            <v>1590</v>
          </cell>
          <cell r="D686" t="str">
            <v>Компрессор без аккум</v>
          </cell>
          <cell r="E686" t="str">
            <v>улятора</v>
          </cell>
          <cell r="G686" t="str">
            <v>01</v>
          </cell>
          <cell r="H686">
            <v>7965</v>
          </cell>
          <cell r="I686">
            <v>0</v>
          </cell>
          <cell r="J686">
            <v>0</v>
          </cell>
          <cell r="K686">
            <v>1.01</v>
          </cell>
          <cell r="L686" t="str">
            <v>88/2</v>
          </cell>
          <cell r="M686" t="str">
            <v>41404</v>
          </cell>
          <cell r="N686" t="str">
            <v>14 2912132</v>
          </cell>
          <cell r="O686" t="str">
            <v>067</v>
          </cell>
          <cell r="P686">
            <v>14.3</v>
          </cell>
          <cell r="Q686">
            <v>0</v>
          </cell>
          <cell r="R686" t="str">
            <v>1</v>
          </cell>
          <cell r="S686" t="str">
            <v>41</v>
          </cell>
          <cell r="T686">
            <v>95</v>
          </cell>
          <cell r="U686">
            <v>12</v>
          </cell>
          <cell r="V686">
            <v>95</v>
          </cell>
          <cell r="W686">
            <v>12</v>
          </cell>
          <cell r="X686">
            <v>95</v>
          </cell>
          <cell r="Y686">
            <v>0</v>
          </cell>
          <cell r="Z686">
            <v>0</v>
          </cell>
          <cell r="AB686" t="str">
            <v>14</v>
          </cell>
          <cell r="AC686">
            <v>10</v>
          </cell>
          <cell r="AD686" t="str">
            <v>0</v>
          </cell>
          <cell r="AE686" t="str">
            <v>0</v>
          </cell>
          <cell r="AF686" t="str">
            <v>00</v>
          </cell>
          <cell r="AG686">
            <v>7873000</v>
          </cell>
          <cell r="AI686">
            <v>7873000</v>
          </cell>
          <cell r="AJ686">
            <v>2251678</v>
          </cell>
        </row>
        <row r="687">
          <cell r="A687" t="str">
            <v>02</v>
          </cell>
          <cell r="B687" t="str">
            <v>15</v>
          </cell>
          <cell r="C687" t="str">
            <v>1591</v>
          </cell>
          <cell r="D687" t="str">
            <v>Компрессор без аккум</v>
          </cell>
          <cell r="E687" t="str">
            <v>улятора</v>
          </cell>
          <cell r="G687" t="str">
            <v>01</v>
          </cell>
          <cell r="H687">
            <v>7965</v>
          </cell>
          <cell r="I687">
            <v>0</v>
          </cell>
          <cell r="J687">
            <v>0</v>
          </cell>
          <cell r="K687">
            <v>1.01</v>
          </cell>
          <cell r="L687" t="str">
            <v>88/2</v>
          </cell>
          <cell r="M687" t="str">
            <v>41404</v>
          </cell>
          <cell r="N687" t="str">
            <v>14 2912132</v>
          </cell>
          <cell r="O687" t="str">
            <v>067</v>
          </cell>
          <cell r="P687">
            <v>14.3</v>
          </cell>
          <cell r="Q687">
            <v>0</v>
          </cell>
          <cell r="R687" t="str">
            <v>1</v>
          </cell>
          <cell r="S687" t="str">
            <v>41</v>
          </cell>
          <cell r="T687">
            <v>95</v>
          </cell>
          <cell r="U687">
            <v>12</v>
          </cell>
          <cell r="V687">
            <v>95</v>
          </cell>
          <cell r="W687">
            <v>12</v>
          </cell>
          <cell r="X687">
            <v>95</v>
          </cell>
          <cell r="Y687">
            <v>0</v>
          </cell>
          <cell r="Z687">
            <v>0</v>
          </cell>
          <cell r="AB687" t="str">
            <v>14</v>
          </cell>
          <cell r="AC687">
            <v>10</v>
          </cell>
          <cell r="AD687" t="str">
            <v>0</v>
          </cell>
          <cell r="AE687" t="str">
            <v>0</v>
          </cell>
          <cell r="AF687" t="str">
            <v>00</v>
          </cell>
          <cell r="AG687">
            <v>7873000</v>
          </cell>
          <cell r="AI687">
            <v>7873000</v>
          </cell>
          <cell r="AJ687">
            <v>2251678</v>
          </cell>
        </row>
        <row r="688">
          <cell r="A688" t="str">
            <v>02</v>
          </cell>
          <cell r="B688" t="str">
            <v>15</v>
          </cell>
          <cell r="C688" t="str">
            <v>1592</v>
          </cell>
          <cell r="D688" t="str">
            <v>Емкость V-4.5 м</v>
          </cell>
          <cell r="G688" t="str">
            <v>01</v>
          </cell>
          <cell r="H688">
            <v>353.21</v>
          </cell>
          <cell r="I688">
            <v>0</v>
          </cell>
          <cell r="J688">
            <v>0</v>
          </cell>
          <cell r="K688">
            <v>1.43</v>
          </cell>
          <cell r="L688" t="str">
            <v>88/2</v>
          </cell>
          <cell r="M688" t="str">
            <v>42906</v>
          </cell>
          <cell r="N688" t="str">
            <v>12 2812157</v>
          </cell>
          <cell r="O688" t="str">
            <v>067</v>
          </cell>
          <cell r="P688">
            <v>11</v>
          </cell>
          <cell r="Q688">
            <v>0</v>
          </cell>
          <cell r="R688" t="str">
            <v>1</v>
          </cell>
          <cell r="S688" t="str">
            <v>42</v>
          </cell>
          <cell r="T688">
            <v>0</v>
          </cell>
          <cell r="U688">
            <v>12</v>
          </cell>
          <cell r="V688">
            <v>95</v>
          </cell>
          <cell r="W688">
            <v>12</v>
          </cell>
          <cell r="X688">
            <v>95</v>
          </cell>
          <cell r="Y688">
            <v>0</v>
          </cell>
          <cell r="Z688">
            <v>0</v>
          </cell>
          <cell r="AB688" t="str">
            <v>14</v>
          </cell>
          <cell r="AC688">
            <v>10</v>
          </cell>
          <cell r="AD688" t="str">
            <v>0</v>
          </cell>
          <cell r="AE688" t="str">
            <v>0</v>
          </cell>
          <cell r="AF688" t="str">
            <v>00</v>
          </cell>
          <cell r="AG688">
            <v>247000</v>
          </cell>
          <cell r="AI688">
            <v>247000</v>
          </cell>
          <cell r="AJ688">
            <v>54340</v>
          </cell>
        </row>
        <row r="689">
          <cell r="A689" t="str">
            <v>02</v>
          </cell>
          <cell r="B689" t="str">
            <v>15</v>
          </cell>
          <cell r="C689" t="str">
            <v>1593</v>
          </cell>
          <cell r="D689" t="str">
            <v>Редуктор У-24-200</v>
          </cell>
          <cell r="G689" t="str">
            <v>01</v>
          </cell>
          <cell r="H689">
            <v>7534.67</v>
          </cell>
          <cell r="I689">
            <v>0</v>
          </cell>
          <cell r="J689">
            <v>0</v>
          </cell>
          <cell r="K689">
            <v>1.21</v>
          </cell>
          <cell r="L689" t="str">
            <v>88/2</v>
          </cell>
          <cell r="M689" t="str">
            <v>41726</v>
          </cell>
          <cell r="N689" t="str">
            <v>14 2915299</v>
          </cell>
          <cell r="O689" t="str">
            <v>067</v>
          </cell>
          <cell r="P689">
            <v>16.7</v>
          </cell>
          <cell r="Q689">
            <v>0</v>
          </cell>
          <cell r="R689" t="str">
            <v>1</v>
          </cell>
          <cell r="S689" t="str">
            <v>41</v>
          </cell>
          <cell r="T689">
            <v>95</v>
          </cell>
          <cell r="U689">
            <v>12</v>
          </cell>
          <cell r="V689">
            <v>95</v>
          </cell>
          <cell r="W689">
            <v>12</v>
          </cell>
          <cell r="X689">
            <v>95</v>
          </cell>
          <cell r="Y689">
            <v>0</v>
          </cell>
          <cell r="Z689">
            <v>0</v>
          </cell>
          <cell r="AB689" t="str">
            <v>14</v>
          </cell>
          <cell r="AC689">
            <v>10</v>
          </cell>
          <cell r="AD689" t="str">
            <v>0</v>
          </cell>
          <cell r="AE689" t="str">
            <v>0</v>
          </cell>
          <cell r="AF689" t="str">
            <v>00</v>
          </cell>
          <cell r="AG689">
            <v>6227000</v>
          </cell>
          <cell r="AI689">
            <v>6227000</v>
          </cell>
          <cell r="AJ689">
            <v>2079818</v>
          </cell>
        </row>
        <row r="690">
          <cell r="A690" t="str">
            <v>02</v>
          </cell>
          <cell r="B690" t="str">
            <v>15</v>
          </cell>
          <cell r="C690" t="str">
            <v>1594</v>
          </cell>
          <cell r="D690" t="str">
            <v>Редуктор У-24-200</v>
          </cell>
          <cell r="G690" t="str">
            <v>01</v>
          </cell>
          <cell r="H690">
            <v>7534.67</v>
          </cell>
          <cell r="I690">
            <v>0</v>
          </cell>
          <cell r="J690">
            <v>0</v>
          </cell>
          <cell r="K690">
            <v>1.21</v>
          </cell>
          <cell r="L690" t="str">
            <v>88/2</v>
          </cell>
          <cell r="M690" t="str">
            <v>41726</v>
          </cell>
          <cell r="N690" t="str">
            <v>14 2915299</v>
          </cell>
          <cell r="O690" t="str">
            <v>067</v>
          </cell>
          <cell r="P690">
            <v>16.7</v>
          </cell>
          <cell r="Q690">
            <v>0</v>
          </cell>
          <cell r="R690" t="str">
            <v>1</v>
          </cell>
          <cell r="S690" t="str">
            <v>41</v>
          </cell>
          <cell r="T690">
            <v>95</v>
          </cell>
          <cell r="U690">
            <v>12</v>
          </cell>
          <cell r="V690">
            <v>95</v>
          </cell>
          <cell r="W690">
            <v>12</v>
          </cell>
          <cell r="X690">
            <v>95</v>
          </cell>
          <cell r="Y690">
            <v>0</v>
          </cell>
          <cell r="Z690">
            <v>0</v>
          </cell>
          <cell r="AB690" t="str">
            <v>14</v>
          </cell>
          <cell r="AC690">
            <v>10</v>
          </cell>
          <cell r="AD690" t="str">
            <v>0</v>
          </cell>
          <cell r="AE690" t="str">
            <v>0</v>
          </cell>
          <cell r="AF690" t="str">
            <v>00</v>
          </cell>
          <cell r="AG690">
            <v>6227000</v>
          </cell>
          <cell r="AI690">
            <v>6227000</v>
          </cell>
          <cell r="AJ690">
            <v>2079818</v>
          </cell>
        </row>
        <row r="691">
          <cell r="A691" t="str">
            <v>02</v>
          </cell>
          <cell r="B691" t="str">
            <v>15</v>
          </cell>
          <cell r="C691" t="str">
            <v>1611</v>
          </cell>
          <cell r="D691" t="str">
            <v>Редуктор У-24-200</v>
          </cell>
          <cell r="G691" t="str">
            <v>01</v>
          </cell>
          <cell r="H691">
            <v>7534.67</v>
          </cell>
          <cell r="I691">
            <v>0</v>
          </cell>
          <cell r="J691">
            <v>0</v>
          </cell>
          <cell r="K691">
            <v>1.21</v>
          </cell>
          <cell r="L691" t="str">
            <v>88/2</v>
          </cell>
          <cell r="M691" t="str">
            <v>41726</v>
          </cell>
          <cell r="N691" t="str">
            <v>14 2915299</v>
          </cell>
          <cell r="O691" t="str">
            <v>067</v>
          </cell>
          <cell r="P691">
            <v>16.7</v>
          </cell>
          <cell r="Q691">
            <v>0</v>
          </cell>
          <cell r="R691" t="str">
            <v>1</v>
          </cell>
          <cell r="S691" t="str">
            <v>41</v>
          </cell>
          <cell r="T691">
            <v>95</v>
          </cell>
          <cell r="U691">
            <v>12</v>
          </cell>
          <cell r="V691">
            <v>95</v>
          </cell>
          <cell r="W691">
            <v>12</v>
          </cell>
          <cell r="X691">
            <v>95</v>
          </cell>
          <cell r="Y691">
            <v>0</v>
          </cell>
          <cell r="Z691">
            <v>0</v>
          </cell>
          <cell r="AB691" t="str">
            <v>14</v>
          </cell>
          <cell r="AC691">
            <v>10</v>
          </cell>
          <cell r="AD691" t="str">
            <v>0</v>
          </cell>
          <cell r="AE691" t="str">
            <v>0</v>
          </cell>
          <cell r="AF691" t="str">
            <v>00</v>
          </cell>
          <cell r="AG691">
            <v>6227000</v>
          </cell>
          <cell r="AI691">
            <v>6227000</v>
          </cell>
          <cell r="AJ691">
            <v>2079818</v>
          </cell>
        </row>
        <row r="692">
          <cell r="A692" t="str">
            <v>02</v>
          </cell>
          <cell r="B692" t="str">
            <v>15</v>
          </cell>
          <cell r="C692" t="str">
            <v>1596</v>
          </cell>
          <cell r="D692" t="str">
            <v>Редуктор У-24-200</v>
          </cell>
          <cell r="G692" t="str">
            <v>01</v>
          </cell>
          <cell r="H692">
            <v>7534.67</v>
          </cell>
          <cell r="I692">
            <v>0</v>
          </cell>
          <cell r="J692">
            <v>0</v>
          </cell>
          <cell r="K692">
            <v>1.21</v>
          </cell>
          <cell r="L692" t="str">
            <v>88/2</v>
          </cell>
          <cell r="M692" t="str">
            <v>41726</v>
          </cell>
          <cell r="N692" t="str">
            <v>14 2915299</v>
          </cell>
          <cell r="O692" t="str">
            <v>067</v>
          </cell>
          <cell r="P692">
            <v>16.7</v>
          </cell>
          <cell r="Q692">
            <v>0</v>
          </cell>
          <cell r="R692" t="str">
            <v>1</v>
          </cell>
          <cell r="S692" t="str">
            <v>41</v>
          </cell>
          <cell r="T692">
            <v>95</v>
          </cell>
          <cell r="U692">
            <v>12</v>
          </cell>
          <cell r="V692">
            <v>95</v>
          </cell>
          <cell r="W692">
            <v>12</v>
          </cell>
          <cell r="X692">
            <v>95</v>
          </cell>
          <cell r="Y692">
            <v>0</v>
          </cell>
          <cell r="Z692">
            <v>0</v>
          </cell>
          <cell r="AB692" t="str">
            <v>14</v>
          </cell>
          <cell r="AC692">
            <v>10</v>
          </cell>
          <cell r="AD692" t="str">
            <v>0</v>
          </cell>
          <cell r="AE692" t="str">
            <v>0</v>
          </cell>
          <cell r="AF692" t="str">
            <v>00</v>
          </cell>
          <cell r="AG692">
            <v>6227000</v>
          </cell>
          <cell r="AI692">
            <v>6227000</v>
          </cell>
          <cell r="AJ692">
            <v>2079818</v>
          </cell>
        </row>
        <row r="693">
          <cell r="A693" t="str">
            <v>02</v>
          </cell>
          <cell r="B693" t="str">
            <v>15</v>
          </cell>
          <cell r="C693" t="str">
            <v>1597</v>
          </cell>
          <cell r="D693" t="str">
            <v>Кран козловой грузоп</v>
          </cell>
          <cell r="E693" t="str">
            <v>одъемностью 25 тн</v>
          </cell>
          <cell r="G693" t="str">
            <v>01</v>
          </cell>
          <cell r="H693">
            <v>250227</v>
          </cell>
          <cell r="I693">
            <v>0</v>
          </cell>
          <cell r="J693">
            <v>0</v>
          </cell>
          <cell r="K693">
            <v>1.05</v>
          </cell>
          <cell r="L693" t="str">
            <v>88/2</v>
          </cell>
          <cell r="M693" t="str">
            <v>41705</v>
          </cell>
          <cell r="N693" t="str">
            <v>14 2915163</v>
          </cell>
          <cell r="O693" t="str">
            <v>064</v>
          </cell>
          <cell r="P693">
            <v>5</v>
          </cell>
          <cell r="Q693">
            <v>0</v>
          </cell>
          <cell r="R693" t="str">
            <v>1</v>
          </cell>
          <cell r="S693" t="str">
            <v>41</v>
          </cell>
          <cell r="T693">
            <v>95</v>
          </cell>
          <cell r="U693">
            <v>12</v>
          </cell>
          <cell r="V693">
            <v>95</v>
          </cell>
          <cell r="W693">
            <v>12</v>
          </cell>
          <cell r="X693">
            <v>95</v>
          </cell>
          <cell r="Y693">
            <v>0</v>
          </cell>
          <cell r="Z693">
            <v>0</v>
          </cell>
          <cell r="AB693" t="str">
            <v>14</v>
          </cell>
          <cell r="AC693">
            <v>10</v>
          </cell>
          <cell r="AD693" t="str">
            <v>0</v>
          </cell>
          <cell r="AE693" t="str">
            <v>0</v>
          </cell>
          <cell r="AF693" t="str">
            <v>00</v>
          </cell>
          <cell r="AG693">
            <v>239003000</v>
          </cell>
          <cell r="AI693">
            <v>239003000</v>
          </cell>
          <cell r="AJ693">
            <v>23900300</v>
          </cell>
        </row>
        <row r="694">
          <cell r="A694" t="str">
            <v>02</v>
          </cell>
          <cell r="B694" t="str">
            <v>15</v>
          </cell>
          <cell r="C694" t="str">
            <v>1612</v>
          </cell>
          <cell r="D694" t="str">
            <v>Здание арочное /одно</v>
          </cell>
          <cell r="E694" t="str">
            <v>этажное/</v>
          </cell>
          <cell r="G694" t="str">
            <v>01</v>
          </cell>
          <cell r="H694">
            <v>67500.11</v>
          </cell>
          <cell r="I694">
            <v>0</v>
          </cell>
          <cell r="J694">
            <v>0</v>
          </cell>
          <cell r="K694">
            <v>1.03</v>
          </cell>
          <cell r="L694" t="str">
            <v>88/2</v>
          </cell>
          <cell r="M694" t="str">
            <v>10005</v>
          </cell>
          <cell r="N694" t="str">
            <v>11 4527204</v>
          </cell>
          <cell r="O694" t="str">
            <v>064</v>
          </cell>
          <cell r="P694">
            <v>5</v>
          </cell>
          <cell r="Q694">
            <v>0</v>
          </cell>
          <cell r="R694" t="str">
            <v>1</v>
          </cell>
          <cell r="S694" t="str">
            <v>41</v>
          </cell>
          <cell r="T694">
            <v>95</v>
          </cell>
          <cell r="U694">
            <v>12</v>
          </cell>
          <cell r="V694">
            <v>95</v>
          </cell>
          <cell r="W694">
            <v>12</v>
          </cell>
          <cell r="X694">
            <v>95</v>
          </cell>
          <cell r="Y694">
            <v>0</v>
          </cell>
          <cell r="Z694">
            <v>0</v>
          </cell>
          <cell r="AB694" t="str">
            <v>14</v>
          </cell>
          <cell r="AC694">
            <v>10</v>
          </cell>
          <cell r="AD694" t="str">
            <v>0</v>
          </cell>
          <cell r="AE694" t="str">
            <v>0</v>
          </cell>
          <cell r="AF694" t="str">
            <v>00</v>
          </cell>
          <cell r="AG694">
            <v>65535000</v>
          </cell>
          <cell r="AI694">
            <v>65535000</v>
          </cell>
          <cell r="AJ694">
            <v>6553500</v>
          </cell>
        </row>
        <row r="695">
          <cell r="A695" t="str">
            <v>02</v>
          </cell>
          <cell r="B695" t="str">
            <v>15</v>
          </cell>
          <cell r="C695" t="str">
            <v>1599</v>
          </cell>
          <cell r="D695" t="str">
            <v>Платформа транспорти</v>
          </cell>
          <cell r="E695" t="str">
            <v>ровочная</v>
          </cell>
          <cell r="G695" t="str">
            <v>01</v>
          </cell>
          <cell r="H695">
            <v>70000</v>
          </cell>
          <cell r="I695">
            <v>0</v>
          </cell>
          <cell r="J695">
            <v>0</v>
          </cell>
          <cell r="K695">
            <v>1.01</v>
          </cell>
          <cell r="L695" t="str">
            <v>88/2</v>
          </cell>
          <cell r="M695" t="str">
            <v>50007</v>
          </cell>
          <cell r="N695" t="str">
            <v>14 2915000</v>
          </cell>
          <cell r="O695" t="str">
            <v>075</v>
          </cell>
          <cell r="P695">
            <v>3.1</v>
          </cell>
          <cell r="Q695">
            <v>0</v>
          </cell>
          <cell r="R695" t="str">
            <v>1</v>
          </cell>
          <cell r="S695" t="str">
            <v>50</v>
          </cell>
          <cell r="T695">
            <v>95</v>
          </cell>
          <cell r="U695">
            <v>12</v>
          </cell>
          <cell r="V695">
            <v>95</v>
          </cell>
          <cell r="W695">
            <v>12</v>
          </cell>
          <cell r="X695">
            <v>95</v>
          </cell>
          <cell r="Y695">
            <v>0</v>
          </cell>
          <cell r="Z695">
            <v>0</v>
          </cell>
          <cell r="AB695" t="str">
            <v>14</v>
          </cell>
          <cell r="AC695">
            <v>10</v>
          </cell>
          <cell r="AD695" t="str">
            <v>0</v>
          </cell>
          <cell r="AE695" t="str">
            <v>0</v>
          </cell>
          <cell r="AF695" t="str">
            <v>00</v>
          </cell>
          <cell r="AG695">
            <v>69417000</v>
          </cell>
          <cell r="AI695">
            <v>69417000</v>
          </cell>
          <cell r="AJ695">
            <v>4303854</v>
          </cell>
        </row>
        <row r="696">
          <cell r="A696" t="str">
            <v>02</v>
          </cell>
          <cell r="B696" t="str">
            <v>11</v>
          </cell>
          <cell r="C696" t="str">
            <v>1600</v>
          </cell>
          <cell r="D696" t="str">
            <v>Подогреватель ПП-6-8</v>
          </cell>
          <cell r="G696" t="str">
            <v>01</v>
          </cell>
          <cell r="H696">
            <v>1468.23</v>
          </cell>
          <cell r="I696">
            <v>0</v>
          </cell>
          <cell r="J696">
            <v>0</v>
          </cell>
          <cell r="K696">
            <v>1.21</v>
          </cell>
          <cell r="L696" t="str">
            <v>20</v>
          </cell>
          <cell r="M696" t="str">
            <v>40700</v>
          </cell>
          <cell r="N696" t="str">
            <v>14 2813181</v>
          </cell>
          <cell r="O696" t="str">
            <v>067</v>
          </cell>
          <cell r="P696">
            <v>3.7</v>
          </cell>
          <cell r="Q696">
            <v>0</v>
          </cell>
          <cell r="R696" t="str">
            <v>1</v>
          </cell>
          <cell r="S696" t="str">
            <v>40</v>
          </cell>
          <cell r="T696">
            <v>95</v>
          </cell>
          <cell r="U696">
            <v>12</v>
          </cell>
          <cell r="V696">
            <v>95</v>
          </cell>
          <cell r="W696">
            <v>12</v>
          </cell>
          <cell r="X696">
            <v>95</v>
          </cell>
          <cell r="Y696">
            <v>0</v>
          </cell>
          <cell r="Z696">
            <v>0</v>
          </cell>
          <cell r="AD696" t="str">
            <v>0</v>
          </cell>
          <cell r="AE696" t="str">
            <v>1</v>
          </cell>
          <cell r="AF696" t="str">
            <v>00</v>
          </cell>
          <cell r="AI696">
            <v>1213411</v>
          </cell>
          <cell r="AJ696">
            <v>89792.41</v>
          </cell>
        </row>
        <row r="697">
          <cell r="A697" t="str">
            <v>02</v>
          </cell>
          <cell r="B697" t="str">
            <v>11</v>
          </cell>
          <cell r="C697" t="str">
            <v>1601</v>
          </cell>
          <cell r="D697" t="str">
            <v>Подогреватель ПП-6-8</v>
          </cell>
          <cell r="G697" t="str">
            <v>01</v>
          </cell>
          <cell r="H697">
            <v>1468.23</v>
          </cell>
          <cell r="I697">
            <v>0</v>
          </cell>
          <cell r="J697">
            <v>0</v>
          </cell>
          <cell r="K697">
            <v>1.21</v>
          </cell>
          <cell r="L697" t="str">
            <v>20</v>
          </cell>
          <cell r="M697" t="str">
            <v>40700</v>
          </cell>
          <cell r="N697" t="str">
            <v>14 2813181</v>
          </cell>
          <cell r="O697" t="str">
            <v>067</v>
          </cell>
          <cell r="P697">
            <v>3.7</v>
          </cell>
          <cell r="Q697">
            <v>0</v>
          </cell>
          <cell r="R697" t="str">
            <v>1</v>
          </cell>
          <cell r="S697" t="str">
            <v>40</v>
          </cell>
          <cell r="T697">
            <v>95</v>
          </cell>
          <cell r="U697">
            <v>12</v>
          </cell>
          <cell r="V697">
            <v>95</v>
          </cell>
          <cell r="W697">
            <v>12</v>
          </cell>
          <cell r="X697">
            <v>95</v>
          </cell>
          <cell r="Y697">
            <v>0</v>
          </cell>
          <cell r="Z697">
            <v>0</v>
          </cell>
          <cell r="AD697" t="str">
            <v>0</v>
          </cell>
          <cell r="AE697" t="str">
            <v>0</v>
          </cell>
          <cell r="AF697" t="str">
            <v>00</v>
          </cell>
          <cell r="AI697">
            <v>1213412</v>
          </cell>
          <cell r="AJ697">
            <v>89792.49</v>
          </cell>
        </row>
        <row r="698">
          <cell r="A698" t="str">
            <v>02</v>
          </cell>
          <cell r="B698" t="str">
            <v>11</v>
          </cell>
          <cell r="C698" t="str">
            <v>1602</v>
          </cell>
          <cell r="D698" t="str">
            <v>Котельная ПКН-2М</v>
          </cell>
          <cell r="G698" t="str">
            <v>01</v>
          </cell>
          <cell r="H698">
            <v>141648.62</v>
          </cell>
          <cell r="I698">
            <v>0</v>
          </cell>
          <cell r="J698">
            <v>0</v>
          </cell>
          <cell r="K698">
            <v>1.51</v>
          </cell>
          <cell r="L698" t="str">
            <v>20</v>
          </cell>
          <cell r="M698" t="str">
            <v>40001</v>
          </cell>
          <cell r="N698" t="str">
            <v>14 2813101</v>
          </cell>
          <cell r="O698" t="str">
            <v>064</v>
          </cell>
          <cell r="P698">
            <v>4.2</v>
          </cell>
          <cell r="Q698">
            <v>0</v>
          </cell>
          <cell r="R698" t="str">
            <v>1</v>
          </cell>
          <cell r="S698" t="str">
            <v>40</v>
          </cell>
          <cell r="T698">
            <v>95</v>
          </cell>
          <cell r="U698">
            <v>12</v>
          </cell>
          <cell r="V698">
            <v>95</v>
          </cell>
          <cell r="W698">
            <v>12</v>
          </cell>
          <cell r="X698">
            <v>95</v>
          </cell>
          <cell r="Y698">
            <v>0</v>
          </cell>
          <cell r="Z698">
            <v>0</v>
          </cell>
          <cell r="AD698" t="str">
            <v>2</v>
          </cell>
          <cell r="AE698" t="str">
            <v>0</v>
          </cell>
          <cell r="AF698" t="str">
            <v>00</v>
          </cell>
          <cell r="AI698">
            <v>93807032</v>
          </cell>
          <cell r="AJ698">
            <v>7879790.6900000004</v>
          </cell>
        </row>
        <row r="699">
          <cell r="A699" t="str">
            <v>02</v>
          </cell>
          <cell r="B699" t="str">
            <v>11</v>
          </cell>
          <cell r="C699" t="str">
            <v>1603</v>
          </cell>
          <cell r="D699" t="str">
            <v>Котельная ПКН-2М</v>
          </cell>
          <cell r="G699" t="str">
            <v>01</v>
          </cell>
          <cell r="H699">
            <v>141648.62</v>
          </cell>
          <cell r="I699">
            <v>0</v>
          </cell>
          <cell r="J699">
            <v>0</v>
          </cell>
          <cell r="K699">
            <v>1.51</v>
          </cell>
          <cell r="L699" t="str">
            <v>20</v>
          </cell>
          <cell r="M699" t="str">
            <v>40001</v>
          </cell>
          <cell r="N699" t="str">
            <v>14 2813101</v>
          </cell>
          <cell r="O699" t="str">
            <v>064</v>
          </cell>
          <cell r="P699">
            <v>4.2</v>
          </cell>
          <cell r="Q699">
            <v>0</v>
          </cell>
          <cell r="R699" t="str">
            <v>1</v>
          </cell>
          <cell r="S699" t="str">
            <v>40</v>
          </cell>
          <cell r="T699">
            <v>95</v>
          </cell>
          <cell r="U699">
            <v>12</v>
          </cell>
          <cell r="V699">
            <v>95</v>
          </cell>
          <cell r="W699">
            <v>12</v>
          </cell>
          <cell r="X699">
            <v>95</v>
          </cell>
          <cell r="Y699">
            <v>0</v>
          </cell>
          <cell r="Z699">
            <v>0</v>
          </cell>
          <cell r="AD699" t="str">
            <v>2</v>
          </cell>
          <cell r="AE699" t="str">
            <v>0</v>
          </cell>
          <cell r="AF699" t="str">
            <v>00</v>
          </cell>
          <cell r="AI699">
            <v>93807032</v>
          </cell>
          <cell r="AJ699">
            <v>7879790.6900000004</v>
          </cell>
        </row>
        <row r="700">
          <cell r="A700" t="str">
            <v>02</v>
          </cell>
          <cell r="B700" t="str">
            <v>15</v>
          </cell>
          <cell r="C700" t="str">
            <v>1604</v>
          </cell>
          <cell r="D700" t="str">
            <v>Распределительный шк</v>
          </cell>
          <cell r="E700" t="str">
            <v>аф С-9522-14</v>
          </cell>
          <cell r="G700" t="str">
            <v>01</v>
          </cell>
          <cell r="H700">
            <v>2155.23</v>
          </cell>
          <cell r="I700">
            <v>0</v>
          </cell>
          <cell r="J700">
            <v>0</v>
          </cell>
          <cell r="K700">
            <v>1.21</v>
          </cell>
          <cell r="L700" t="str">
            <v>88/2</v>
          </cell>
          <cell r="M700" t="str">
            <v>40702</v>
          </cell>
          <cell r="N700" t="str">
            <v>14 3120390</v>
          </cell>
          <cell r="O700" t="str">
            <v>067</v>
          </cell>
          <cell r="P700">
            <v>9.1</v>
          </cell>
          <cell r="Q700">
            <v>0</v>
          </cell>
          <cell r="R700" t="str">
            <v>1</v>
          </cell>
          <cell r="S700" t="str">
            <v>40</v>
          </cell>
          <cell r="T700">
            <v>95</v>
          </cell>
          <cell r="U700">
            <v>12</v>
          </cell>
          <cell r="V700">
            <v>95</v>
          </cell>
          <cell r="W700">
            <v>12</v>
          </cell>
          <cell r="X700">
            <v>95</v>
          </cell>
          <cell r="Y700">
            <v>0</v>
          </cell>
          <cell r="Z700">
            <v>0</v>
          </cell>
          <cell r="AB700" t="str">
            <v>14</v>
          </cell>
          <cell r="AC700">
            <v>10</v>
          </cell>
          <cell r="AD700" t="str">
            <v>0</v>
          </cell>
          <cell r="AE700" t="str">
            <v>0</v>
          </cell>
          <cell r="AF700" t="str">
            <v>00</v>
          </cell>
          <cell r="AG700">
            <v>1781184</v>
          </cell>
          <cell r="AI700">
            <v>1781184</v>
          </cell>
          <cell r="AJ700">
            <v>324175.49</v>
          </cell>
        </row>
        <row r="701">
          <cell r="A701" t="str">
            <v>02</v>
          </cell>
          <cell r="B701" t="str">
            <v>15</v>
          </cell>
          <cell r="C701" t="str">
            <v>1605</v>
          </cell>
          <cell r="D701" t="str">
            <v>Рольганг /механическ</v>
          </cell>
          <cell r="E701" t="str">
            <v>ий под трубы/</v>
          </cell>
          <cell r="G701" t="str">
            <v>01</v>
          </cell>
          <cell r="H701">
            <v>87000</v>
          </cell>
          <cell r="I701">
            <v>0</v>
          </cell>
          <cell r="J701">
            <v>0</v>
          </cell>
          <cell r="K701">
            <v>1</v>
          </cell>
          <cell r="L701" t="str">
            <v>88/2</v>
          </cell>
          <cell r="M701" t="str">
            <v>43813</v>
          </cell>
          <cell r="N701" t="str">
            <v>14 2915000</v>
          </cell>
          <cell r="O701" t="str">
            <v>067</v>
          </cell>
          <cell r="P701">
            <v>12.5</v>
          </cell>
          <cell r="Q701">
            <v>0</v>
          </cell>
          <cell r="R701" t="str">
            <v>1</v>
          </cell>
          <cell r="S701" t="str">
            <v>43</v>
          </cell>
          <cell r="T701">
            <v>95</v>
          </cell>
          <cell r="U701">
            <v>12</v>
          </cell>
          <cell r="V701">
            <v>95</v>
          </cell>
          <cell r="W701">
            <v>12</v>
          </cell>
          <cell r="X701">
            <v>95</v>
          </cell>
          <cell r="Y701">
            <v>0</v>
          </cell>
          <cell r="Z701">
            <v>0</v>
          </cell>
          <cell r="AB701" t="str">
            <v>14</v>
          </cell>
          <cell r="AC701">
            <v>10</v>
          </cell>
          <cell r="AD701" t="str">
            <v>0</v>
          </cell>
          <cell r="AE701" t="str">
            <v>0</v>
          </cell>
          <cell r="AF701" t="str">
            <v>00</v>
          </cell>
          <cell r="AG701">
            <v>86592000</v>
          </cell>
          <cell r="AI701">
            <v>86592000</v>
          </cell>
          <cell r="AJ701">
            <v>21648000</v>
          </cell>
        </row>
        <row r="702">
          <cell r="A702" t="str">
            <v>02</v>
          </cell>
          <cell r="B702" t="str">
            <v>15</v>
          </cell>
          <cell r="C702" t="str">
            <v>1606</v>
          </cell>
          <cell r="D702" t="str">
            <v>Рольганг /механическ</v>
          </cell>
          <cell r="E702" t="str">
            <v>ий под трубы/</v>
          </cell>
          <cell r="G702" t="str">
            <v>01</v>
          </cell>
          <cell r="H702">
            <v>87000</v>
          </cell>
          <cell r="I702">
            <v>0</v>
          </cell>
          <cell r="J702">
            <v>0</v>
          </cell>
          <cell r="K702">
            <v>1</v>
          </cell>
          <cell r="L702" t="str">
            <v>88/2</v>
          </cell>
          <cell r="M702" t="str">
            <v>43813</v>
          </cell>
          <cell r="N702" t="str">
            <v>14 2915000</v>
          </cell>
          <cell r="O702" t="str">
            <v>067</v>
          </cell>
          <cell r="P702">
            <v>12.5</v>
          </cell>
          <cell r="Q702">
            <v>0</v>
          </cell>
          <cell r="R702" t="str">
            <v>1</v>
          </cell>
          <cell r="S702" t="str">
            <v>43</v>
          </cell>
          <cell r="T702">
            <v>95</v>
          </cell>
          <cell r="U702">
            <v>12</v>
          </cell>
          <cell r="V702">
            <v>95</v>
          </cell>
          <cell r="W702">
            <v>12</v>
          </cell>
          <cell r="X702">
            <v>95</v>
          </cell>
          <cell r="Y702">
            <v>0</v>
          </cell>
          <cell r="Z702">
            <v>0</v>
          </cell>
          <cell r="AB702" t="str">
            <v>14</v>
          </cell>
          <cell r="AC702">
            <v>10</v>
          </cell>
          <cell r="AD702" t="str">
            <v>0</v>
          </cell>
          <cell r="AE702" t="str">
            <v>0</v>
          </cell>
          <cell r="AF702" t="str">
            <v>00</v>
          </cell>
          <cell r="AG702">
            <v>86592000</v>
          </cell>
          <cell r="AI702">
            <v>86592000</v>
          </cell>
          <cell r="AJ702">
            <v>21648000</v>
          </cell>
        </row>
        <row r="703">
          <cell r="A703" t="str">
            <v>02</v>
          </cell>
          <cell r="B703" t="str">
            <v>15</v>
          </cell>
          <cell r="C703" t="str">
            <v>1607</v>
          </cell>
          <cell r="D703" t="str">
            <v>Рольганг /механическ</v>
          </cell>
          <cell r="E703" t="str">
            <v>ий под трубы/</v>
          </cell>
          <cell r="G703" t="str">
            <v>01</v>
          </cell>
          <cell r="H703">
            <v>87000</v>
          </cell>
          <cell r="I703">
            <v>0</v>
          </cell>
          <cell r="J703">
            <v>0</v>
          </cell>
          <cell r="K703">
            <v>1</v>
          </cell>
          <cell r="L703" t="str">
            <v>88/2</v>
          </cell>
          <cell r="M703" t="str">
            <v>43813</v>
          </cell>
          <cell r="N703" t="str">
            <v>14 2915000</v>
          </cell>
          <cell r="O703" t="str">
            <v>067</v>
          </cell>
          <cell r="P703">
            <v>12.5</v>
          </cell>
          <cell r="Q703">
            <v>0</v>
          </cell>
          <cell r="R703" t="str">
            <v>1</v>
          </cell>
          <cell r="S703" t="str">
            <v>43</v>
          </cell>
          <cell r="T703">
            <v>95</v>
          </cell>
          <cell r="U703">
            <v>12</v>
          </cell>
          <cell r="V703">
            <v>95</v>
          </cell>
          <cell r="W703">
            <v>12</v>
          </cell>
          <cell r="X703">
            <v>95</v>
          </cell>
          <cell r="Y703">
            <v>0</v>
          </cell>
          <cell r="Z703">
            <v>0</v>
          </cell>
          <cell r="AB703" t="str">
            <v>14</v>
          </cell>
          <cell r="AC703">
            <v>10</v>
          </cell>
          <cell r="AD703" t="str">
            <v>0</v>
          </cell>
          <cell r="AE703" t="str">
            <v>0</v>
          </cell>
          <cell r="AF703" t="str">
            <v>00</v>
          </cell>
          <cell r="AG703">
            <v>86592000</v>
          </cell>
          <cell r="AI703">
            <v>86592000</v>
          </cell>
          <cell r="AJ703">
            <v>21648000</v>
          </cell>
        </row>
        <row r="704">
          <cell r="A704" t="str">
            <v>02</v>
          </cell>
          <cell r="B704" t="str">
            <v>15</v>
          </cell>
          <cell r="C704" t="str">
            <v>1608</v>
          </cell>
          <cell r="D704" t="str">
            <v>Рольганг /механическ</v>
          </cell>
          <cell r="E704" t="str">
            <v>ий под трубы/</v>
          </cell>
          <cell r="G704" t="str">
            <v>01</v>
          </cell>
          <cell r="H704">
            <v>87000</v>
          </cell>
          <cell r="I704">
            <v>0</v>
          </cell>
          <cell r="J704">
            <v>0</v>
          </cell>
          <cell r="K704">
            <v>1</v>
          </cell>
          <cell r="L704" t="str">
            <v>88/2</v>
          </cell>
          <cell r="M704" t="str">
            <v>43813</v>
          </cell>
          <cell r="N704" t="str">
            <v>14 2915000</v>
          </cell>
          <cell r="O704" t="str">
            <v>067</v>
          </cell>
          <cell r="P704">
            <v>12.5</v>
          </cell>
          <cell r="Q704">
            <v>0</v>
          </cell>
          <cell r="R704" t="str">
            <v>1</v>
          </cell>
          <cell r="S704" t="str">
            <v>43</v>
          </cell>
          <cell r="T704">
            <v>95</v>
          </cell>
          <cell r="U704">
            <v>12</v>
          </cell>
          <cell r="V704">
            <v>95</v>
          </cell>
          <cell r="W704">
            <v>12</v>
          </cell>
          <cell r="X704">
            <v>95</v>
          </cell>
          <cell r="Y704">
            <v>0</v>
          </cell>
          <cell r="Z704">
            <v>0</v>
          </cell>
          <cell r="AB704" t="str">
            <v>14</v>
          </cell>
          <cell r="AC704">
            <v>10</v>
          </cell>
          <cell r="AD704" t="str">
            <v>0</v>
          </cell>
          <cell r="AE704" t="str">
            <v>0</v>
          </cell>
          <cell r="AF704" t="str">
            <v>00</v>
          </cell>
          <cell r="AG704">
            <v>86592000</v>
          </cell>
          <cell r="AI704">
            <v>86592000</v>
          </cell>
          <cell r="AJ704">
            <v>21648000</v>
          </cell>
        </row>
        <row r="705">
          <cell r="A705" t="str">
            <v>16</v>
          </cell>
          <cell r="B705" t="str">
            <v>06</v>
          </cell>
          <cell r="C705" t="str">
            <v>1613</v>
          </cell>
          <cell r="D705" t="str">
            <v>ВЛ-10 воздушная</v>
          </cell>
          <cell r="E705" t="str">
            <v>3600м</v>
          </cell>
          <cell r="G705" t="str">
            <v>01</v>
          </cell>
          <cell r="H705">
            <v>549805.82999999996</v>
          </cell>
          <cell r="I705">
            <v>0</v>
          </cell>
          <cell r="J705">
            <v>556800</v>
          </cell>
          <cell r="K705">
            <v>1.42</v>
          </cell>
          <cell r="L705" t="str">
            <v>88/1</v>
          </cell>
          <cell r="M705" t="str">
            <v>30009</v>
          </cell>
          <cell r="N705" t="str">
            <v>14 3131101</v>
          </cell>
          <cell r="O705" t="str">
            <v>05</v>
          </cell>
          <cell r="P705">
            <v>2</v>
          </cell>
          <cell r="Q705">
            <v>0</v>
          </cell>
          <cell r="R705" t="str">
            <v>1</v>
          </cell>
          <cell r="S705" t="str">
            <v>30</v>
          </cell>
          <cell r="T705">
            <v>95</v>
          </cell>
          <cell r="U705">
            <v>12</v>
          </cell>
          <cell r="V705">
            <v>95</v>
          </cell>
          <cell r="W705">
            <v>12</v>
          </cell>
          <cell r="X705">
            <v>95</v>
          </cell>
          <cell r="Y705">
            <v>12</v>
          </cell>
          <cell r="Z705">
            <v>95</v>
          </cell>
          <cell r="AB705" t="str">
            <v>14</v>
          </cell>
          <cell r="AC705">
            <v>2</v>
          </cell>
          <cell r="AD705" t="str">
            <v>0</v>
          </cell>
          <cell r="AE705" t="str">
            <v>0</v>
          </cell>
          <cell r="AF705" t="str">
            <v>16</v>
          </cell>
          <cell r="AI705">
            <v>390935707</v>
          </cell>
          <cell r="AJ705">
            <v>15637428.279999999</v>
          </cell>
        </row>
        <row r="706">
          <cell r="A706" t="str">
            <v>02</v>
          </cell>
          <cell r="B706" t="str">
            <v>80</v>
          </cell>
          <cell r="C706" t="str">
            <v>1614</v>
          </cell>
          <cell r="D706" t="str">
            <v>Компьютер Notebooc</v>
          </cell>
          <cell r="E706" t="str">
            <v>Panasonic 486</v>
          </cell>
          <cell r="G706" t="str">
            <v>01</v>
          </cell>
          <cell r="H706">
            <v>12794.9</v>
          </cell>
          <cell r="I706">
            <v>0</v>
          </cell>
          <cell r="J706">
            <v>0</v>
          </cell>
          <cell r="K706">
            <v>0.97</v>
          </cell>
          <cell r="L706" t="str">
            <v>26</v>
          </cell>
          <cell r="M706" t="str">
            <v>48008</v>
          </cell>
          <cell r="N706" t="str">
            <v>14 3020203</v>
          </cell>
          <cell r="P706">
            <v>10</v>
          </cell>
          <cell r="Q706">
            <v>0</v>
          </cell>
          <cell r="R706" t="str">
            <v>1</v>
          </cell>
          <cell r="S706" t="str">
            <v>48</v>
          </cell>
          <cell r="T706">
            <v>95</v>
          </cell>
          <cell r="U706">
            <v>1</v>
          </cell>
          <cell r="V706">
            <v>96</v>
          </cell>
          <cell r="W706">
            <v>1</v>
          </cell>
          <cell r="X706">
            <v>96</v>
          </cell>
          <cell r="Y706">
            <v>0</v>
          </cell>
          <cell r="Z706">
            <v>0</v>
          </cell>
          <cell r="AD706" t="str">
            <v>0</v>
          </cell>
          <cell r="AE706" t="str">
            <v>0</v>
          </cell>
          <cell r="AF706" t="str">
            <v>00</v>
          </cell>
          <cell r="AI706">
            <v>13200000</v>
          </cell>
          <cell r="AJ706">
            <v>2530000</v>
          </cell>
        </row>
        <row r="707">
          <cell r="A707" t="str">
            <v>02</v>
          </cell>
          <cell r="B707" t="str">
            <v>80</v>
          </cell>
          <cell r="C707" t="str">
            <v>1615</v>
          </cell>
          <cell r="D707" t="str">
            <v>Плоттер AL Rolland</v>
          </cell>
          <cell r="G707" t="str">
            <v>01</v>
          </cell>
          <cell r="H707">
            <v>16677.87</v>
          </cell>
          <cell r="I707">
            <v>0</v>
          </cell>
          <cell r="J707">
            <v>0</v>
          </cell>
          <cell r="K707">
            <v>0.93</v>
          </cell>
          <cell r="L707" t="str">
            <v>26</v>
          </cell>
          <cell r="M707" t="str">
            <v>48003</v>
          </cell>
          <cell r="N707" t="str">
            <v>14 3020350</v>
          </cell>
          <cell r="P707">
            <v>11.1</v>
          </cell>
          <cell r="Q707">
            <v>0</v>
          </cell>
          <cell r="R707" t="str">
            <v>1</v>
          </cell>
          <cell r="S707" t="str">
            <v>48</v>
          </cell>
          <cell r="T707">
            <v>95</v>
          </cell>
          <cell r="U707">
            <v>1</v>
          </cell>
          <cell r="V707">
            <v>96</v>
          </cell>
          <cell r="W707">
            <v>1</v>
          </cell>
          <cell r="X707">
            <v>96</v>
          </cell>
          <cell r="Y707">
            <v>0</v>
          </cell>
          <cell r="Z707">
            <v>0</v>
          </cell>
          <cell r="AD707" t="str">
            <v>0</v>
          </cell>
          <cell r="AE707" t="str">
            <v>0</v>
          </cell>
          <cell r="AF707" t="str">
            <v>00</v>
          </cell>
          <cell r="AI707">
            <v>18000000</v>
          </cell>
          <cell r="AJ707">
            <v>3829500</v>
          </cell>
        </row>
        <row r="708">
          <cell r="A708" t="str">
            <v>02</v>
          </cell>
          <cell r="B708" t="str">
            <v>80</v>
          </cell>
          <cell r="C708" t="str">
            <v>1616</v>
          </cell>
          <cell r="D708" t="str">
            <v>Стойка с поворотной</v>
          </cell>
          <cell r="E708" t="str">
            <v>плоскостью для Rolla</v>
          </cell>
          <cell r="F708" t="str">
            <v>nd</v>
          </cell>
          <cell r="G708" t="str">
            <v>01</v>
          </cell>
          <cell r="H708">
            <v>15200</v>
          </cell>
          <cell r="I708">
            <v>0</v>
          </cell>
          <cell r="J708">
            <v>0</v>
          </cell>
          <cell r="K708">
            <v>1.01</v>
          </cell>
          <cell r="L708" t="str">
            <v>26</v>
          </cell>
          <cell r="M708" t="str">
            <v>48010</v>
          </cell>
          <cell r="N708" t="str">
            <v>14 3010010</v>
          </cell>
          <cell r="P708">
            <v>10</v>
          </cell>
          <cell r="Q708">
            <v>0</v>
          </cell>
          <cell r="R708" t="str">
            <v>1</v>
          </cell>
          <cell r="S708" t="str">
            <v>48</v>
          </cell>
          <cell r="T708">
            <v>95</v>
          </cell>
          <cell r="U708">
            <v>1</v>
          </cell>
          <cell r="V708">
            <v>96</v>
          </cell>
          <cell r="W708">
            <v>1</v>
          </cell>
          <cell r="X708">
            <v>96</v>
          </cell>
          <cell r="Y708">
            <v>0</v>
          </cell>
          <cell r="Z708">
            <v>0</v>
          </cell>
          <cell r="AD708" t="str">
            <v>0</v>
          </cell>
          <cell r="AE708" t="str">
            <v>0</v>
          </cell>
          <cell r="AF708" t="str">
            <v>00</v>
          </cell>
          <cell r="AI708">
            <v>15000000</v>
          </cell>
          <cell r="AJ708">
            <v>2875000</v>
          </cell>
        </row>
        <row r="709">
          <cell r="A709" t="str">
            <v>02</v>
          </cell>
          <cell r="B709" t="str">
            <v>05</v>
          </cell>
          <cell r="C709" t="str">
            <v>1617</v>
          </cell>
          <cell r="D709" t="str">
            <v>Снегоход БУРАН</v>
          </cell>
          <cell r="E709" t="str">
            <v>зав. N 85040040</v>
          </cell>
          <cell r="G709" t="str">
            <v>01</v>
          </cell>
          <cell r="H709">
            <v>15800</v>
          </cell>
          <cell r="I709">
            <v>0</v>
          </cell>
          <cell r="J709">
            <v>0</v>
          </cell>
          <cell r="K709">
            <v>1.1499999999999999</v>
          </cell>
          <cell r="L709" t="str">
            <v>20</v>
          </cell>
          <cell r="M709" t="str">
            <v>50511</v>
          </cell>
          <cell r="N709" t="str">
            <v>15 3591102</v>
          </cell>
          <cell r="P709">
            <v>21.3</v>
          </cell>
          <cell r="Q709">
            <v>0</v>
          </cell>
          <cell r="R709" t="str">
            <v>1</v>
          </cell>
          <cell r="S709" t="str">
            <v>50</v>
          </cell>
          <cell r="T709">
            <v>95</v>
          </cell>
          <cell r="U709">
            <v>1</v>
          </cell>
          <cell r="V709">
            <v>96</v>
          </cell>
          <cell r="W709">
            <v>1</v>
          </cell>
          <cell r="X709">
            <v>96</v>
          </cell>
          <cell r="Y709">
            <v>0</v>
          </cell>
          <cell r="Z709">
            <v>0</v>
          </cell>
          <cell r="AD709" t="str">
            <v>0</v>
          </cell>
          <cell r="AE709" t="str">
            <v>0</v>
          </cell>
          <cell r="AF709" t="str">
            <v>00</v>
          </cell>
          <cell r="AI709">
            <v>13750000</v>
          </cell>
          <cell r="AJ709">
            <v>5613437.5</v>
          </cell>
        </row>
        <row r="710">
          <cell r="A710" t="str">
            <v>15</v>
          </cell>
          <cell r="B710" t="str">
            <v>81</v>
          </cell>
          <cell r="C710" t="str">
            <v>1620</v>
          </cell>
          <cell r="D710" t="str">
            <v>Б/х анализаторBIOSED</v>
          </cell>
          <cell r="E710" t="str">
            <v>в к-те с реагентами</v>
          </cell>
          <cell r="G710" t="str">
            <v>01</v>
          </cell>
          <cell r="H710">
            <v>54790</v>
          </cell>
          <cell r="I710">
            <v>0</v>
          </cell>
          <cell r="J710">
            <v>0</v>
          </cell>
          <cell r="K710">
            <v>1.02</v>
          </cell>
          <cell r="L710" t="str">
            <v>88/2</v>
          </cell>
          <cell r="M710" t="str">
            <v>46012</v>
          </cell>
          <cell r="N710" t="str">
            <v>14 3311269</v>
          </cell>
          <cell r="P710">
            <v>10</v>
          </cell>
          <cell r="Q710">
            <v>0</v>
          </cell>
          <cell r="R710" t="str">
            <v>1</v>
          </cell>
          <cell r="S710" t="str">
            <v>46</v>
          </cell>
          <cell r="T710">
            <v>96</v>
          </cell>
          <cell r="U710">
            <v>2</v>
          </cell>
          <cell r="V710">
            <v>96</v>
          </cell>
          <cell r="W710">
            <v>2</v>
          </cell>
          <cell r="X710">
            <v>96</v>
          </cell>
          <cell r="Y710">
            <v>0</v>
          </cell>
          <cell r="Z710">
            <v>0</v>
          </cell>
          <cell r="AB710" t="str">
            <v>14</v>
          </cell>
          <cell r="AC710">
            <v>2</v>
          </cell>
          <cell r="AD710" t="str">
            <v>0</v>
          </cell>
          <cell r="AE710" t="str">
            <v>0</v>
          </cell>
          <cell r="AF710" t="str">
            <v>15</v>
          </cell>
          <cell r="AI710">
            <v>53874849</v>
          </cell>
          <cell r="AJ710">
            <v>9877055.6500000004</v>
          </cell>
        </row>
        <row r="711">
          <cell r="A711" t="str">
            <v>15</v>
          </cell>
          <cell r="B711" t="str">
            <v>81</v>
          </cell>
          <cell r="C711" t="str">
            <v>1621</v>
          </cell>
          <cell r="D711" t="str">
            <v>Анализатор мочи IMAC</v>
          </cell>
          <cell r="E711" t="str">
            <v>O /Германия/ с т/по-</v>
          </cell>
          <cell r="F711" t="str">
            <v>лосками и бумагой</v>
          </cell>
          <cell r="G711" t="str">
            <v>01</v>
          </cell>
          <cell r="H711">
            <v>22252</v>
          </cell>
          <cell r="I711">
            <v>0</v>
          </cell>
          <cell r="J711">
            <v>0</v>
          </cell>
          <cell r="K711">
            <v>0.92</v>
          </cell>
          <cell r="L711" t="str">
            <v>88/2</v>
          </cell>
          <cell r="M711" t="str">
            <v>46012</v>
          </cell>
          <cell r="N711" t="str">
            <v>14 3311269</v>
          </cell>
          <cell r="P711">
            <v>10</v>
          </cell>
          <cell r="Q711">
            <v>0</v>
          </cell>
          <cell r="R711" t="str">
            <v>1</v>
          </cell>
          <cell r="S711" t="str">
            <v>46</v>
          </cell>
          <cell r="T711">
            <v>96</v>
          </cell>
          <cell r="U711">
            <v>2</v>
          </cell>
          <cell r="V711">
            <v>96</v>
          </cell>
          <cell r="W711">
            <v>2</v>
          </cell>
          <cell r="X711">
            <v>96</v>
          </cell>
          <cell r="Y711">
            <v>0</v>
          </cell>
          <cell r="Z711">
            <v>0</v>
          </cell>
          <cell r="AB711" t="str">
            <v>14</v>
          </cell>
          <cell r="AC711">
            <v>2</v>
          </cell>
          <cell r="AD711" t="str">
            <v>0</v>
          </cell>
          <cell r="AE711" t="str">
            <v>0</v>
          </cell>
          <cell r="AF711" t="str">
            <v>15</v>
          </cell>
          <cell r="AI711">
            <v>24295717</v>
          </cell>
          <cell r="AJ711">
            <v>4454214.78</v>
          </cell>
        </row>
        <row r="712">
          <cell r="A712" t="str">
            <v>15</v>
          </cell>
          <cell r="B712" t="str">
            <v>81</v>
          </cell>
          <cell r="C712" t="str">
            <v>1622</v>
          </cell>
          <cell r="D712" t="str">
            <v>Алкогольметр /Велико</v>
          </cell>
          <cell r="E712" t="str">
            <v>британия/</v>
          </cell>
          <cell r="G712" t="str">
            <v>01</v>
          </cell>
          <cell r="H712">
            <v>6500</v>
          </cell>
          <cell r="I712">
            <v>0</v>
          </cell>
          <cell r="J712">
            <v>0</v>
          </cell>
          <cell r="K712">
            <v>1</v>
          </cell>
          <cell r="L712" t="str">
            <v>88/2</v>
          </cell>
          <cell r="M712" t="str">
            <v>46012</v>
          </cell>
          <cell r="N712" t="str">
            <v>14 3311269</v>
          </cell>
          <cell r="P712">
            <v>10</v>
          </cell>
          <cell r="Q712">
            <v>0</v>
          </cell>
          <cell r="R712" t="str">
            <v>1</v>
          </cell>
          <cell r="S712" t="str">
            <v>46</v>
          </cell>
          <cell r="T712">
            <v>96</v>
          </cell>
          <cell r="U712">
            <v>2</v>
          </cell>
          <cell r="V712">
            <v>96</v>
          </cell>
          <cell r="W712">
            <v>2</v>
          </cell>
          <cell r="X712">
            <v>96</v>
          </cell>
          <cell r="Y712">
            <v>0</v>
          </cell>
          <cell r="Z712">
            <v>0</v>
          </cell>
          <cell r="AB712" t="str">
            <v>14</v>
          </cell>
          <cell r="AC712">
            <v>2</v>
          </cell>
          <cell r="AD712" t="str">
            <v>0</v>
          </cell>
          <cell r="AE712" t="str">
            <v>0</v>
          </cell>
          <cell r="AF712" t="str">
            <v>15</v>
          </cell>
          <cell r="AI712">
            <v>6497413</v>
          </cell>
          <cell r="AJ712">
            <v>1191192.3799999999</v>
          </cell>
        </row>
        <row r="713">
          <cell r="A713" t="str">
            <v>15</v>
          </cell>
          <cell r="B713" t="str">
            <v>81</v>
          </cell>
          <cell r="C713" t="str">
            <v>1623</v>
          </cell>
          <cell r="D713" t="str">
            <v>Алкогольметр /Велико</v>
          </cell>
          <cell r="E713" t="str">
            <v>британия/</v>
          </cell>
          <cell r="G713" t="str">
            <v>01</v>
          </cell>
          <cell r="H713">
            <v>6500</v>
          </cell>
          <cell r="I713">
            <v>0</v>
          </cell>
          <cell r="J713">
            <v>0</v>
          </cell>
          <cell r="K713">
            <v>1</v>
          </cell>
          <cell r="L713" t="str">
            <v>88/2</v>
          </cell>
          <cell r="M713" t="str">
            <v>46012</v>
          </cell>
          <cell r="N713" t="str">
            <v>14 3311269</v>
          </cell>
          <cell r="P713">
            <v>10</v>
          </cell>
          <cell r="Q713">
            <v>0</v>
          </cell>
          <cell r="R713" t="str">
            <v>1</v>
          </cell>
          <cell r="S713" t="str">
            <v>46</v>
          </cell>
          <cell r="T713">
            <v>96</v>
          </cell>
          <cell r="U713">
            <v>2</v>
          </cell>
          <cell r="V713">
            <v>96</v>
          </cell>
          <cell r="W713">
            <v>2</v>
          </cell>
          <cell r="X713">
            <v>96</v>
          </cell>
          <cell r="Y713">
            <v>0</v>
          </cell>
          <cell r="Z713">
            <v>0</v>
          </cell>
          <cell r="AB713" t="str">
            <v>14</v>
          </cell>
          <cell r="AC713">
            <v>2</v>
          </cell>
          <cell r="AD713" t="str">
            <v>0</v>
          </cell>
          <cell r="AE713" t="str">
            <v>0</v>
          </cell>
          <cell r="AF713" t="str">
            <v>15</v>
          </cell>
          <cell r="AI713">
            <v>6497413</v>
          </cell>
          <cell r="AJ713">
            <v>1191192.3799999999</v>
          </cell>
        </row>
        <row r="714">
          <cell r="A714" t="str">
            <v>02</v>
          </cell>
          <cell r="B714" t="str">
            <v>80</v>
          </cell>
          <cell r="C714" t="str">
            <v>1624</v>
          </cell>
          <cell r="D714" t="str">
            <v>Модем</v>
          </cell>
          <cell r="G714" t="str">
            <v>01</v>
          </cell>
          <cell r="H714">
            <v>2042</v>
          </cell>
          <cell r="I714">
            <v>491.1</v>
          </cell>
          <cell r="J714">
            <v>0</v>
          </cell>
          <cell r="K714">
            <v>0.34</v>
          </cell>
          <cell r="L714" t="str">
            <v>26</v>
          </cell>
          <cell r="M714" t="str">
            <v>48003</v>
          </cell>
          <cell r="N714" t="str">
            <v>14 3020380</v>
          </cell>
          <cell r="P714">
            <v>11.1</v>
          </cell>
          <cell r="Q714">
            <v>0</v>
          </cell>
          <cell r="R714" t="str">
            <v>1</v>
          </cell>
          <cell r="S714" t="str">
            <v>45</v>
          </cell>
          <cell r="T714">
            <v>93</v>
          </cell>
          <cell r="U714">
            <v>2</v>
          </cell>
          <cell r="V714">
            <v>96</v>
          </cell>
          <cell r="W714">
            <v>2</v>
          </cell>
          <cell r="X714">
            <v>96</v>
          </cell>
          <cell r="Y714">
            <v>0</v>
          </cell>
          <cell r="Z714">
            <v>0</v>
          </cell>
          <cell r="AD714" t="str">
            <v>0</v>
          </cell>
          <cell r="AE714" t="str">
            <v>0</v>
          </cell>
          <cell r="AF714" t="str">
            <v>00</v>
          </cell>
          <cell r="AI714">
            <v>6032977</v>
          </cell>
          <cell r="AJ714">
            <v>2678641.8199999998</v>
          </cell>
        </row>
        <row r="715">
          <cell r="A715" t="str">
            <v>02</v>
          </cell>
          <cell r="B715" t="str">
            <v>41</v>
          </cell>
          <cell r="C715" t="str">
            <v>1618</v>
          </cell>
          <cell r="D715" t="str">
            <v>Рентген. аппарат АРИ</v>
          </cell>
          <cell r="E715" t="str">
            <v>НА-2-02</v>
          </cell>
          <cell r="G715" t="str">
            <v>01</v>
          </cell>
          <cell r="H715">
            <v>6350</v>
          </cell>
          <cell r="I715">
            <v>0</v>
          </cell>
          <cell r="J715">
            <v>0</v>
          </cell>
          <cell r="K715">
            <v>1.06</v>
          </cell>
          <cell r="L715" t="str">
            <v>20</v>
          </cell>
          <cell r="M715" t="str">
            <v>47024</v>
          </cell>
          <cell r="N715" t="str">
            <v>14 3313341</v>
          </cell>
          <cell r="P715">
            <v>10.4</v>
          </cell>
          <cell r="Q715">
            <v>0</v>
          </cell>
          <cell r="R715" t="str">
            <v>1</v>
          </cell>
          <cell r="S715" t="str">
            <v>47</v>
          </cell>
          <cell r="T715">
            <v>95</v>
          </cell>
          <cell r="U715">
            <v>2</v>
          </cell>
          <cell r="V715">
            <v>96</v>
          </cell>
          <cell r="W715">
            <v>2</v>
          </cell>
          <cell r="X715">
            <v>96</v>
          </cell>
          <cell r="Y715">
            <v>0</v>
          </cell>
          <cell r="Z715">
            <v>0</v>
          </cell>
          <cell r="AD715" t="str">
            <v>0</v>
          </cell>
          <cell r="AE715" t="str">
            <v>0</v>
          </cell>
          <cell r="AF715" t="str">
            <v>00</v>
          </cell>
          <cell r="AI715">
            <v>6000000</v>
          </cell>
          <cell r="AJ715">
            <v>1144000</v>
          </cell>
        </row>
        <row r="716">
          <cell r="A716" t="str">
            <v>02</v>
          </cell>
          <cell r="B716" t="str">
            <v>41</v>
          </cell>
          <cell r="C716" t="str">
            <v>1619</v>
          </cell>
          <cell r="D716" t="str">
            <v>Рентген.аппарат АРИН</v>
          </cell>
          <cell r="E716" t="str">
            <v>А-2-02</v>
          </cell>
          <cell r="G716" t="str">
            <v>01</v>
          </cell>
          <cell r="H716">
            <v>6350</v>
          </cell>
          <cell r="I716">
            <v>0</v>
          </cell>
          <cell r="J716">
            <v>0</v>
          </cell>
          <cell r="K716">
            <v>1.06</v>
          </cell>
          <cell r="L716" t="str">
            <v>20</v>
          </cell>
          <cell r="M716" t="str">
            <v>47024</v>
          </cell>
          <cell r="N716" t="str">
            <v>14 3313341</v>
          </cell>
          <cell r="P716">
            <v>10.4</v>
          </cell>
          <cell r="Q716">
            <v>0</v>
          </cell>
          <cell r="R716" t="str">
            <v>1</v>
          </cell>
          <cell r="S716" t="str">
            <v>47</v>
          </cell>
          <cell r="T716">
            <v>95</v>
          </cell>
          <cell r="U716">
            <v>2</v>
          </cell>
          <cell r="V716">
            <v>96</v>
          </cell>
          <cell r="W716">
            <v>2</v>
          </cell>
          <cell r="X716">
            <v>96</v>
          </cell>
          <cell r="Y716">
            <v>0</v>
          </cell>
          <cell r="Z716">
            <v>0</v>
          </cell>
          <cell r="AD716" t="str">
            <v>0</v>
          </cell>
          <cell r="AE716" t="str">
            <v>0</v>
          </cell>
          <cell r="AF716" t="str">
            <v>00</v>
          </cell>
          <cell r="AI716">
            <v>6000000</v>
          </cell>
          <cell r="AJ716">
            <v>1144000</v>
          </cell>
        </row>
        <row r="717">
          <cell r="A717" t="str">
            <v>02</v>
          </cell>
          <cell r="B717" t="str">
            <v>80</v>
          </cell>
          <cell r="C717" t="str">
            <v>1625</v>
          </cell>
          <cell r="D717" t="str">
            <v>Факс SAMSUNG</v>
          </cell>
          <cell r="G717" t="str">
            <v>01</v>
          </cell>
          <cell r="H717">
            <v>1418.57</v>
          </cell>
          <cell r="I717">
            <v>0</v>
          </cell>
          <cell r="J717">
            <v>0</v>
          </cell>
          <cell r="K717">
            <v>0.68</v>
          </cell>
          <cell r="L717" t="str">
            <v>26</v>
          </cell>
          <cell r="M717" t="str">
            <v>45613</v>
          </cell>
          <cell r="N717" t="str">
            <v>14 3222146</v>
          </cell>
          <cell r="P717">
            <v>7.4</v>
          </cell>
          <cell r="Q717">
            <v>0</v>
          </cell>
          <cell r="R717" t="str">
            <v>1</v>
          </cell>
          <cell r="S717" t="str">
            <v>45</v>
          </cell>
          <cell r="T717">
            <v>95</v>
          </cell>
          <cell r="U717">
            <v>2</v>
          </cell>
          <cell r="V717">
            <v>96</v>
          </cell>
          <cell r="W717">
            <v>2</v>
          </cell>
          <cell r="X717">
            <v>96</v>
          </cell>
          <cell r="Y717">
            <v>0</v>
          </cell>
          <cell r="Z717">
            <v>0</v>
          </cell>
          <cell r="AD717" t="str">
            <v>0</v>
          </cell>
          <cell r="AE717" t="str">
            <v>0</v>
          </cell>
          <cell r="AF717" t="str">
            <v>00</v>
          </cell>
          <cell r="AI717">
            <v>2072388</v>
          </cell>
          <cell r="AJ717">
            <v>281153.96999999997</v>
          </cell>
        </row>
        <row r="718">
          <cell r="A718" t="str">
            <v>02</v>
          </cell>
          <cell r="B718" t="str">
            <v>80</v>
          </cell>
          <cell r="C718" t="str">
            <v>1626</v>
          </cell>
          <cell r="D718" t="str">
            <v>Компьютер TOSHIBA c</v>
          </cell>
          <cell r="E718" t="str">
            <v>принтером EPSON</v>
          </cell>
          <cell r="G718" t="str">
            <v>01</v>
          </cell>
          <cell r="H718">
            <v>11868.9</v>
          </cell>
          <cell r="I718">
            <v>0</v>
          </cell>
          <cell r="J718">
            <v>0</v>
          </cell>
          <cell r="K718">
            <v>0.98</v>
          </cell>
          <cell r="L718" t="str">
            <v>26</v>
          </cell>
          <cell r="M718" t="str">
            <v>48008</v>
          </cell>
          <cell r="N718" t="str">
            <v>14 3020203</v>
          </cell>
          <cell r="P718">
            <v>10</v>
          </cell>
          <cell r="Q718">
            <v>0</v>
          </cell>
          <cell r="R718" t="str">
            <v>1</v>
          </cell>
          <cell r="S718" t="str">
            <v>48</v>
          </cell>
          <cell r="T718">
            <v>95</v>
          </cell>
          <cell r="U718">
            <v>2</v>
          </cell>
          <cell r="V718">
            <v>96</v>
          </cell>
          <cell r="W718">
            <v>2</v>
          </cell>
          <cell r="X718">
            <v>96</v>
          </cell>
          <cell r="Y718">
            <v>0</v>
          </cell>
          <cell r="Z718">
            <v>0</v>
          </cell>
          <cell r="AD718" t="str">
            <v>0</v>
          </cell>
          <cell r="AE718" t="str">
            <v>0</v>
          </cell>
          <cell r="AF718" t="str">
            <v>00</v>
          </cell>
          <cell r="AI718">
            <v>10400000</v>
          </cell>
          <cell r="AJ718">
            <v>1906666.67</v>
          </cell>
        </row>
        <row r="719">
          <cell r="A719" t="str">
            <v>02</v>
          </cell>
          <cell r="B719" t="str">
            <v>80</v>
          </cell>
          <cell r="C719" t="str">
            <v>1627</v>
          </cell>
          <cell r="D719" t="str">
            <v>Компьютер 486-ДХ 4-1</v>
          </cell>
          <cell r="E719" t="str">
            <v>00</v>
          </cell>
          <cell r="G719" t="str">
            <v>01</v>
          </cell>
          <cell r="H719">
            <v>3500</v>
          </cell>
          <cell r="I719">
            <v>0</v>
          </cell>
          <cell r="J719">
            <v>0</v>
          </cell>
          <cell r="K719">
            <v>0.39</v>
          </cell>
          <cell r="L719" t="str">
            <v>26</v>
          </cell>
          <cell r="M719" t="str">
            <v>48008</v>
          </cell>
          <cell r="N719" t="str">
            <v>14 3020203</v>
          </cell>
          <cell r="P719">
            <v>10</v>
          </cell>
          <cell r="Q719">
            <v>0</v>
          </cell>
          <cell r="R719" t="str">
            <v>1</v>
          </cell>
          <cell r="S719" t="str">
            <v>48</v>
          </cell>
          <cell r="T719">
            <v>95</v>
          </cell>
          <cell r="U719">
            <v>2</v>
          </cell>
          <cell r="V719">
            <v>96</v>
          </cell>
          <cell r="W719">
            <v>2</v>
          </cell>
          <cell r="X719">
            <v>96</v>
          </cell>
          <cell r="Y719">
            <v>0</v>
          </cell>
          <cell r="Z719">
            <v>0</v>
          </cell>
          <cell r="AD719" t="str">
            <v>0</v>
          </cell>
          <cell r="AE719" t="str">
            <v>0</v>
          </cell>
          <cell r="AF719" t="str">
            <v>00</v>
          </cell>
          <cell r="AI719">
            <v>9000000</v>
          </cell>
          <cell r="AJ719">
            <v>1650000</v>
          </cell>
        </row>
        <row r="720">
          <cell r="A720" t="str">
            <v>02</v>
          </cell>
          <cell r="B720" t="str">
            <v>23</v>
          </cell>
          <cell r="C720" t="str">
            <v>1628</v>
          </cell>
          <cell r="D720" t="str">
            <v>Компьютер 486-ДХ 4-1</v>
          </cell>
          <cell r="E720" t="str">
            <v>00 с принтером EPSON</v>
          </cell>
          <cell r="F720" t="str">
            <v>LX-100</v>
          </cell>
          <cell r="G720" t="str">
            <v>01</v>
          </cell>
          <cell r="H720">
            <v>4390.08</v>
          </cell>
          <cell r="I720">
            <v>0</v>
          </cell>
          <cell r="J720">
            <v>11390.08</v>
          </cell>
          <cell r="K720">
            <v>0.39</v>
          </cell>
          <cell r="L720" t="str">
            <v>23</v>
          </cell>
          <cell r="M720" t="str">
            <v>48008</v>
          </cell>
          <cell r="N720" t="str">
            <v>22 0000000</v>
          </cell>
          <cell r="P720">
            <v>10</v>
          </cell>
          <cell r="Q720">
            <v>0</v>
          </cell>
          <cell r="R720" t="str">
            <v>1</v>
          </cell>
          <cell r="S720" t="str">
            <v>48</v>
          </cell>
          <cell r="T720">
            <v>95</v>
          </cell>
          <cell r="U720">
            <v>2</v>
          </cell>
          <cell r="V720">
            <v>96</v>
          </cell>
          <cell r="W720">
            <v>2</v>
          </cell>
          <cell r="X720">
            <v>96</v>
          </cell>
          <cell r="Y720">
            <v>5</v>
          </cell>
          <cell r="Z720">
            <v>99</v>
          </cell>
          <cell r="AB720" t="str">
            <v>14</v>
          </cell>
          <cell r="AC720">
            <v>10</v>
          </cell>
          <cell r="AD720" t="str">
            <v>0</v>
          </cell>
          <cell r="AE720" t="str">
            <v>0</v>
          </cell>
          <cell r="AF720" t="str">
            <v>00</v>
          </cell>
          <cell r="AI720">
            <v>9000000</v>
          </cell>
          <cell r="AJ720">
            <v>1650000</v>
          </cell>
        </row>
        <row r="721">
          <cell r="A721" t="str">
            <v>02</v>
          </cell>
          <cell r="B721" t="str">
            <v>05</v>
          </cell>
          <cell r="C721" t="str">
            <v>1631</v>
          </cell>
          <cell r="D721" t="str">
            <v>Мотопомпа ММ-27/100</v>
          </cell>
          <cell r="E721" t="str">
            <v>с двигателем Дружба</v>
          </cell>
          <cell r="G721" t="str">
            <v>01</v>
          </cell>
          <cell r="H721">
            <v>35697</v>
          </cell>
          <cell r="I721">
            <v>0</v>
          </cell>
          <cell r="J721">
            <v>0</v>
          </cell>
          <cell r="K721">
            <v>1.1000000000000001</v>
          </cell>
          <cell r="L721" t="str">
            <v>20</v>
          </cell>
          <cell r="M721" t="str">
            <v>42405</v>
          </cell>
          <cell r="N721" t="str">
            <v>14 2912000</v>
          </cell>
          <cell r="P721">
            <v>12.5</v>
          </cell>
          <cell r="Q721">
            <v>0</v>
          </cell>
          <cell r="R721" t="str">
            <v>1</v>
          </cell>
          <cell r="S721" t="str">
            <v>42</v>
          </cell>
          <cell r="T721">
            <v>95</v>
          </cell>
          <cell r="U721">
            <v>3</v>
          </cell>
          <cell r="V721">
            <v>96</v>
          </cell>
          <cell r="W721">
            <v>3</v>
          </cell>
          <cell r="X721">
            <v>96</v>
          </cell>
          <cell r="Y721">
            <v>0</v>
          </cell>
          <cell r="Z721">
            <v>0</v>
          </cell>
          <cell r="AB721" t="str">
            <v>14</v>
          </cell>
          <cell r="AC721">
            <v>11</v>
          </cell>
          <cell r="AD721" t="str">
            <v>0</v>
          </cell>
          <cell r="AE721" t="str">
            <v>0</v>
          </cell>
          <cell r="AF721" t="str">
            <v>00</v>
          </cell>
          <cell r="AI721">
            <v>32500000</v>
          </cell>
          <cell r="AJ721">
            <v>7109375</v>
          </cell>
        </row>
        <row r="722">
          <cell r="A722" t="str">
            <v>02</v>
          </cell>
          <cell r="B722" t="str">
            <v>99</v>
          </cell>
          <cell r="C722" t="str">
            <v>1633</v>
          </cell>
          <cell r="D722" t="str">
            <v>Вагон жилой КЕДР-4</v>
          </cell>
          <cell r="E722" t="str">
            <v>дерево-металлич.</v>
          </cell>
          <cell r="G722" t="str">
            <v>01</v>
          </cell>
          <cell r="H722">
            <v>85000</v>
          </cell>
          <cell r="I722">
            <v>3364.58</v>
          </cell>
          <cell r="J722">
            <v>0</v>
          </cell>
          <cell r="K722">
            <v>1.2</v>
          </cell>
          <cell r="L722" t="str">
            <v>20</v>
          </cell>
          <cell r="M722" t="str">
            <v>10010</v>
          </cell>
          <cell r="N722" t="str">
            <v>13 2022261</v>
          </cell>
          <cell r="P722">
            <v>12.5</v>
          </cell>
          <cell r="Q722">
            <v>0</v>
          </cell>
          <cell r="R722" t="str">
            <v>1</v>
          </cell>
          <cell r="S722" t="str">
            <v>10</v>
          </cell>
          <cell r="T722">
            <v>95</v>
          </cell>
          <cell r="U722">
            <v>3</v>
          </cell>
          <cell r="V722">
            <v>96</v>
          </cell>
          <cell r="W722">
            <v>3</v>
          </cell>
          <cell r="X722">
            <v>96</v>
          </cell>
          <cell r="Y722">
            <v>0</v>
          </cell>
          <cell r="Z722">
            <v>0</v>
          </cell>
          <cell r="AB722" t="str">
            <v>14</v>
          </cell>
          <cell r="AC722">
            <v>3</v>
          </cell>
          <cell r="AD722" t="str">
            <v>0</v>
          </cell>
          <cell r="AE722" t="str">
            <v>0</v>
          </cell>
          <cell r="AF722" t="str">
            <v>00</v>
          </cell>
          <cell r="AI722">
            <v>71111112</v>
          </cell>
          <cell r="AJ722">
            <v>18370369.75</v>
          </cell>
        </row>
        <row r="723">
          <cell r="A723" t="str">
            <v>02</v>
          </cell>
          <cell r="B723" t="str">
            <v>05</v>
          </cell>
          <cell r="C723" t="str">
            <v>1634</v>
          </cell>
          <cell r="D723" t="str">
            <v>Вагон жилой КЕДР-4</v>
          </cell>
          <cell r="E723" t="str">
            <v>дерево-мет.</v>
          </cell>
          <cell r="G723" t="str">
            <v>01</v>
          </cell>
          <cell r="H723">
            <v>85000</v>
          </cell>
          <cell r="I723">
            <v>3364.58</v>
          </cell>
          <cell r="J723">
            <v>0</v>
          </cell>
          <cell r="K723">
            <v>1.2</v>
          </cell>
          <cell r="L723" t="str">
            <v>20</v>
          </cell>
          <cell r="M723" t="str">
            <v>10010</v>
          </cell>
          <cell r="N723" t="str">
            <v>13 2022261</v>
          </cell>
          <cell r="P723">
            <v>12.5</v>
          </cell>
          <cell r="Q723">
            <v>0</v>
          </cell>
          <cell r="R723" t="str">
            <v>1</v>
          </cell>
          <cell r="S723" t="str">
            <v>10</v>
          </cell>
          <cell r="T723">
            <v>95</v>
          </cell>
          <cell r="U723">
            <v>3</v>
          </cell>
          <cell r="V723">
            <v>96</v>
          </cell>
          <cell r="W723">
            <v>3</v>
          </cell>
          <cell r="X723">
            <v>96</v>
          </cell>
          <cell r="Y723">
            <v>0</v>
          </cell>
          <cell r="Z723">
            <v>0</v>
          </cell>
          <cell r="AB723" t="str">
            <v>14</v>
          </cell>
          <cell r="AC723">
            <v>8</v>
          </cell>
          <cell r="AD723" t="str">
            <v>0</v>
          </cell>
          <cell r="AE723" t="str">
            <v>0</v>
          </cell>
          <cell r="AF723" t="str">
            <v>00</v>
          </cell>
          <cell r="AI723">
            <v>71111112</v>
          </cell>
          <cell r="AJ723">
            <v>18370369.75</v>
          </cell>
        </row>
        <row r="724">
          <cell r="A724" t="str">
            <v>02</v>
          </cell>
          <cell r="B724" t="str">
            <v>05</v>
          </cell>
          <cell r="C724" t="str">
            <v>1632</v>
          </cell>
          <cell r="D724" t="str">
            <v>Нефтесборщик на базе</v>
          </cell>
          <cell r="E724" t="str">
            <v>катера с дизел.гидав</v>
          </cell>
          <cell r="F724" t="str">
            <v>блоком и нефт.насосо</v>
          </cell>
          <cell r="G724" t="str">
            <v>01</v>
          </cell>
          <cell r="H724">
            <v>2650000</v>
          </cell>
          <cell r="I724">
            <v>0</v>
          </cell>
          <cell r="J724">
            <v>0</v>
          </cell>
          <cell r="K724">
            <v>1.03</v>
          </cell>
          <cell r="L724" t="str">
            <v>20</v>
          </cell>
          <cell r="M724" t="str">
            <v>50136</v>
          </cell>
          <cell r="N724" t="str">
            <v>15 3511225</v>
          </cell>
          <cell r="P724">
            <v>10</v>
          </cell>
          <cell r="Q724">
            <v>0</v>
          </cell>
          <cell r="R724" t="str">
            <v>1</v>
          </cell>
          <cell r="S724" t="str">
            <v>50</v>
          </cell>
          <cell r="T724">
            <v>95</v>
          </cell>
          <cell r="U724">
            <v>3</v>
          </cell>
          <cell r="V724">
            <v>96</v>
          </cell>
          <cell r="W724">
            <v>3</v>
          </cell>
          <cell r="X724">
            <v>96</v>
          </cell>
          <cell r="Y724">
            <v>0</v>
          </cell>
          <cell r="Z724">
            <v>0</v>
          </cell>
          <cell r="AD724" t="str">
            <v>0</v>
          </cell>
          <cell r="AE724" t="str">
            <v>0</v>
          </cell>
          <cell r="AF724" t="str">
            <v>00</v>
          </cell>
          <cell r="AI724">
            <v>2568619920</v>
          </cell>
          <cell r="AJ724">
            <v>449508486</v>
          </cell>
        </row>
        <row r="725">
          <cell r="A725" t="str">
            <v>19</v>
          </cell>
          <cell r="B725" t="str">
            <v>19</v>
          </cell>
          <cell r="C725" t="str">
            <v>1635</v>
          </cell>
          <cell r="D725" t="str">
            <v>К-кт ЗККМ на базе ЗИ</v>
          </cell>
          <cell r="E725" t="str">
            <v>Х-60LD 260 /Кассовый</v>
          </cell>
          <cell r="F725" t="str">
            <v>аппарат/</v>
          </cell>
          <cell r="G725" t="str">
            <v>01</v>
          </cell>
          <cell r="H725">
            <v>2745</v>
          </cell>
          <cell r="I725">
            <v>0</v>
          </cell>
          <cell r="J725">
            <v>0</v>
          </cell>
          <cell r="K725">
            <v>1</v>
          </cell>
          <cell r="L725" t="str">
            <v>88/4</v>
          </cell>
          <cell r="M725" t="str">
            <v>47013</v>
          </cell>
          <cell r="N725" t="str">
            <v>16 3697650</v>
          </cell>
          <cell r="P725">
            <v>11</v>
          </cell>
          <cell r="Q725">
            <v>0</v>
          </cell>
          <cell r="R725" t="str">
            <v>1</v>
          </cell>
          <cell r="S725" t="str">
            <v>47</v>
          </cell>
          <cell r="T725">
            <v>95</v>
          </cell>
          <cell r="U725">
            <v>3</v>
          </cell>
          <cell r="V725">
            <v>96</v>
          </cell>
          <cell r="W725">
            <v>3</v>
          </cell>
          <cell r="X725">
            <v>96</v>
          </cell>
          <cell r="Y725">
            <v>0</v>
          </cell>
          <cell r="Z725">
            <v>0</v>
          </cell>
          <cell r="AB725" t="str">
            <v>14</v>
          </cell>
          <cell r="AC725">
            <v>8</v>
          </cell>
          <cell r="AD725" t="str">
            <v>0</v>
          </cell>
          <cell r="AE725" t="str">
            <v>0</v>
          </cell>
          <cell r="AF725" t="str">
            <v>19</v>
          </cell>
          <cell r="AI725">
            <v>2750000</v>
          </cell>
          <cell r="AJ725">
            <v>529375</v>
          </cell>
        </row>
        <row r="726">
          <cell r="A726" t="str">
            <v>02</v>
          </cell>
          <cell r="B726" t="str">
            <v>80</v>
          </cell>
          <cell r="C726" t="str">
            <v>1636</v>
          </cell>
          <cell r="D726" t="str">
            <v>К-кт ЗККМ на базе ЗИ</v>
          </cell>
          <cell r="E726" t="str">
            <v>Х-60LD 260 /Кассовый</v>
          </cell>
          <cell r="F726" t="str">
            <v>аппарат/</v>
          </cell>
          <cell r="G726" t="str">
            <v>01</v>
          </cell>
          <cell r="H726">
            <v>2745</v>
          </cell>
          <cell r="I726">
            <v>0</v>
          </cell>
          <cell r="J726">
            <v>0</v>
          </cell>
          <cell r="K726">
            <v>1</v>
          </cell>
          <cell r="L726" t="str">
            <v>26</v>
          </cell>
          <cell r="M726" t="str">
            <v>47013</v>
          </cell>
          <cell r="N726" t="str">
            <v>14 2945119</v>
          </cell>
          <cell r="P726">
            <v>11</v>
          </cell>
          <cell r="Q726">
            <v>0</v>
          </cell>
          <cell r="R726" t="str">
            <v>1</v>
          </cell>
          <cell r="S726" t="str">
            <v>47</v>
          </cell>
          <cell r="T726">
            <v>95</v>
          </cell>
          <cell r="U726">
            <v>3</v>
          </cell>
          <cell r="V726">
            <v>96</v>
          </cell>
          <cell r="W726">
            <v>3</v>
          </cell>
          <cell r="X726">
            <v>96</v>
          </cell>
          <cell r="Y726">
            <v>0</v>
          </cell>
          <cell r="Z726">
            <v>0</v>
          </cell>
          <cell r="AD726" t="str">
            <v>0</v>
          </cell>
          <cell r="AE726" t="str">
            <v>0</v>
          </cell>
          <cell r="AF726" t="str">
            <v>00</v>
          </cell>
          <cell r="AI726">
            <v>2750000</v>
          </cell>
          <cell r="AJ726">
            <v>529375</v>
          </cell>
        </row>
        <row r="727">
          <cell r="A727" t="str">
            <v>17</v>
          </cell>
          <cell r="B727" t="str">
            <v>82</v>
          </cell>
          <cell r="C727" t="str">
            <v>1637</v>
          </cell>
          <cell r="D727" t="str">
            <v>К-кт ЗККМ на базе ЗИ</v>
          </cell>
          <cell r="E727" t="str">
            <v>Х-60LD 260 /Кассовый</v>
          </cell>
          <cell r="F727" t="str">
            <v>аппарат/</v>
          </cell>
          <cell r="G727" t="str">
            <v>01</v>
          </cell>
          <cell r="H727">
            <v>2745</v>
          </cell>
          <cell r="I727">
            <v>0</v>
          </cell>
          <cell r="J727">
            <v>0</v>
          </cell>
          <cell r="K727">
            <v>1</v>
          </cell>
          <cell r="L727" t="str">
            <v>26</v>
          </cell>
          <cell r="M727" t="str">
            <v>47013</v>
          </cell>
          <cell r="N727" t="str">
            <v>14 2945119</v>
          </cell>
          <cell r="P727">
            <v>11</v>
          </cell>
          <cell r="Q727">
            <v>0</v>
          </cell>
          <cell r="R727" t="str">
            <v>1</v>
          </cell>
          <cell r="S727" t="str">
            <v>47</v>
          </cell>
          <cell r="T727">
            <v>95</v>
          </cell>
          <cell r="U727">
            <v>3</v>
          </cell>
          <cell r="V727">
            <v>96</v>
          </cell>
          <cell r="W727">
            <v>3</v>
          </cell>
          <cell r="X727">
            <v>96</v>
          </cell>
          <cell r="Y727">
            <v>0</v>
          </cell>
          <cell r="Z727">
            <v>0</v>
          </cell>
          <cell r="AB727" t="str">
            <v>14</v>
          </cell>
          <cell r="AC727">
            <v>11</v>
          </cell>
          <cell r="AD727" t="str">
            <v>0</v>
          </cell>
          <cell r="AE727" t="str">
            <v>0</v>
          </cell>
          <cell r="AF727" t="str">
            <v>17</v>
          </cell>
          <cell r="AI727">
            <v>2750000</v>
          </cell>
          <cell r="AJ727">
            <v>529375</v>
          </cell>
        </row>
        <row r="728">
          <cell r="A728" t="str">
            <v>02</v>
          </cell>
          <cell r="B728" t="str">
            <v>70</v>
          </cell>
          <cell r="C728" t="str">
            <v>1638</v>
          </cell>
          <cell r="D728" t="str">
            <v>Сварочная установка</v>
          </cell>
          <cell r="E728" t="str">
            <v>АС-22 на базе тракто</v>
          </cell>
          <cell r="F728" t="str">
            <v>ра Беларусь /колесн/</v>
          </cell>
          <cell r="G728" t="str">
            <v>01</v>
          </cell>
          <cell r="H728">
            <v>91000</v>
          </cell>
          <cell r="I728">
            <v>0</v>
          </cell>
          <cell r="J728">
            <v>0</v>
          </cell>
          <cell r="K728">
            <v>1</v>
          </cell>
          <cell r="L728" t="str">
            <v>20</v>
          </cell>
          <cell r="M728" t="str">
            <v>40609</v>
          </cell>
          <cell r="N728" t="str">
            <v>14 2947193</v>
          </cell>
          <cell r="P728">
            <v>9.1</v>
          </cell>
          <cell r="Q728">
            <v>0</v>
          </cell>
          <cell r="R728" t="str">
            <v>1</v>
          </cell>
          <cell r="S728" t="str">
            <v>40</v>
          </cell>
          <cell r="T728">
            <v>95</v>
          </cell>
          <cell r="U728">
            <v>4</v>
          </cell>
          <cell r="V728">
            <v>96</v>
          </cell>
          <cell r="W728">
            <v>4</v>
          </cell>
          <cell r="X728">
            <v>96</v>
          </cell>
          <cell r="Y728">
            <v>0</v>
          </cell>
          <cell r="Z728">
            <v>0</v>
          </cell>
          <cell r="AB728" t="str">
            <v>14</v>
          </cell>
          <cell r="AC728">
            <v>12</v>
          </cell>
          <cell r="AD728" t="str">
            <v>0</v>
          </cell>
          <cell r="AE728" t="str">
            <v>0</v>
          </cell>
          <cell r="AF728" t="str">
            <v>00</v>
          </cell>
          <cell r="AI728">
            <v>90847736</v>
          </cell>
          <cell r="AJ728">
            <v>13778573.289999999</v>
          </cell>
        </row>
        <row r="729">
          <cell r="A729" t="str">
            <v>02</v>
          </cell>
          <cell r="B729" t="str">
            <v>99</v>
          </cell>
          <cell r="C729" t="str">
            <v>1639</v>
          </cell>
          <cell r="D729" t="str">
            <v>Сварочная установка</v>
          </cell>
          <cell r="E729" t="str">
            <v>АС-22 на базе тракто</v>
          </cell>
          <cell r="F729" t="str">
            <v>ра Беларусь /колесн/</v>
          </cell>
          <cell r="G729" t="str">
            <v>01</v>
          </cell>
          <cell r="H729">
            <v>91000</v>
          </cell>
          <cell r="I729">
            <v>0</v>
          </cell>
          <cell r="J729">
            <v>0</v>
          </cell>
          <cell r="K729">
            <v>1</v>
          </cell>
          <cell r="L729" t="str">
            <v>20</v>
          </cell>
          <cell r="M729" t="str">
            <v>40609</v>
          </cell>
          <cell r="N729" t="str">
            <v>14 2947193</v>
          </cell>
          <cell r="P729">
            <v>9.1</v>
          </cell>
          <cell r="Q729">
            <v>0</v>
          </cell>
          <cell r="R729" t="str">
            <v>1</v>
          </cell>
          <cell r="S729" t="str">
            <v>40</v>
          </cell>
          <cell r="T729">
            <v>95</v>
          </cell>
          <cell r="U729">
            <v>4</v>
          </cell>
          <cell r="V729">
            <v>96</v>
          </cell>
          <cell r="W729">
            <v>4</v>
          </cell>
          <cell r="X729">
            <v>96</v>
          </cell>
          <cell r="Y729">
            <v>0</v>
          </cell>
          <cell r="Z729">
            <v>0</v>
          </cell>
          <cell r="AB729" t="str">
            <v>14</v>
          </cell>
          <cell r="AC729">
            <v>10</v>
          </cell>
          <cell r="AD729" t="str">
            <v>0</v>
          </cell>
          <cell r="AE729" t="str">
            <v>0</v>
          </cell>
          <cell r="AF729" t="str">
            <v>00</v>
          </cell>
          <cell r="AI729">
            <v>90847737</v>
          </cell>
          <cell r="AJ729">
            <v>13778573.439999999</v>
          </cell>
        </row>
        <row r="730">
          <cell r="A730" t="str">
            <v>16</v>
          </cell>
          <cell r="B730" t="str">
            <v>06</v>
          </cell>
          <cell r="C730" t="str">
            <v>1640</v>
          </cell>
          <cell r="D730" t="str">
            <v>Трактор Т-16МГ</v>
          </cell>
          <cell r="E730" t="str">
            <v>зав.N528166. дв24438</v>
          </cell>
          <cell r="G730" t="str">
            <v>01</v>
          </cell>
          <cell r="H730">
            <v>28750</v>
          </cell>
          <cell r="I730">
            <v>0</v>
          </cell>
          <cell r="J730">
            <v>34500</v>
          </cell>
          <cell r="K730">
            <v>0.88</v>
          </cell>
          <cell r="L730" t="str">
            <v>88/1</v>
          </cell>
          <cell r="M730" t="str">
            <v>40610</v>
          </cell>
          <cell r="N730" t="str">
            <v>14 2918103</v>
          </cell>
          <cell r="P730">
            <v>12.5</v>
          </cell>
          <cell r="Q730">
            <v>0</v>
          </cell>
          <cell r="R730" t="str">
            <v>1</v>
          </cell>
          <cell r="S730" t="str">
            <v>40</v>
          </cell>
          <cell r="T730">
            <v>95</v>
          </cell>
          <cell r="U730">
            <v>4</v>
          </cell>
          <cell r="V730">
            <v>96</v>
          </cell>
          <cell r="W730">
            <v>4</v>
          </cell>
          <cell r="X730">
            <v>96</v>
          </cell>
          <cell r="Y730">
            <v>6</v>
          </cell>
          <cell r="Z730">
            <v>96</v>
          </cell>
          <cell r="AB730" t="str">
            <v>14</v>
          </cell>
          <cell r="AC730">
            <v>2</v>
          </cell>
          <cell r="AD730" t="str">
            <v>0</v>
          </cell>
          <cell r="AE730" t="str">
            <v>0</v>
          </cell>
          <cell r="AF730" t="str">
            <v>16</v>
          </cell>
          <cell r="AI730">
            <v>39000000</v>
          </cell>
          <cell r="AJ730">
            <v>7989583.3300000001</v>
          </cell>
        </row>
        <row r="731">
          <cell r="A731" t="str">
            <v>02</v>
          </cell>
          <cell r="B731" t="str">
            <v>71</v>
          </cell>
          <cell r="C731" t="str">
            <v>1641</v>
          </cell>
          <cell r="D731" t="str">
            <v>Холодильная камера</v>
          </cell>
          <cell r="E731" t="str">
            <v>КХСН-2-6 /4места/</v>
          </cell>
          <cell r="G731" t="str">
            <v>01</v>
          </cell>
          <cell r="H731">
            <v>22600</v>
          </cell>
          <cell r="I731">
            <v>0</v>
          </cell>
          <cell r="J731">
            <v>0</v>
          </cell>
          <cell r="K731">
            <v>0.95</v>
          </cell>
          <cell r="L731" t="str">
            <v>23</v>
          </cell>
          <cell r="M731" t="str">
            <v>45800</v>
          </cell>
          <cell r="N731" t="str">
            <v>16 2930100</v>
          </cell>
          <cell r="P731">
            <v>10</v>
          </cell>
          <cell r="Q731">
            <v>0</v>
          </cell>
          <cell r="R731" t="str">
            <v>1</v>
          </cell>
          <cell r="S731" t="str">
            <v>45</v>
          </cell>
          <cell r="T731">
            <v>94</v>
          </cell>
          <cell r="U731">
            <v>4</v>
          </cell>
          <cell r="V731">
            <v>96</v>
          </cell>
          <cell r="W731">
            <v>4</v>
          </cell>
          <cell r="X731">
            <v>96</v>
          </cell>
          <cell r="Y731">
            <v>0</v>
          </cell>
          <cell r="Z731">
            <v>0</v>
          </cell>
          <cell r="AD731" t="str">
            <v>0</v>
          </cell>
          <cell r="AE731" t="str">
            <v>0</v>
          </cell>
          <cell r="AF731" t="str">
            <v>00</v>
          </cell>
          <cell r="AI731">
            <v>23705280</v>
          </cell>
          <cell r="AJ731">
            <v>3950880</v>
          </cell>
        </row>
        <row r="732">
          <cell r="A732" t="str">
            <v>02</v>
          </cell>
          <cell r="B732" t="str">
            <v>05</v>
          </cell>
          <cell r="C732" t="str">
            <v>1642</v>
          </cell>
          <cell r="D732" t="str">
            <v>Двигатель АИУ -112-</v>
          </cell>
          <cell r="E732" t="str">
            <v>М2-2081  7,5/3000</v>
          </cell>
          <cell r="F732" t="str">
            <v>зав.N3651271</v>
          </cell>
          <cell r="G732" t="str">
            <v>01</v>
          </cell>
          <cell r="H732">
            <v>1968.41</v>
          </cell>
          <cell r="I732">
            <v>0</v>
          </cell>
          <cell r="J732">
            <v>0</v>
          </cell>
          <cell r="K732">
            <v>1.1100000000000001</v>
          </cell>
          <cell r="L732" t="str">
            <v>20</v>
          </cell>
          <cell r="M732" t="str">
            <v>40200</v>
          </cell>
          <cell r="N732" t="str">
            <v>14 3114104</v>
          </cell>
          <cell r="P732">
            <v>6.6</v>
          </cell>
          <cell r="Q732">
            <v>0</v>
          </cell>
          <cell r="R732" t="str">
            <v>1</v>
          </cell>
          <cell r="S732" t="str">
            <v>40</v>
          </cell>
          <cell r="T732">
            <v>95</v>
          </cell>
          <cell r="U732">
            <v>4</v>
          </cell>
          <cell r="V732">
            <v>96</v>
          </cell>
          <cell r="W732">
            <v>4</v>
          </cell>
          <cell r="X732">
            <v>96</v>
          </cell>
          <cell r="Y732">
            <v>0</v>
          </cell>
          <cell r="Z732">
            <v>0</v>
          </cell>
          <cell r="AD732" t="str">
            <v>0</v>
          </cell>
          <cell r="AE732" t="str">
            <v>0</v>
          </cell>
          <cell r="AF732" t="str">
            <v>00</v>
          </cell>
          <cell r="AI732">
            <v>1773338</v>
          </cell>
          <cell r="AJ732">
            <v>195067.18</v>
          </cell>
        </row>
        <row r="733">
          <cell r="A733" t="str">
            <v>02</v>
          </cell>
          <cell r="B733" t="str">
            <v>71</v>
          </cell>
          <cell r="C733" t="str">
            <v>1643</v>
          </cell>
          <cell r="D733" t="str">
            <v>Экскаватор одноковш.</v>
          </cell>
          <cell r="E733" t="str">
            <v>на пнев.ходу ем ковш</v>
          </cell>
          <cell r="F733" t="str">
            <v>до 0.4м ЭО-2621</v>
          </cell>
          <cell r="G733" t="str">
            <v>01</v>
          </cell>
          <cell r="H733">
            <v>73500</v>
          </cell>
          <cell r="I733">
            <v>0</v>
          </cell>
          <cell r="J733">
            <v>0</v>
          </cell>
          <cell r="K733">
            <v>0.98</v>
          </cell>
          <cell r="L733" t="str">
            <v>23</v>
          </cell>
          <cell r="M733" t="str">
            <v>41800</v>
          </cell>
          <cell r="N733" t="str">
            <v>14 2924331</v>
          </cell>
          <cell r="P733">
            <v>12.5</v>
          </cell>
          <cell r="Q733">
            <v>0</v>
          </cell>
          <cell r="R733" t="str">
            <v>1</v>
          </cell>
          <cell r="S733" t="str">
            <v>41</v>
          </cell>
          <cell r="T733">
            <v>95</v>
          </cell>
          <cell r="U733">
            <v>4</v>
          </cell>
          <cell r="V733">
            <v>96</v>
          </cell>
          <cell r="W733">
            <v>4</v>
          </cell>
          <cell r="X733">
            <v>96</v>
          </cell>
          <cell r="Y733">
            <v>0</v>
          </cell>
          <cell r="Z733">
            <v>0</v>
          </cell>
          <cell r="AD733" t="str">
            <v>0</v>
          </cell>
          <cell r="AE733" t="str">
            <v>0</v>
          </cell>
          <cell r="AF733" t="str">
            <v>00</v>
          </cell>
          <cell r="AI733">
            <v>75000000</v>
          </cell>
          <cell r="AJ733">
            <v>15625000</v>
          </cell>
        </row>
        <row r="734">
          <cell r="A734" t="str">
            <v>02</v>
          </cell>
          <cell r="B734" t="str">
            <v>05</v>
          </cell>
          <cell r="C734" t="str">
            <v>1644</v>
          </cell>
          <cell r="D734" t="str">
            <v>Машина очистная ОМГ-</v>
          </cell>
          <cell r="E734" t="str">
            <v>820</v>
          </cell>
          <cell r="G734" t="str">
            <v>01</v>
          </cell>
          <cell r="H734">
            <v>4000</v>
          </cell>
          <cell r="I734">
            <v>0</v>
          </cell>
          <cell r="J734">
            <v>0</v>
          </cell>
          <cell r="K734">
            <v>1</v>
          </cell>
          <cell r="L734" t="str">
            <v>20</v>
          </cell>
          <cell r="M734" t="str">
            <v>43803</v>
          </cell>
          <cell r="N734" t="str">
            <v>14 2920000</v>
          </cell>
          <cell r="P734">
            <v>33.299999999999997</v>
          </cell>
          <cell r="Q734">
            <v>0</v>
          </cell>
          <cell r="R734" t="str">
            <v>1</v>
          </cell>
          <cell r="S734" t="str">
            <v>43</v>
          </cell>
          <cell r="T734">
            <v>96</v>
          </cell>
          <cell r="U734">
            <v>5</v>
          </cell>
          <cell r="V734">
            <v>96</v>
          </cell>
          <cell r="W734">
            <v>5</v>
          </cell>
          <cell r="X734">
            <v>96</v>
          </cell>
          <cell r="Y734">
            <v>0</v>
          </cell>
          <cell r="Z734">
            <v>0</v>
          </cell>
          <cell r="AB734" t="str">
            <v>14</v>
          </cell>
          <cell r="AC734">
            <v>5</v>
          </cell>
          <cell r="AD734" t="str">
            <v>0</v>
          </cell>
          <cell r="AE734" t="str">
            <v>0</v>
          </cell>
          <cell r="AF734" t="str">
            <v>00</v>
          </cell>
          <cell r="AI734">
            <v>3988371</v>
          </cell>
          <cell r="AJ734">
            <v>2102868.61</v>
          </cell>
        </row>
        <row r="735">
          <cell r="A735" t="str">
            <v>02</v>
          </cell>
          <cell r="B735" t="str">
            <v>70</v>
          </cell>
          <cell r="C735" t="str">
            <v>1645</v>
          </cell>
          <cell r="D735" t="str">
            <v>Машина изоляционная</v>
          </cell>
          <cell r="E735" t="str">
            <v>ИМГ-820</v>
          </cell>
          <cell r="G735" t="str">
            <v>01</v>
          </cell>
          <cell r="H735">
            <v>4890</v>
          </cell>
          <cell r="I735">
            <v>0</v>
          </cell>
          <cell r="J735">
            <v>0</v>
          </cell>
          <cell r="K735">
            <v>0.99</v>
          </cell>
          <cell r="L735" t="str">
            <v>20</v>
          </cell>
          <cell r="M735" t="str">
            <v>43803</v>
          </cell>
          <cell r="N735" t="str">
            <v>14 2920000</v>
          </cell>
          <cell r="P735">
            <v>33.299999999999997</v>
          </cell>
          <cell r="Q735">
            <v>0</v>
          </cell>
          <cell r="R735" t="str">
            <v>1</v>
          </cell>
          <cell r="S735" t="str">
            <v>43</v>
          </cell>
          <cell r="T735">
            <v>96</v>
          </cell>
          <cell r="U735">
            <v>5</v>
          </cell>
          <cell r="V735">
            <v>96</v>
          </cell>
          <cell r="W735">
            <v>5</v>
          </cell>
          <cell r="X735">
            <v>96</v>
          </cell>
          <cell r="Y735">
            <v>0</v>
          </cell>
          <cell r="Z735">
            <v>0</v>
          </cell>
          <cell r="AB735" t="str">
            <v>14</v>
          </cell>
          <cell r="AC735">
            <v>3</v>
          </cell>
          <cell r="AD735" t="str">
            <v>0</v>
          </cell>
          <cell r="AE735" t="str">
            <v>0</v>
          </cell>
          <cell r="AF735" t="str">
            <v>00</v>
          </cell>
          <cell r="AI735">
            <v>4950000</v>
          </cell>
          <cell r="AJ735">
            <v>2609887.5</v>
          </cell>
        </row>
        <row r="736">
          <cell r="A736" t="str">
            <v>02</v>
          </cell>
          <cell r="B736" t="str">
            <v>15</v>
          </cell>
          <cell r="C736" t="str">
            <v>1646</v>
          </cell>
          <cell r="D736" t="str">
            <v>Гидравлическая устан</v>
          </cell>
          <cell r="E736" t="str">
            <v>овка ГУВД 70/63</v>
          </cell>
          <cell r="G736" t="str">
            <v>01</v>
          </cell>
          <cell r="H736">
            <v>102000</v>
          </cell>
          <cell r="I736">
            <v>0</v>
          </cell>
          <cell r="J736">
            <v>0</v>
          </cell>
          <cell r="K736">
            <v>1.01</v>
          </cell>
          <cell r="L736" t="str">
            <v>88/2</v>
          </cell>
          <cell r="M736" t="str">
            <v>43800</v>
          </cell>
          <cell r="N736" t="str">
            <v>14 2916340</v>
          </cell>
          <cell r="P736">
            <v>14.3</v>
          </cell>
          <cell r="Q736">
            <v>0</v>
          </cell>
          <cell r="R736" t="str">
            <v>1</v>
          </cell>
          <cell r="S736" t="str">
            <v>43</v>
          </cell>
          <cell r="T736">
            <v>95</v>
          </cell>
          <cell r="U736">
            <v>5</v>
          </cell>
          <cell r="V736">
            <v>96</v>
          </cell>
          <cell r="W736">
            <v>5</v>
          </cell>
          <cell r="X736">
            <v>96</v>
          </cell>
          <cell r="Y736">
            <v>0</v>
          </cell>
          <cell r="Z736">
            <v>0</v>
          </cell>
          <cell r="AB736" t="str">
            <v>14</v>
          </cell>
          <cell r="AC736">
            <v>10</v>
          </cell>
          <cell r="AD736" t="str">
            <v>0</v>
          </cell>
          <cell r="AE736" t="str">
            <v>0</v>
          </cell>
          <cell r="AF736" t="str">
            <v>00</v>
          </cell>
          <cell r="AI736">
            <v>100769922</v>
          </cell>
          <cell r="AJ736">
            <v>22815989.84</v>
          </cell>
        </row>
        <row r="737">
          <cell r="A737" t="str">
            <v>02</v>
          </cell>
          <cell r="B737" t="str">
            <v>03</v>
          </cell>
          <cell r="C737" t="str">
            <v>1649</v>
          </cell>
          <cell r="D737" t="str">
            <v>Устройство для врезк</v>
          </cell>
          <cell r="E737" t="str">
            <v>и отводов УВО-150</v>
          </cell>
          <cell r="G737" t="str">
            <v>01</v>
          </cell>
          <cell r="H737">
            <v>34600</v>
          </cell>
          <cell r="I737">
            <v>0</v>
          </cell>
          <cell r="J737">
            <v>0</v>
          </cell>
          <cell r="K737">
            <v>1.07</v>
          </cell>
          <cell r="L737" t="str">
            <v>26</v>
          </cell>
          <cell r="M737" t="str">
            <v>41000</v>
          </cell>
          <cell r="N737" t="str">
            <v>14 2894000</v>
          </cell>
          <cell r="P737">
            <v>5</v>
          </cell>
          <cell r="Q737">
            <v>0</v>
          </cell>
          <cell r="R737" t="str">
            <v>1</v>
          </cell>
          <cell r="S737" t="str">
            <v>41</v>
          </cell>
          <cell r="T737">
            <v>96</v>
          </cell>
          <cell r="U737">
            <v>5</v>
          </cell>
          <cell r="V737">
            <v>96</v>
          </cell>
          <cell r="W737">
            <v>5</v>
          </cell>
          <cell r="X737">
            <v>96</v>
          </cell>
          <cell r="Y737">
            <v>0</v>
          </cell>
          <cell r="Z737">
            <v>0</v>
          </cell>
          <cell r="AD737" t="str">
            <v>0</v>
          </cell>
          <cell r="AE737" t="str">
            <v>0</v>
          </cell>
          <cell r="AF737" t="str">
            <v>00</v>
          </cell>
          <cell r="AI737">
            <v>32284062</v>
          </cell>
          <cell r="AJ737">
            <v>2555821.5699999998</v>
          </cell>
        </row>
        <row r="738">
          <cell r="A738" t="str">
            <v>16</v>
          </cell>
          <cell r="B738" t="str">
            <v>06</v>
          </cell>
          <cell r="C738" t="str">
            <v>1647</v>
          </cell>
          <cell r="D738" t="str">
            <v>Щит ЩО-1-10</v>
          </cell>
          <cell r="G738" t="str">
            <v>01</v>
          </cell>
          <cell r="H738">
            <v>20937.5</v>
          </cell>
          <cell r="I738">
            <v>0</v>
          </cell>
          <cell r="J738">
            <v>25125</v>
          </cell>
          <cell r="K738">
            <v>1.04</v>
          </cell>
          <cell r="L738" t="str">
            <v>88/1</v>
          </cell>
          <cell r="M738" t="str">
            <v>40702</v>
          </cell>
          <cell r="N738" t="str">
            <v>14 3120390</v>
          </cell>
          <cell r="P738">
            <v>9.1</v>
          </cell>
          <cell r="Q738">
            <v>0</v>
          </cell>
          <cell r="R738" t="str">
            <v>1</v>
          </cell>
          <cell r="S738" t="str">
            <v>40</v>
          </cell>
          <cell r="T738">
            <v>96</v>
          </cell>
          <cell r="U738">
            <v>5</v>
          </cell>
          <cell r="V738">
            <v>96</v>
          </cell>
          <cell r="W738">
            <v>5</v>
          </cell>
          <cell r="X738">
            <v>96</v>
          </cell>
          <cell r="Y738">
            <v>6</v>
          </cell>
          <cell r="Z738">
            <v>96</v>
          </cell>
          <cell r="AB738" t="str">
            <v>14</v>
          </cell>
          <cell r="AC738">
            <v>2</v>
          </cell>
          <cell r="AD738" t="str">
            <v>0</v>
          </cell>
          <cell r="AE738" t="str">
            <v>1</v>
          </cell>
          <cell r="AF738" t="str">
            <v>16</v>
          </cell>
          <cell r="AI738">
            <v>24192007</v>
          </cell>
          <cell r="AJ738">
            <v>3455089.01</v>
          </cell>
        </row>
        <row r="739">
          <cell r="A739" t="str">
            <v>02</v>
          </cell>
          <cell r="B739" t="str">
            <v>80</v>
          </cell>
          <cell r="C739" t="str">
            <v>1650</v>
          </cell>
          <cell r="D739" t="str">
            <v>Стол S-135</v>
          </cell>
          <cell r="G739" t="str">
            <v>01</v>
          </cell>
          <cell r="H739">
            <v>664</v>
          </cell>
          <cell r="I739">
            <v>0</v>
          </cell>
          <cell r="J739">
            <v>0</v>
          </cell>
          <cell r="K739">
            <v>1</v>
          </cell>
          <cell r="L739" t="str">
            <v>26</v>
          </cell>
          <cell r="M739" t="str">
            <v>70003</v>
          </cell>
          <cell r="N739" t="str">
            <v>16 3612421</v>
          </cell>
          <cell r="P739">
            <v>10</v>
          </cell>
          <cell r="Q739">
            <v>0</v>
          </cell>
          <cell r="R739" t="str">
            <v>1</v>
          </cell>
          <cell r="S739" t="str">
            <v>70</v>
          </cell>
          <cell r="T739">
            <v>96</v>
          </cell>
          <cell r="U739">
            <v>5</v>
          </cell>
          <cell r="V739">
            <v>96</v>
          </cell>
          <cell r="W739">
            <v>5</v>
          </cell>
          <cell r="X739">
            <v>96</v>
          </cell>
          <cell r="Y739">
            <v>0</v>
          </cell>
          <cell r="Z739">
            <v>0</v>
          </cell>
          <cell r="AD739" t="str">
            <v>0</v>
          </cell>
          <cell r="AE739" t="str">
            <v>0</v>
          </cell>
          <cell r="AF739" t="str">
            <v>00</v>
          </cell>
          <cell r="AI739">
            <v>666667</v>
          </cell>
          <cell r="AJ739">
            <v>105555.61</v>
          </cell>
        </row>
        <row r="740">
          <cell r="A740" t="str">
            <v>02</v>
          </cell>
          <cell r="B740" t="str">
            <v>80</v>
          </cell>
          <cell r="C740" t="str">
            <v>1651</v>
          </cell>
          <cell r="D740" t="str">
            <v>Стол S-135</v>
          </cell>
          <cell r="G740" t="str">
            <v>01</v>
          </cell>
          <cell r="H740">
            <v>664</v>
          </cell>
          <cell r="I740">
            <v>0</v>
          </cell>
          <cell r="J740">
            <v>0</v>
          </cell>
          <cell r="K740">
            <v>1</v>
          </cell>
          <cell r="L740" t="str">
            <v>26</v>
          </cell>
          <cell r="M740" t="str">
            <v>70003</v>
          </cell>
          <cell r="N740" t="str">
            <v>16 3612421</v>
          </cell>
          <cell r="P740">
            <v>10</v>
          </cell>
          <cell r="Q740">
            <v>0</v>
          </cell>
          <cell r="R740" t="str">
            <v>1</v>
          </cell>
          <cell r="S740" t="str">
            <v>70</v>
          </cell>
          <cell r="T740">
            <v>96</v>
          </cell>
          <cell r="U740">
            <v>5</v>
          </cell>
          <cell r="V740">
            <v>96</v>
          </cell>
          <cell r="W740">
            <v>5</v>
          </cell>
          <cell r="X740">
            <v>96</v>
          </cell>
          <cell r="Y740">
            <v>0</v>
          </cell>
          <cell r="Z740">
            <v>0</v>
          </cell>
          <cell r="AD740" t="str">
            <v>0</v>
          </cell>
          <cell r="AE740" t="str">
            <v>0</v>
          </cell>
          <cell r="AF740" t="str">
            <v>00</v>
          </cell>
          <cell r="AI740">
            <v>666667</v>
          </cell>
          <cell r="AJ740">
            <v>105555.61</v>
          </cell>
        </row>
        <row r="741">
          <cell r="A741" t="str">
            <v>02</v>
          </cell>
          <cell r="B741" t="str">
            <v>80</v>
          </cell>
          <cell r="C741" t="str">
            <v>1652</v>
          </cell>
          <cell r="D741" t="str">
            <v>Тумба</v>
          </cell>
          <cell r="G741" t="str">
            <v>01</v>
          </cell>
          <cell r="H741">
            <v>512</v>
          </cell>
          <cell r="I741">
            <v>0</v>
          </cell>
          <cell r="J741">
            <v>0</v>
          </cell>
          <cell r="K741">
            <v>0.65</v>
          </cell>
          <cell r="L741" t="str">
            <v>26</v>
          </cell>
          <cell r="M741" t="str">
            <v>70003</v>
          </cell>
          <cell r="N741" t="str">
            <v>16 3612461</v>
          </cell>
          <cell r="P741">
            <v>10</v>
          </cell>
          <cell r="Q741">
            <v>0</v>
          </cell>
          <cell r="R741" t="str">
            <v>1</v>
          </cell>
          <cell r="S741" t="str">
            <v>70</v>
          </cell>
          <cell r="T741">
            <v>96</v>
          </cell>
          <cell r="U741">
            <v>5</v>
          </cell>
          <cell r="V741">
            <v>96</v>
          </cell>
          <cell r="W741">
            <v>5</v>
          </cell>
          <cell r="X741">
            <v>96</v>
          </cell>
          <cell r="Y741">
            <v>0</v>
          </cell>
          <cell r="Z741">
            <v>0</v>
          </cell>
          <cell r="AD741" t="str">
            <v>0</v>
          </cell>
          <cell r="AE741" t="str">
            <v>0</v>
          </cell>
          <cell r="AF741" t="str">
            <v>00</v>
          </cell>
          <cell r="AI741">
            <v>791666</v>
          </cell>
          <cell r="AJ741">
            <v>125347.12</v>
          </cell>
        </row>
        <row r="742">
          <cell r="A742" t="str">
            <v>02</v>
          </cell>
          <cell r="B742" t="str">
            <v>80</v>
          </cell>
          <cell r="C742" t="str">
            <v>1653</v>
          </cell>
          <cell r="D742" t="str">
            <v>Тумба</v>
          </cell>
          <cell r="G742" t="str">
            <v>01</v>
          </cell>
          <cell r="H742">
            <v>512</v>
          </cell>
          <cell r="I742">
            <v>0</v>
          </cell>
          <cell r="J742">
            <v>0</v>
          </cell>
          <cell r="K742">
            <v>0.65</v>
          </cell>
          <cell r="L742" t="str">
            <v>26</v>
          </cell>
          <cell r="M742" t="str">
            <v>70003</v>
          </cell>
          <cell r="N742" t="str">
            <v>16 3612461</v>
          </cell>
          <cell r="P742">
            <v>10</v>
          </cell>
          <cell r="Q742">
            <v>0</v>
          </cell>
          <cell r="R742" t="str">
            <v>1</v>
          </cell>
          <cell r="S742" t="str">
            <v>70</v>
          </cell>
          <cell r="T742">
            <v>96</v>
          </cell>
          <cell r="U742">
            <v>5</v>
          </cell>
          <cell r="V742">
            <v>96</v>
          </cell>
          <cell r="W742">
            <v>5</v>
          </cell>
          <cell r="X742">
            <v>96</v>
          </cell>
          <cell r="Y742">
            <v>0</v>
          </cell>
          <cell r="Z742">
            <v>0</v>
          </cell>
          <cell r="AD742" t="str">
            <v>0</v>
          </cell>
          <cell r="AE742" t="str">
            <v>0</v>
          </cell>
          <cell r="AF742" t="str">
            <v>00</v>
          </cell>
          <cell r="AI742">
            <v>791666</v>
          </cell>
          <cell r="AJ742">
            <v>125347.12</v>
          </cell>
        </row>
        <row r="743">
          <cell r="A743" t="str">
            <v>02</v>
          </cell>
          <cell r="B743" t="str">
            <v>80</v>
          </cell>
          <cell r="C743" t="str">
            <v>1654</v>
          </cell>
          <cell r="D743" t="str">
            <v>Стеллаж S-135</v>
          </cell>
          <cell r="G743" t="str">
            <v>01</v>
          </cell>
          <cell r="H743">
            <v>833.33</v>
          </cell>
          <cell r="I743">
            <v>0</v>
          </cell>
          <cell r="J743">
            <v>0</v>
          </cell>
          <cell r="K743">
            <v>1</v>
          </cell>
          <cell r="L743" t="str">
            <v>26</v>
          </cell>
          <cell r="M743" t="str">
            <v>70003</v>
          </cell>
          <cell r="N743" t="str">
            <v>16 3612431</v>
          </cell>
          <cell r="P743">
            <v>10</v>
          </cell>
          <cell r="Q743">
            <v>0</v>
          </cell>
          <cell r="R743" t="str">
            <v>1</v>
          </cell>
          <cell r="S743" t="str">
            <v>70</v>
          </cell>
          <cell r="T743">
            <v>96</v>
          </cell>
          <cell r="U743">
            <v>5</v>
          </cell>
          <cell r="V743">
            <v>96</v>
          </cell>
          <cell r="W743">
            <v>5</v>
          </cell>
          <cell r="X743">
            <v>96</v>
          </cell>
          <cell r="Y743">
            <v>0</v>
          </cell>
          <cell r="Z743">
            <v>0</v>
          </cell>
          <cell r="AD743" t="str">
            <v>0</v>
          </cell>
          <cell r="AE743" t="str">
            <v>0</v>
          </cell>
          <cell r="AF743" t="str">
            <v>00</v>
          </cell>
          <cell r="AI743">
            <v>833333</v>
          </cell>
          <cell r="AJ743">
            <v>131944.39000000001</v>
          </cell>
        </row>
        <row r="744">
          <cell r="A744" t="str">
            <v>02</v>
          </cell>
          <cell r="B744" t="str">
            <v>80</v>
          </cell>
          <cell r="C744" t="str">
            <v>1655</v>
          </cell>
          <cell r="D744" t="str">
            <v>Стеллаж S-135</v>
          </cell>
          <cell r="G744" t="str">
            <v>01</v>
          </cell>
          <cell r="H744">
            <v>833.33</v>
          </cell>
          <cell r="I744">
            <v>0</v>
          </cell>
          <cell r="J744">
            <v>0</v>
          </cell>
          <cell r="K744">
            <v>1</v>
          </cell>
          <cell r="L744" t="str">
            <v>26</v>
          </cell>
          <cell r="M744" t="str">
            <v>70003</v>
          </cell>
          <cell r="N744" t="str">
            <v>16 3612431</v>
          </cell>
          <cell r="P744">
            <v>10</v>
          </cell>
          <cell r="Q744">
            <v>0</v>
          </cell>
          <cell r="R744" t="str">
            <v>1</v>
          </cell>
          <cell r="S744" t="str">
            <v>70</v>
          </cell>
          <cell r="T744">
            <v>96</v>
          </cell>
          <cell r="U744">
            <v>5</v>
          </cell>
          <cell r="V744">
            <v>96</v>
          </cell>
          <cell r="W744">
            <v>5</v>
          </cell>
          <cell r="X744">
            <v>96</v>
          </cell>
          <cell r="Y744">
            <v>0</v>
          </cell>
          <cell r="Z744">
            <v>0</v>
          </cell>
          <cell r="AD744" t="str">
            <v>0</v>
          </cell>
          <cell r="AE744" t="str">
            <v>0</v>
          </cell>
          <cell r="AF744" t="str">
            <v>00</v>
          </cell>
          <cell r="AI744">
            <v>833333</v>
          </cell>
          <cell r="AJ744">
            <v>131944.39000000001</v>
          </cell>
        </row>
        <row r="745">
          <cell r="A745" t="str">
            <v>02</v>
          </cell>
          <cell r="B745" t="str">
            <v>80</v>
          </cell>
          <cell r="C745" t="str">
            <v>1656</v>
          </cell>
          <cell r="D745" t="str">
            <v>Шкаф с цоколем</v>
          </cell>
          <cell r="G745" t="str">
            <v>01</v>
          </cell>
          <cell r="H745">
            <v>1175</v>
          </cell>
          <cell r="I745">
            <v>0</v>
          </cell>
          <cell r="J745">
            <v>0</v>
          </cell>
          <cell r="K745">
            <v>1</v>
          </cell>
          <cell r="L745" t="str">
            <v>26</v>
          </cell>
          <cell r="M745" t="str">
            <v>70003</v>
          </cell>
          <cell r="N745" t="str">
            <v>16 3612430</v>
          </cell>
          <cell r="P745">
            <v>10</v>
          </cell>
          <cell r="Q745">
            <v>0</v>
          </cell>
          <cell r="R745" t="str">
            <v>1</v>
          </cell>
          <cell r="S745" t="str">
            <v>70</v>
          </cell>
          <cell r="T745">
            <v>96</v>
          </cell>
          <cell r="U745">
            <v>5</v>
          </cell>
          <cell r="V745">
            <v>96</v>
          </cell>
          <cell r="W745">
            <v>5</v>
          </cell>
          <cell r="X745">
            <v>96</v>
          </cell>
          <cell r="Y745">
            <v>0</v>
          </cell>
          <cell r="Z745">
            <v>0</v>
          </cell>
          <cell r="AD745" t="str">
            <v>0</v>
          </cell>
          <cell r="AE745" t="str">
            <v>0</v>
          </cell>
          <cell r="AF745" t="str">
            <v>00</v>
          </cell>
          <cell r="AI745">
            <v>1174999</v>
          </cell>
          <cell r="AJ745">
            <v>186041.51</v>
          </cell>
        </row>
        <row r="746">
          <cell r="A746" t="str">
            <v>02</v>
          </cell>
          <cell r="B746" t="str">
            <v>23</v>
          </cell>
          <cell r="C746" t="str">
            <v>1660</v>
          </cell>
          <cell r="D746" t="str">
            <v>Источник бесперебойн</v>
          </cell>
          <cell r="E746" t="str">
            <v>ого питания BACK=UPS</v>
          </cell>
          <cell r="F746" t="str">
            <v>-250 APS    Америка</v>
          </cell>
          <cell r="G746" t="str">
            <v>01</v>
          </cell>
          <cell r="H746">
            <v>778.82</v>
          </cell>
          <cell r="I746">
            <v>0</v>
          </cell>
          <cell r="J746">
            <v>0</v>
          </cell>
          <cell r="K746">
            <v>0.26</v>
          </cell>
          <cell r="L746" t="str">
            <v>23</v>
          </cell>
          <cell r="M746" t="str">
            <v>48003</v>
          </cell>
          <cell r="N746" t="str">
            <v>22 0000000</v>
          </cell>
          <cell r="P746">
            <v>11.1</v>
          </cell>
          <cell r="Q746">
            <v>0</v>
          </cell>
          <cell r="R746" t="str">
            <v>1</v>
          </cell>
          <cell r="S746" t="str">
            <v>48</v>
          </cell>
          <cell r="T746">
            <v>96</v>
          </cell>
          <cell r="U746">
            <v>5</v>
          </cell>
          <cell r="V746">
            <v>96</v>
          </cell>
          <cell r="W746">
            <v>5</v>
          </cell>
          <cell r="X746">
            <v>96</v>
          </cell>
          <cell r="Y746">
            <v>0</v>
          </cell>
          <cell r="Z746">
            <v>0</v>
          </cell>
          <cell r="AB746" t="str">
            <v>14</v>
          </cell>
          <cell r="AC746">
            <v>8</v>
          </cell>
          <cell r="AD746" t="str">
            <v>0</v>
          </cell>
          <cell r="AE746" t="str">
            <v>0</v>
          </cell>
          <cell r="AF746" t="str">
            <v>00</v>
          </cell>
          <cell r="AI746">
            <v>3000000</v>
          </cell>
          <cell r="AJ746">
            <v>527250</v>
          </cell>
        </row>
        <row r="747">
          <cell r="A747" t="str">
            <v>02</v>
          </cell>
          <cell r="B747" t="str">
            <v>80</v>
          </cell>
          <cell r="C747" t="str">
            <v>1661</v>
          </cell>
          <cell r="D747" t="str">
            <v>Компьютер Pentum 90/</v>
          </cell>
          <cell r="E747" t="str">
            <v>16 c принтером EPSON</v>
          </cell>
          <cell r="F747" t="str">
            <v>-1050</v>
          </cell>
          <cell r="G747" t="str">
            <v>01</v>
          </cell>
          <cell r="H747">
            <v>6580.9</v>
          </cell>
          <cell r="I747">
            <v>0</v>
          </cell>
          <cell r="J747">
            <v>15259.3</v>
          </cell>
          <cell r="K747">
            <v>0.45</v>
          </cell>
          <cell r="L747" t="str">
            <v>26</v>
          </cell>
          <cell r="M747" t="str">
            <v>48008</v>
          </cell>
          <cell r="N747" t="str">
            <v>14 3020203</v>
          </cell>
          <cell r="P747">
            <v>10</v>
          </cell>
          <cell r="Q747">
            <v>0</v>
          </cell>
          <cell r="R747" t="str">
            <v>1</v>
          </cell>
          <cell r="S747" t="str">
            <v>48</v>
          </cell>
          <cell r="T747">
            <v>96</v>
          </cell>
          <cell r="U747">
            <v>5</v>
          </cell>
          <cell r="V747">
            <v>96</v>
          </cell>
          <cell r="W747">
            <v>5</v>
          </cell>
          <cell r="X747">
            <v>96</v>
          </cell>
          <cell r="Y747">
            <v>6</v>
          </cell>
          <cell r="Z747">
            <v>99</v>
          </cell>
          <cell r="AD747" t="str">
            <v>0</v>
          </cell>
          <cell r="AE747" t="str">
            <v>0</v>
          </cell>
          <cell r="AF747" t="str">
            <v>00</v>
          </cell>
          <cell r="AI747">
            <v>11000000</v>
          </cell>
          <cell r="AJ747">
            <v>1741666.67</v>
          </cell>
        </row>
        <row r="748">
          <cell r="A748" t="str">
            <v>02</v>
          </cell>
          <cell r="B748" t="str">
            <v>80</v>
          </cell>
          <cell r="C748" t="str">
            <v>1662</v>
          </cell>
          <cell r="D748" t="str">
            <v>Компьютер 486 ДХ2-66</v>
          </cell>
          <cell r="E748" t="str">
            <v>1 4-1208SVQA c принт</v>
          </cell>
          <cell r="F748" t="str">
            <v>ером EPSON LX-300</v>
          </cell>
          <cell r="G748" t="str">
            <v>01</v>
          </cell>
          <cell r="H748">
            <v>4090</v>
          </cell>
          <cell r="I748">
            <v>0</v>
          </cell>
          <cell r="J748">
            <v>0</v>
          </cell>
          <cell r="K748">
            <v>0.46</v>
          </cell>
          <cell r="L748" t="str">
            <v>26</v>
          </cell>
          <cell r="M748" t="str">
            <v>48008</v>
          </cell>
          <cell r="N748" t="str">
            <v>14 3020203</v>
          </cell>
          <cell r="P748">
            <v>10</v>
          </cell>
          <cell r="Q748">
            <v>0</v>
          </cell>
          <cell r="R748" t="str">
            <v>1</v>
          </cell>
          <cell r="S748" t="str">
            <v>48</v>
          </cell>
          <cell r="T748">
            <v>96</v>
          </cell>
          <cell r="U748">
            <v>5</v>
          </cell>
          <cell r="V748">
            <v>96</v>
          </cell>
          <cell r="W748">
            <v>5</v>
          </cell>
          <cell r="X748">
            <v>96</v>
          </cell>
          <cell r="Y748">
            <v>0</v>
          </cell>
          <cell r="Z748">
            <v>0</v>
          </cell>
          <cell r="AD748" t="str">
            <v>0</v>
          </cell>
          <cell r="AE748" t="str">
            <v>0</v>
          </cell>
          <cell r="AF748" t="str">
            <v>00</v>
          </cell>
          <cell r="AI748">
            <v>7000000</v>
          </cell>
          <cell r="AJ748">
            <v>1108333.33</v>
          </cell>
        </row>
        <row r="749">
          <cell r="A749" t="str">
            <v>02</v>
          </cell>
          <cell r="B749" t="str">
            <v>80</v>
          </cell>
          <cell r="C749" t="str">
            <v>1663</v>
          </cell>
          <cell r="D749" t="str">
            <v>Компьютер 486 ДЧ2-66</v>
          </cell>
          <cell r="E749" t="str">
            <v>1 4-120/SVQA c принт</v>
          </cell>
          <cell r="F749" t="str">
            <v>ером EPSON LX-300</v>
          </cell>
          <cell r="G749" t="str">
            <v>01</v>
          </cell>
          <cell r="H749">
            <v>4090</v>
          </cell>
          <cell r="I749">
            <v>0</v>
          </cell>
          <cell r="J749">
            <v>8418.4</v>
          </cell>
          <cell r="K749">
            <v>0.46</v>
          </cell>
          <cell r="L749" t="str">
            <v>26</v>
          </cell>
          <cell r="M749" t="str">
            <v>48008</v>
          </cell>
          <cell r="N749" t="str">
            <v>14 3020203</v>
          </cell>
          <cell r="P749">
            <v>10</v>
          </cell>
          <cell r="Q749">
            <v>0</v>
          </cell>
          <cell r="R749" t="str">
            <v>1</v>
          </cell>
          <cell r="S749" t="str">
            <v>48</v>
          </cell>
          <cell r="T749">
            <v>96</v>
          </cell>
          <cell r="U749">
            <v>5</v>
          </cell>
          <cell r="V749">
            <v>96</v>
          </cell>
          <cell r="W749">
            <v>5</v>
          </cell>
          <cell r="X749">
            <v>96</v>
          </cell>
          <cell r="Y749">
            <v>6</v>
          </cell>
          <cell r="Z749">
            <v>99</v>
          </cell>
          <cell r="AD749" t="str">
            <v>0</v>
          </cell>
          <cell r="AE749" t="str">
            <v>0</v>
          </cell>
          <cell r="AF749" t="str">
            <v>00</v>
          </cell>
          <cell r="AI749">
            <v>7000000</v>
          </cell>
          <cell r="AJ749">
            <v>1108333.33</v>
          </cell>
        </row>
        <row r="750">
          <cell r="A750" t="str">
            <v>02</v>
          </cell>
          <cell r="B750" t="str">
            <v>80</v>
          </cell>
          <cell r="C750" t="str">
            <v>1664</v>
          </cell>
          <cell r="D750" t="str">
            <v>Факс Panasonic 390В</v>
          </cell>
          <cell r="G750" t="str">
            <v>01</v>
          </cell>
          <cell r="H750">
            <v>4173</v>
          </cell>
          <cell r="I750">
            <v>0</v>
          </cell>
          <cell r="J750">
            <v>0</v>
          </cell>
          <cell r="K750">
            <v>0.83</v>
          </cell>
          <cell r="L750" t="str">
            <v>26</v>
          </cell>
          <cell r="M750" t="str">
            <v>45613</v>
          </cell>
          <cell r="N750" t="str">
            <v>14 3222146</v>
          </cell>
          <cell r="P750">
            <v>7.4</v>
          </cell>
          <cell r="Q750">
            <v>0</v>
          </cell>
          <cell r="R750" t="str">
            <v>1</v>
          </cell>
          <cell r="S750" t="str">
            <v>48</v>
          </cell>
          <cell r="T750">
            <v>96</v>
          </cell>
          <cell r="U750">
            <v>5</v>
          </cell>
          <cell r="V750">
            <v>96</v>
          </cell>
          <cell r="W750">
            <v>5</v>
          </cell>
          <cell r="X750">
            <v>96</v>
          </cell>
          <cell r="Y750">
            <v>0</v>
          </cell>
          <cell r="Z750">
            <v>0</v>
          </cell>
          <cell r="AD750" t="str">
            <v>0</v>
          </cell>
          <cell r="AE750" t="str">
            <v>0</v>
          </cell>
          <cell r="AF750" t="str">
            <v>00</v>
          </cell>
          <cell r="AI750">
            <v>5000000</v>
          </cell>
          <cell r="AJ750">
            <v>585833.32999999996</v>
          </cell>
        </row>
        <row r="751">
          <cell r="A751" t="str">
            <v>02</v>
          </cell>
          <cell r="B751" t="str">
            <v>02</v>
          </cell>
          <cell r="C751" t="str">
            <v>1669</v>
          </cell>
          <cell r="D751" t="str">
            <v>Вагон "Кедр-4" пере-</v>
          </cell>
          <cell r="E751" t="str">
            <v>движной деревометалл</v>
          </cell>
          <cell r="F751" t="str">
            <v>ический</v>
          </cell>
          <cell r="G751" t="str">
            <v>01</v>
          </cell>
          <cell r="H751">
            <v>85000</v>
          </cell>
          <cell r="I751">
            <v>0</v>
          </cell>
          <cell r="J751">
            <v>0</v>
          </cell>
          <cell r="K751">
            <v>1</v>
          </cell>
          <cell r="L751" t="str">
            <v>20</v>
          </cell>
          <cell r="M751" t="str">
            <v>10010</v>
          </cell>
          <cell r="N751" t="str">
            <v>13 2022261</v>
          </cell>
          <cell r="P751">
            <v>12.5</v>
          </cell>
          <cell r="Q751">
            <v>0</v>
          </cell>
          <cell r="R751" t="str">
            <v>1</v>
          </cell>
          <cell r="S751" t="str">
            <v>10</v>
          </cell>
          <cell r="T751">
            <v>96</v>
          </cell>
          <cell r="U751">
            <v>6</v>
          </cell>
          <cell r="V751">
            <v>96</v>
          </cell>
          <cell r="W751">
            <v>6</v>
          </cell>
          <cell r="X751">
            <v>96</v>
          </cell>
          <cell r="Y751">
            <v>0</v>
          </cell>
          <cell r="Z751">
            <v>0</v>
          </cell>
          <cell r="AD751" t="str">
            <v>0</v>
          </cell>
          <cell r="AE751" t="str">
            <v>0</v>
          </cell>
          <cell r="AF751" t="str">
            <v>00</v>
          </cell>
          <cell r="AI751">
            <v>85000000</v>
          </cell>
          <cell r="AJ751">
            <v>15937500</v>
          </cell>
        </row>
        <row r="752">
          <cell r="A752" t="str">
            <v>02</v>
          </cell>
          <cell r="B752" t="str">
            <v>99</v>
          </cell>
          <cell r="C752" t="str">
            <v>1670</v>
          </cell>
          <cell r="D752" t="str">
            <v>Вагон "Кедр-4" перед</v>
          </cell>
          <cell r="E752" t="str">
            <v>вижной деревометалли</v>
          </cell>
          <cell r="F752" t="str">
            <v>ческий</v>
          </cell>
          <cell r="G752" t="str">
            <v>01</v>
          </cell>
          <cell r="H752">
            <v>85000</v>
          </cell>
          <cell r="I752">
            <v>0</v>
          </cell>
          <cell r="J752">
            <v>0</v>
          </cell>
          <cell r="K752">
            <v>1</v>
          </cell>
          <cell r="L752" t="str">
            <v>20</v>
          </cell>
          <cell r="M752" t="str">
            <v>10010</v>
          </cell>
          <cell r="N752" t="str">
            <v>13 2022261</v>
          </cell>
          <cell r="P752">
            <v>12.5</v>
          </cell>
          <cell r="Q752">
            <v>0</v>
          </cell>
          <cell r="R752" t="str">
            <v>1</v>
          </cell>
          <cell r="S752" t="str">
            <v>10</v>
          </cell>
          <cell r="T752">
            <v>96</v>
          </cell>
          <cell r="U752">
            <v>6</v>
          </cell>
          <cell r="V752">
            <v>96</v>
          </cell>
          <cell r="W752">
            <v>6</v>
          </cell>
          <cell r="X752">
            <v>96</v>
          </cell>
          <cell r="Y752">
            <v>0</v>
          </cell>
          <cell r="Z752">
            <v>0</v>
          </cell>
          <cell r="AB752" t="str">
            <v>14</v>
          </cell>
          <cell r="AC752">
            <v>3</v>
          </cell>
          <cell r="AD752" t="str">
            <v>0</v>
          </cell>
          <cell r="AE752" t="str">
            <v>0</v>
          </cell>
          <cell r="AF752" t="str">
            <v>00</v>
          </cell>
          <cell r="AI752">
            <v>85000000</v>
          </cell>
          <cell r="AJ752">
            <v>15937500</v>
          </cell>
        </row>
        <row r="753">
          <cell r="A753" t="str">
            <v>02</v>
          </cell>
          <cell r="B753" t="str">
            <v>02</v>
          </cell>
          <cell r="C753" t="str">
            <v>1671</v>
          </cell>
          <cell r="D753" t="str">
            <v>Вагон "Кедр-4" перед</v>
          </cell>
          <cell r="E753" t="str">
            <v>вижной деревометалли</v>
          </cell>
          <cell r="F753" t="str">
            <v>ческий</v>
          </cell>
          <cell r="G753" t="str">
            <v>01</v>
          </cell>
          <cell r="H753">
            <v>85000</v>
          </cell>
          <cell r="I753">
            <v>0</v>
          </cell>
          <cell r="J753">
            <v>0</v>
          </cell>
          <cell r="K753">
            <v>1</v>
          </cell>
          <cell r="L753" t="str">
            <v>20</v>
          </cell>
          <cell r="M753" t="str">
            <v>10010</v>
          </cell>
          <cell r="N753" t="str">
            <v>13 2022261</v>
          </cell>
          <cell r="P753">
            <v>12.5</v>
          </cell>
          <cell r="Q753">
            <v>0</v>
          </cell>
          <cell r="R753" t="str">
            <v>1</v>
          </cell>
          <cell r="S753" t="str">
            <v>10</v>
          </cell>
          <cell r="T753">
            <v>96</v>
          </cell>
          <cell r="U753">
            <v>6</v>
          </cell>
          <cell r="V753">
            <v>96</v>
          </cell>
          <cell r="W753">
            <v>6</v>
          </cell>
          <cell r="X753">
            <v>96</v>
          </cell>
          <cell r="Y753">
            <v>0</v>
          </cell>
          <cell r="Z753">
            <v>0</v>
          </cell>
          <cell r="AD753" t="str">
            <v>0</v>
          </cell>
          <cell r="AE753" t="str">
            <v>0</v>
          </cell>
          <cell r="AF753" t="str">
            <v>00</v>
          </cell>
          <cell r="AI753">
            <v>85000000</v>
          </cell>
          <cell r="AJ753">
            <v>15937500</v>
          </cell>
        </row>
        <row r="754">
          <cell r="A754" t="str">
            <v>02</v>
          </cell>
          <cell r="B754" t="str">
            <v>99</v>
          </cell>
          <cell r="C754" t="str">
            <v>1272</v>
          </cell>
          <cell r="D754" t="str">
            <v>Вагон "Кедр-4" перед</v>
          </cell>
          <cell r="E754" t="str">
            <v>вижной деревометалли</v>
          </cell>
          <cell r="F754" t="str">
            <v>ческий</v>
          </cell>
          <cell r="G754" t="str">
            <v>01</v>
          </cell>
          <cell r="H754">
            <v>85000</v>
          </cell>
          <cell r="I754">
            <v>0</v>
          </cell>
          <cell r="J754">
            <v>0</v>
          </cell>
          <cell r="K754">
            <v>1</v>
          </cell>
          <cell r="L754" t="str">
            <v>20</v>
          </cell>
          <cell r="M754" t="str">
            <v>10010</v>
          </cell>
          <cell r="N754" t="str">
            <v>13 2022261</v>
          </cell>
          <cell r="P754">
            <v>12.5</v>
          </cell>
          <cell r="Q754">
            <v>0</v>
          </cell>
          <cell r="R754" t="str">
            <v>1</v>
          </cell>
          <cell r="S754" t="str">
            <v>10</v>
          </cell>
          <cell r="T754">
            <v>96</v>
          </cell>
          <cell r="U754">
            <v>6</v>
          </cell>
          <cell r="V754">
            <v>96</v>
          </cell>
          <cell r="W754">
            <v>6</v>
          </cell>
          <cell r="X754">
            <v>96</v>
          </cell>
          <cell r="Y754">
            <v>0</v>
          </cell>
          <cell r="Z754">
            <v>0</v>
          </cell>
          <cell r="AB754" t="str">
            <v>14</v>
          </cell>
          <cell r="AC754">
            <v>3</v>
          </cell>
          <cell r="AD754" t="str">
            <v>0</v>
          </cell>
          <cell r="AE754" t="str">
            <v>0</v>
          </cell>
          <cell r="AF754" t="str">
            <v>00</v>
          </cell>
          <cell r="AI754">
            <v>85000000</v>
          </cell>
          <cell r="AJ754">
            <v>15937500</v>
          </cell>
        </row>
        <row r="755">
          <cell r="A755" t="str">
            <v>02</v>
          </cell>
          <cell r="B755" t="str">
            <v>02</v>
          </cell>
          <cell r="C755" t="str">
            <v>1673</v>
          </cell>
          <cell r="D755" t="str">
            <v>Машина для очистки и</v>
          </cell>
          <cell r="E755" t="str">
            <v xml:space="preserve"> изоляции трубопрово</v>
          </cell>
          <cell r="F755" t="str">
            <v>дов g1220мм комбайн</v>
          </cell>
          <cell r="G755" t="str">
            <v>01</v>
          </cell>
          <cell r="H755">
            <v>270000</v>
          </cell>
          <cell r="I755">
            <v>0</v>
          </cell>
          <cell r="J755">
            <v>0</v>
          </cell>
          <cell r="K755">
            <v>1.01</v>
          </cell>
          <cell r="L755" t="str">
            <v>20</v>
          </cell>
          <cell r="M755" t="str">
            <v>43803</v>
          </cell>
          <cell r="N755" t="str">
            <v>14 2947195</v>
          </cell>
          <cell r="P755">
            <v>33.299999999999997</v>
          </cell>
          <cell r="Q755">
            <v>0</v>
          </cell>
          <cell r="R755" t="str">
            <v>1</v>
          </cell>
          <cell r="S755" t="str">
            <v>43</v>
          </cell>
          <cell r="T755">
            <v>96</v>
          </cell>
          <cell r="U755">
            <v>6</v>
          </cell>
          <cell r="V755">
            <v>96</v>
          </cell>
          <cell r="W755">
            <v>6</v>
          </cell>
          <cell r="X755">
            <v>96</v>
          </cell>
          <cell r="Y755">
            <v>0</v>
          </cell>
          <cell r="Z755">
            <v>0</v>
          </cell>
          <cell r="AD755" t="str">
            <v>0</v>
          </cell>
          <cell r="AE755" t="str">
            <v>0</v>
          </cell>
          <cell r="AF755" t="str">
            <v>00</v>
          </cell>
          <cell r="AI755">
            <v>267424000</v>
          </cell>
          <cell r="AJ755">
            <v>133578288</v>
          </cell>
        </row>
        <row r="756">
          <cell r="A756" t="str">
            <v>02</v>
          </cell>
          <cell r="B756" t="str">
            <v>23</v>
          </cell>
          <cell r="C756" t="str">
            <v>1674</v>
          </cell>
          <cell r="D756" t="str">
            <v>П/прицеп ОДАЗ-9370</v>
          </cell>
          <cell r="E756" t="str">
            <v>14 тн. N АА36-24</v>
          </cell>
          <cell r="F756" t="str">
            <v>ш0294958</v>
          </cell>
          <cell r="G756" t="str">
            <v>01</v>
          </cell>
          <cell r="H756">
            <v>0</v>
          </cell>
          <cell r="I756">
            <v>0</v>
          </cell>
          <cell r="J756">
            <v>0</v>
          </cell>
          <cell r="L756" t="str">
            <v>23</v>
          </cell>
          <cell r="M756" t="str">
            <v>50411</v>
          </cell>
          <cell r="N756" t="str">
            <v>15 3420201</v>
          </cell>
          <cell r="P756">
            <v>10</v>
          </cell>
          <cell r="Q756">
            <v>0</v>
          </cell>
          <cell r="R756" t="str">
            <v>1</v>
          </cell>
          <cell r="S756" t="str">
            <v>50</v>
          </cell>
          <cell r="T756">
            <v>93</v>
          </cell>
          <cell r="U756">
            <v>6</v>
          </cell>
          <cell r="V756">
            <v>96</v>
          </cell>
          <cell r="W756">
            <v>6</v>
          </cell>
          <cell r="X756">
            <v>96</v>
          </cell>
          <cell r="Y756">
            <v>0</v>
          </cell>
          <cell r="Z756">
            <v>0</v>
          </cell>
          <cell r="AA756" t="str">
            <v>1</v>
          </cell>
          <cell r="AB756" t="str">
            <v>15</v>
          </cell>
          <cell r="AC756">
            <v>5</v>
          </cell>
          <cell r="AD756" t="str">
            <v>0</v>
          </cell>
          <cell r="AE756" t="str">
            <v>0</v>
          </cell>
          <cell r="AF756" t="str">
            <v>00</v>
          </cell>
          <cell r="AI756">
            <v>0</v>
          </cell>
          <cell r="AJ756">
            <v>0</v>
          </cell>
        </row>
        <row r="757">
          <cell r="A757" t="str">
            <v>02</v>
          </cell>
          <cell r="B757" t="str">
            <v>23</v>
          </cell>
          <cell r="C757" t="str">
            <v>1675</v>
          </cell>
          <cell r="D757" t="str">
            <v>П/прицеп ОДАЗ-9370</v>
          </cell>
          <cell r="E757" t="str">
            <v>14 тн. NАА36-23</v>
          </cell>
          <cell r="F757" t="str">
            <v>ш0294963</v>
          </cell>
          <cell r="G757" t="str">
            <v>01</v>
          </cell>
          <cell r="H757">
            <v>0</v>
          </cell>
          <cell r="I757">
            <v>0</v>
          </cell>
          <cell r="J757">
            <v>0</v>
          </cell>
          <cell r="L757" t="str">
            <v>23</v>
          </cell>
          <cell r="M757" t="str">
            <v>50411</v>
          </cell>
          <cell r="N757" t="str">
            <v>15 3420201</v>
          </cell>
          <cell r="P757">
            <v>10</v>
          </cell>
          <cell r="Q757">
            <v>0</v>
          </cell>
          <cell r="R757" t="str">
            <v>1</v>
          </cell>
          <cell r="S757" t="str">
            <v>50</v>
          </cell>
          <cell r="T757">
            <v>93</v>
          </cell>
          <cell r="U757">
            <v>6</v>
          </cell>
          <cell r="V757">
            <v>96</v>
          </cell>
          <cell r="W757">
            <v>6</v>
          </cell>
          <cell r="X757">
            <v>96</v>
          </cell>
          <cell r="Y757">
            <v>0</v>
          </cell>
          <cell r="Z757">
            <v>0</v>
          </cell>
          <cell r="AD757" t="str">
            <v>0</v>
          </cell>
          <cell r="AE757" t="str">
            <v>0</v>
          </cell>
          <cell r="AF757" t="str">
            <v>00</v>
          </cell>
          <cell r="AI757">
            <v>0</v>
          </cell>
          <cell r="AJ757">
            <v>0</v>
          </cell>
        </row>
        <row r="758">
          <cell r="A758" t="str">
            <v>02</v>
          </cell>
          <cell r="B758" t="str">
            <v>23</v>
          </cell>
          <cell r="C758" t="str">
            <v>1666</v>
          </cell>
          <cell r="D758" t="str">
            <v>Радиотелефон в а/м</v>
          </cell>
          <cell r="E758" t="str">
            <v>Volvo</v>
          </cell>
          <cell r="G758" t="str">
            <v>01</v>
          </cell>
          <cell r="H758">
            <v>2556</v>
          </cell>
          <cell r="I758">
            <v>0</v>
          </cell>
          <cell r="J758">
            <v>0</v>
          </cell>
          <cell r="K758">
            <v>0.2</v>
          </cell>
          <cell r="L758" t="str">
            <v>23</v>
          </cell>
          <cell r="M758" t="str">
            <v>45616</v>
          </cell>
          <cell r="N758" t="str">
            <v>14 3221000</v>
          </cell>
          <cell r="P758">
            <v>10</v>
          </cell>
          <cell r="Q758">
            <v>0</v>
          </cell>
          <cell r="R758" t="str">
            <v>1</v>
          </cell>
          <cell r="S758" t="str">
            <v>45</v>
          </cell>
          <cell r="T758">
            <v>96</v>
          </cell>
          <cell r="U758">
            <v>6</v>
          </cell>
          <cell r="V758">
            <v>96</v>
          </cell>
          <cell r="W758">
            <v>6</v>
          </cell>
          <cell r="X758">
            <v>96</v>
          </cell>
          <cell r="Y758">
            <v>0</v>
          </cell>
          <cell r="Z758">
            <v>0</v>
          </cell>
          <cell r="AD758" t="str">
            <v>0</v>
          </cell>
          <cell r="AE758" t="str">
            <v>0</v>
          </cell>
          <cell r="AF758" t="str">
            <v>00</v>
          </cell>
          <cell r="AI758">
            <v>12631550</v>
          </cell>
          <cell r="AJ758">
            <v>1894732.5</v>
          </cell>
        </row>
        <row r="759">
          <cell r="A759" t="str">
            <v>02</v>
          </cell>
          <cell r="B759" t="str">
            <v>02</v>
          </cell>
          <cell r="C759" t="str">
            <v>1665</v>
          </cell>
          <cell r="D759" t="str">
            <v>Телевизор "GLDSTAR"</v>
          </cell>
          <cell r="E759" t="str">
            <v>Корея</v>
          </cell>
          <cell r="G759" t="str">
            <v>01</v>
          </cell>
          <cell r="H759">
            <v>1424.13</v>
          </cell>
          <cell r="I759">
            <v>0</v>
          </cell>
          <cell r="J759">
            <v>0</v>
          </cell>
          <cell r="K759">
            <v>0.9</v>
          </cell>
          <cell r="L759" t="str">
            <v>20</v>
          </cell>
          <cell r="M759" t="str">
            <v>45625</v>
          </cell>
          <cell r="N759" t="str">
            <v>14 3230100</v>
          </cell>
          <cell r="P759">
            <v>10.5</v>
          </cell>
          <cell r="Q759">
            <v>0</v>
          </cell>
          <cell r="R759" t="str">
            <v>1</v>
          </cell>
          <cell r="S759" t="str">
            <v>45</v>
          </cell>
          <cell r="T759">
            <v>94</v>
          </cell>
          <cell r="U759">
            <v>6</v>
          </cell>
          <cell r="V759">
            <v>96</v>
          </cell>
          <cell r="W759">
            <v>6</v>
          </cell>
          <cell r="X759">
            <v>96</v>
          </cell>
          <cell r="Y759">
            <v>0</v>
          </cell>
          <cell r="Z759">
            <v>0</v>
          </cell>
          <cell r="AD759" t="str">
            <v>0</v>
          </cell>
          <cell r="AE759" t="str">
            <v>0</v>
          </cell>
          <cell r="AF759" t="str">
            <v>00</v>
          </cell>
          <cell r="AI759">
            <v>1590741</v>
          </cell>
          <cell r="AJ759">
            <v>250541.71</v>
          </cell>
        </row>
        <row r="760">
          <cell r="A760" t="str">
            <v>02</v>
          </cell>
          <cell r="B760" t="str">
            <v>80</v>
          </cell>
          <cell r="C760" t="str">
            <v>1667</v>
          </cell>
          <cell r="D760" t="str">
            <v>Компьютер 486-ДХ</v>
          </cell>
          <cell r="G760" t="str">
            <v>01</v>
          </cell>
          <cell r="H760">
            <v>3500</v>
          </cell>
          <cell r="I760">
            <v>0</v>
          </cell>
          <cell r="J760">
            <v>3753</v>
          </cell>
          <cell r="K760">
            <v>0.93</v>
          </cell>
          <cell r="L760" t="str">
            <v>26</v>
          </cell>
          <cell r="M760" t="str">
            <v>48008</v>
          </cell>
          <cell r="N760" t="str">
            <v>14 3020103</v>
          </cell>
          <cell r="P760">
            <v>10</v>
          </cell>
          <cell r="Q760">
            <v>0</v>
          </cell>
          <cell r="R760" t="str">
            <v>1</v>
          </cell>
          <cell r="S760" t="str">
            <v>48</v>
          </cell>
          <cell r="T760">
            <v>96</v>
          </cell>
          <cell r="U760">
            <v>6</v>
          </cell>
          <cell r="V760">
            <v>96</v>
          </cell>
          <cell r="W760">
            <v>6</v>
          </cell>
          <cell r="X760">
            <v>96</v>
          </cell>
          <cell r="Y760">
            <v>6</v>
          </cell>
          <cell r="Z760">
            <v>99</v>
          </cell>
          <cell r="AD760" t="str">
            <v>0</v>
          </cell>
          <cell r="AE760" t="str">
            <v>0</v>
          </cell>
          <cell r="AF760" t="str">
            <v>00</v>
          </cell>
          <cell r="AI760">
            <v>3750000</v>
          </cell>
          <cell r="AJ760">
            <v>562500</v>
          </cell>
        </row>
        <row r="761">
          <cell r="A761" t="str">
            <v>02</v>
          </cell>
          <cell r="B761" t="str">
            <v>71</v>
          </cell>
          <cell r="C761" t="str">
            <v>1668</v>
          </cell>
          <cell r="D761" t="str">
            <v>Компьютер 486-ДХ</v>
          </cell>
          <cell r="G761" t="str">
            <v>01</v>
          </cell>
          <cell r="H761">
            <v>3500</v>
          </cell>
          <cell r="I761">
            <v>0</v>
          </cell>
          <cell r="J761">
            <v>5168</v>
          </cell>
          <cell r="K761">
            <v>0.93</v>
          </cell>
          <cell r="L761" t="str">
            <v>23</v>
          </cell>
          <cell r="M761" t="str">
            <v>48008</v>
          </cell>
          <cell r="N761" t="str">
            <v>14 3020203</v>
          </cell>
          <cell r="P761">
            <v>10</v>
          </cell>
          <cell r="Q761">
            <v>0</v>
          </cell>
          <cell r="R761" t="str">
            <v>1</v>
          </cell>
          <cell r="S761" t="str">
            <v>48</v>
          </cell>
          <cell r="T761">
            <v>96</v>
          </cell>
          <cell r="U761">
            <v>6</v>
          </cell>
          <cell r="V761">
            <v>96</v>
          </cell>
          <cell r="W761">
            <v>6</v>
          </cell>
          <cell r="X761">
            <v>96</v>
          </cell>
          <cell r="Y761">
            <v>6</v>
          </cell>
          <cell r="Z761">
            <v>99</v>
          </cell>
          <cell r="AB761" t="str">
            <v>14</v>
          </cell>
          <cell r="AC761">
            <v>6</v>
          </cell>
          <cell r="AD761" t="str">
            <v>0</v>
          </cell>
          <cell r="AE761" t="str">
            <v>0</v>
          </cell>
          <cell r="AF761" t="str">
            <v>00</v>
          </cell>
          <cell r="AI761">
            <v>3750000</v>
          </cell>
          <cell r="AJ761">
            <v>562500</v>
          </cell>
        </row>
        <row r="762">
          <cell r="A762" t="str">
            <v>02</v>
          </cell>
          <cell r="B762" t="str">
            <v>02</v>
          </cell>
          <cell r="C762" t="str">
            <v>1698</v>
          </cell>
          <cell r="D762" t="str">
            <v>Трубоукладчик ТГ-502</v>
          </cell>
          <cell r="G762" t="str">
            <v>01</v>
          </cell>
          <cell r="H762">
            <v>268414.02</v>
          </cell>
          <cell r="I762">
            <v>67103.509999999995</v>
          </cell>
          <cell r="J762">
            <v>0</v>
          </cell>
          <cell r="K762">
            <v>1.05</v>
          </cell>
          <cell r="L762" t="str">
            <v>20</v>
          </cell>
          <cell r="M762" t="str">
            <v>41723</v>
          </cell>
          <cell r="N762" t="str">
            <v>14 2915246</v>
          </cell>
          <cell r="P762">
            <v>10</v>
          </cell>
          <cell r="Q762">
            <v>0</v>
          </cell>
          <cell r="R762" t="str">
            <v>1</v>
          </cell>
          <cell r="S762" t="str">
            <v>41</v>
          </cell>
          <cell r="T762">
            <v>95</v>
          </cell>
          <cell r="U762">
            <v>7</v>
          </cell>
          <cell r="V762">
            <v>96</v>
          </cell>
          <cell r="W762">
            <v>7</v>
          </cell>
          <cell r="X762">
            <v>96</v>
          </cell>
          <cell r="Y762">
            <v>0</v>
          </cell>
          <cell r="Z762">
            <v>0</v>
          </cell>
          <cell r="AD762" t="str">
            <v>0</v>
          </cell>
          <cell r="AE762" t="str">
            <v>0</v>
          </cell>
          <cell r="AF762" t="str">
            <v>00</v>
          </cell>
          <cell r="AI762">
            <v>255632400</v>
          </cell>
          <cell r="AJ762">
            <v>100122690</v>
          </cell>
        </row>
        <row r="763">
          <cell r="A763" t="str">
            <v>02</v>
          </cell>
          <cell r="B763" t="str">
            <v>71</v>
          </cell>
          <cell r="C763" t="str">
            <v>1687</v>
          </cell>
          <cell r="D763" t="str">
            <v>Станок 1М63Н-1 то-</v>
          </cell>
          <cell r="E763" t="str">
            <v>карно-винторезный</v>
          </cell>
          <cell r="G763" t="str">
            <v>01</v>
          </cell>
          <cell r="H763">
            <v>67932.539999999994</v>
          </cell>
          <cell r="I763">
            <v>0</v>
          </cell>
          <cell r="J763">
            <v>75726.899999999994</v>
          </cell>
          <cell r="K763">
            <v>0.86</v>
          </cell>
          <cell r="L763" t="str">
            <v>23</v>
          </cell>
          <cell r="M763" t="str">
            <v>41000</v>
          </cell>
          <cell r="N763" t="str">
            <v>14 2922105</v>
          </cell>
          <cell r="P763">
            <v>3.5</v>
          </cell>
          <cell r="Q763">
            <v>0</v>
          </cell>
          <cell r="R763" t="str">
            <v>1</v>
          </cell>
          <cell r="S763" t="str">
            <v>41</v>
          </cell>
          <cell r="T763">
            <v>96</v>
          </cell>
          <cell r="U763">
            <v>7</v>
          </cell>
          <cell r="V763">
            <v>96</v>
          </cell>
          <cell r="W763">
            <v>7</v>
          </cell>
          <cell r="X763">
            <v>96</v>
          </cell>
          <cell r="Y763">
            <v>7</v>
          </cell>
          <cell r="Z763">
            <v>96</v>
          </cell>
          <cell r="AD763" t="str">
            <v>0</v>
          </cell>
          <cell r="AE763" t="str">
            <v>0</v>
          </cell>
          <cell r="AF763" t="str">
            <v>00</v>
          </cell>
          <cell r="AI763">
            <v>88250000</v>
          </cell>
          <cell r="AJ763">
            <v>4375729.17</v>
          </cell>
        </row>
        <row r="764">
          <cell r="A764" t="str">
            <v>02</v>
          </cell>
          <cell r="B764" t="str">
            <v>23</v>
          </cell>
          <cell r="C764" t="str">
            <v>1680</v>
          </cell>
          <cell r="D764" t="str">
            <v>А/мУАЗ-3909 грузо-</v>
          </cell>
          <cell r="E764" t="str">
            <v>пасс. N В943РА</v>
          </cell>
          <cell r="F764" t="str">
            <v>дв 60100276 ш0344774</v>
          </cell>
          <cell r="G764" t="str">
            <v>01</v>
          </cell>
          <cell r="H764">
            <v>40260.33</v>
          </cell>
          <cell r="I764">
            <v>0</v>
          </cell>
          <cell r="J764">
            <v>47990</v>
          </cell>
          <cell r="K764">
            <v>1.06</v>
          </cell>
          <cell r="L764" t="str">
            <v>23</v>
          </cell>
          <cell r="M764" t="str">
            <v>50401</v>
          </cell>
          <cell r="N764" t="str">
            <v>15 3410170</v>
          </cell>
          <cell r="P764">
            <v>14.3</v>
          </cell>
          <cell r="Q764">
            <v>0</v>
          </cell>
          <cell r="R764" t="str">
            <v>1</v>
          </cell>
          <cell r="S764" t="str">
            <v>50</v>
          </cell>
          <cell r="T764">
            <v>96</v>
          </cell>
          <cell r="U764">
            <v>7</v>
          </cell>
          <cell r="V764">
            <v>96</v>
          </cell>
          <cell r="W764">
            <v>7</v>
          </cell>
          <cell r="X764">
            <v>96</v>
          </cell>
          <cell r="Y764">
            <v>7</v>
          </cell>
          <cell r="Z764">
            <v>96</v>
          </cell>
          <cell r="AD764" t="str">
            <v>0</v>
          </cell>
          <cell r="AE764" t="str">
            <v>0</v>
          </cell>
          <cell r="AF764" t="str">
            <v>00</v>
          </cell>
          <cell r="AI764">
            <v>45295708</v>
          </cell>
          <cell r="AJ764">
            <v>9176155.5099999998</v>
          </cell>
        </row>
        <row r="765">
          <cell r="A765" t="str">
            <v>02</v>
          </cell>
          <cell r="B765" t="str">
            <v>23</v>
          </cell>
          <cell r="C765" t="str">
            <v>1681</v>
          </cell>
          <cell r="D765" t="str">
            <v>А/м УАЗ-3909 грузо-</v>
          </cell>
          <cell r="E765" t="str">
            <v>пасс. N В944РА</v>
          </cell>
          <cell r="F765" t="str">
            <v>дв 51106119 ш341565</v>
          </cell>
          <cell r="G765" t="str">
            <v>01</v>
          </cell>
          <cell r="H765">
            <v>40260.33</v>
          </cell>
          <cell r="I765">
            <v>0</v>
          </cell>
          <cell r="J765">
            <v>47990</v>
          </cell>
          <cell r="K765">
            <v>1.06</v>
          </cell>
          <cell r="L765" t="str">
            <v>23</v>
          </cell>
          <cell r="M765" t="str">
            <v>50401</v>
          </cell>
          <cell r="N765" t="str">
            <v>15 3410170</v>
          </cell>
          <cell r="P765">
            <v>14.3</v>
          </cell>
          <cell r="Q765">
            <v>0</v>
          </cell>
          <cell r="R765" t="str">
            <v>1</v>
          </cell>
          <cell r="S765" t="str">
            <v>50</v>
          </cell>
          <cell r="T765">
            <v>95</v>
          </cell>
          <cell r="U765">
            <v>7</v>
          </cell>
          <cell r="V765">
            <v>96</v>
          </cell>
          <cell r="W765">
            <v>7</v>
          </cell>
          <cell r="X765">
            <v>96</v>
          </cell>
          <cell r="Y765">
            <v>7</v>
          </cell>
          <cell r="Z765">
            <v>96</v>
          </cell>
          <cell r="AD765" t="str">
            <v>0</v>
          </cell>
          <cell r="AE765" t="str">
            <v>0</v>
          </cell>
          <cell r="AF765" t="str">
            <v>00</v>
          </cell>
          <cell r="AI765">
            <v>45295708</v>
          </cell>
          <cell r="AJ765">
            <v>9176155.5099999998</v>
          </cell>
        </row>
        <row r="766">
          <cell r="A766" t="str">
            <v>02</v>
          </cell>
          <cell r="B766" t="str">
            <v>71</v>
          </cell>
          <cell r="C766" t="str">
            <v>1684</v>
          </cell>
          <cell r="D766" t="str">
            <v>А/м МАЗ-79092 груз-б</v>
          </cell>
          <cell r="E766" t="str">
            <v>орт дв3884 ш93070038</v>
          </cell>
          <cell r="F766" t="str">
            <v>гос N-В968РА</v>
          </cell>
          <cell r="G766" t="str">
            <v>01</v>
          </cell>
          <cell r="H766">
            <v>233540</v>
          </cell>
          <cell r="I766">
            <v>0</v>
          </cell>
          <cell r="J766">
            <v>0</v>
          </cell>
          <cell r="K766">
            <v>0.99</v>
          </cell>
          <cell r="L766" t="str">
            <v>23</v>
          </cell>
          <cell r="M766" t="str">
            <v>50402</v>
          </cell>
          <cell r="N766" t="str">
            <v>15 3410224</v>
          </cell>
          <cell r="P766">
            <v>0.37</v>
          </cell>
          <cell r="Q766">
            <v>0</v>
          </cell>
          <cell r="R766" t="str">
            <v>1</v>
          </cell>
          <cell r="S766" t="str">
            <v>50</v>
          </cell>
          <cell r="T766">
            <v>93</v>
          </cell>
          <cell r="U766">
            <v>7</v>
          </cell>
          <cell r="V766">
            <v>96</v>
          </cell>
          <cell r="W766">
            <v>7</v>
          </cell>
          <cell r="X766">
            <v>96</v>
          </cell>
          <cell r="Y766">
            <v>0</v>
          </cell>
          <cell r="Z766">
            <v>0</v>
          </cell>
          <cell r="AD766" t="str">
            <v>0</v>
          </cell>
          <cell r="AE766" t="str">
            <v>0</v>
          </cell>
          <cell r="AF766" t="str">
            <v>00</v>
          </cell>
          <cell r="AI766">
            <v>235077000</v>
          </cell>
          <cell r="AJ766">
            <v>235077000</v>
          </cell>
        </row>
        <row r="767">
          <cell r="A767" t="str">
            <v>02</v>
          </cell>
          <cell r="B767" t="str">
            <v>02</v>
          </cell>
          <cell r="C767" t="str">
            <v>1682</v>
          </cell>
          <cell r="D767" t="str">
            <v>Передвижной жилой ва</v>
          </cell>
          <cell r="E767" t="str">
            <v>гон деревометалличес</v>
          </cell>
          <cell r="F767" t="str">
            <v>кий</v>
          </cell>
          <cell r="G767" t="str">
            <v>01</v>
          </cell>
          <cell r="H767">
            <v>50600</v>
          </cell>
          <cell r="I767">
            <v>0</v>
          </cell>
          <cell r="J767">
            <v>0</v>
          </cell>
          <cell r="K767">
            <v>1.1499999999999999</v>
          </cell>
          <cell r="L767" t="str">
            <v>20</v>
          </cell>
          <cell r="M767" t="str">
            <v>10010</v>
          </cell>
          <cell r="N767" t="str">
            <v>13 2022261</v>
          </cell>
          <cell r="P767">
            <v>12.5</v>
          </cell>
          <cell r="Q767">
            <v>0</v>
          </cell>
          <cell r="R767" t="str">
            <v>1</v>
          </cell>
          <cell r="S767" t="str">
            <v>10</v>
          </cell>
          <cell r="T767">
            <v>96</v>
          </cell>
          <cell r="U767">
            <v>7</v>
          </cell>
          <cell r="V767">
            <v>96</v>
          </cell>
          <cell r="W767">
            <v>7</v>
          </cell>
          <cell r="X767">
            <v>96</v>
          </cell>
          <cell r="Y767">
            <v>0</v>
          </cell>
          <cell r="Z767">
            <v>0</v>
          </cell>
          <cell r="AD767" t="str">
            <v>0</v>
          </cell>
          <cell r="AE767" t="str">
            <v>0</v>
          </cell>
          <cell r="AF767" t="str">
            <v>00</v>
          </cell>
          <cell r="AI767">
            <v>44000000</v>
          </cell>
          <cell r="AJ767">
            <v>7791666.6699999999</v>
          </cell>
        </row>
        <row r="768">
          <cell r="A768" t="str">
            <v>02</v>
          </cell>
          <cell r="B768" t="str">
            <v>51</v>
          </cell>
          <cell r="C768" t="str">
            <v>1683</v>
          </cell>
          <cell r="D768" t="str">
            <v>Передвижной жилой ва</v>
          </cell>
          <cell r="E768" t="str">
            <v>гон деревометалличес</v>
          </cell>
          <cell r="F768" t="str">
            <v>кий</v>
          </cell>
          <cell r="G768" t="str">
            <v>01</v>
          </cell>
          <cell r="H768">
            <v>50600</v>
          </cell>
          <cell r="I768">
            <v>0</v>
          </cell>
          <cell r="J768">
            <v>0</v>
          </cell>
          <cell r="K768">
            <v>1.1499999999999999</v>
          </cell>
          <cell r="L768" t="str">
            <v>20</v>
          </cell>
          <cell r="M768" t="str">
            <v>10010</v>
          </cell>
          <cell r="N768" t="str">
            <v>13 2022261</v>
          </cell>
          <cell r="P768">
            <v>12.5</v>
          </cell>
          <cell r="Q768">
            <v>0</v>
          </cell>
          <cell r="R768" t="str">
            <v>1</v>
          </cell>
          <cell r="S768" t="str">
            <v>10</v>
          </cell>
          <cell r="T768">
            <v>96</v>
          </cell>
          <cell r="U768">
            <v>7</v>
          </cell>
          <cell r="V768">
            <v>96</v>
          </cell>
          <cell r="W768">
            <v>7</v>
          </cell>
          <cell r="X768">
            <v>96</v>
          </cell>
          <cell r="Y768">
            <v>0</v>
          </cell>
          <cell r="Z768">
            <v>0</v>
          </cell>
          <cell r="AD768" t="str">
            <v>0</v>
          </cell>
          <cell r="AE768" t="str">
            <v>0</v>
          </cell>
          <cell r="AF768" t="str">
            <v>00</v>
          </cell>
          <cell r="AI768">
            <v>44000000</v>
          </cell>
          <cell r="AJ768">
            <v>7791666.6699999999</v>
          </cell>
        </row>
        <row r="769">
          <cell r="A769" t="str">
            <v>02</v>
          </cell>
          <cell r="B769" t="str">
            <v>23</v>
          </cell>
          <cell r="C769" t="str">
            <v>1679</v>
          </cell>
          <cell r="D769" t="str">
            <v>Бур.уст.ПБУ-2-104 на</v>
          </cell>
          <cell r="E769" t="str">
            <v>ЗИЛ-131 N В997РА</v>
          </cell>
          <cell r="F769" t="str">
            <v>дв009231 ш048092</v>
          </cell>
          <cell r="G769" t="str">
            <v>01</v>
          </cell>
          <cell r="H769">
            <v>278335.19</v>
          </cell>
          <cell r="I769">
            <v>0</v>
          </cell>
          <cell r="J769">
            <v>334000</v>
          </cell>
          <cell r="K769">
            <v>0.95</v>
          </cell>
          <cell r="L769" t="str">
            <v>23</v>
          </cell>
          <cell r="M769" t="str">
            <v>43413</v>
          </cell>
          <cell r="N769" t="str">
            <v>14 2924452</v>
          </cell>
          <cell r="P769">
            <v>14.3</v>
          </cell>
          <cell r="Q769">
            <v>0</v>
          </cell>
          <cell r="R769" t="str">
            <v>1</v>
          </cell>
          <cell r="S769" t="str">
            <v>43</v>
          </cell>
          <cell r="T769">
            <v>96</v>
          </cell>
          <cell r="U769">
            <v>7</v>
          </cell>
          <cell r="V769">
            <v>96</v>
          </cell>
          <cell r="W769">
            <v>7</v>
          </cell>
          <cell r="X769">
            <v>96</v>
          </cell>
          <cell r="Y769">
            <v>7</v>
          </cell>
          <cell r="Z769">
            <v>96</v>
          </cell>
          <cell r="AD769" t="str">
            <v>0</v>
          </cell>
          <cell r="AE769" t="str">
            <v>0</v>
          </cell>
          <cell r="AF769" t="str">
            <v>00</v>
          </cell>
          <cell r="AI769">
            <v>350997660</v>
          </cell>
          <cell r="AJ769">
            <v>71106275.959999993</v>
          </cell>
        </row>
        <row r="770">
          <cell r="A770" t="str">
            <v>02</v>
          </cell>
          <cell r="B770" t="str">
            <v>99</v>
          </cell>
          <cell r="C770" t="str">
            <v>1678</v>
          </cell>
          <cell r="D770" t="str">
            <v>Выпрямитель сварочны</v>
          </cell>
          <cell r="E770" t="str">
            <v>й ВД-306</v>
          </cell>
          <cell r="G770" t="str">
            <v>01</v>
          </cell>
          <cell r="H770">
            <v>3488</v>
          </cell>
          <cell r="I770">
            <v>0</v>
          </cell>
          <cell r="J770">
            <v>0</v>
          </cell>
          <cell r="K770">
            <v>1.0900000000000001</v>
          </cell>
          <cell r="L770" t="str">
            <v>20</v>
          </cell>
          <cell r="M770" t="str">
            <v>42502</v>
          </cell>
          <cell r="N770" t="str">
            <v>14 2922804</v>
          </cell>
          <cell r="P770">
            <v>16.7</v>
          </cell>
          <cell r="Q770">
            <v>0</v>
          </cell>
          <cell r="R770" t="str">
            <v>1</v>
          </cell>
          <cell r="S770" t="str">
            <v>42</v>
          </cell>
          <cell r="T770">
            <v>96</v>
          </cell>
          <cell r="U770">
            <v>7</v>
          </cell>
          <cell r="V770">
            <v>96</v>
          </cell>
          <cell r="W770">
            <v>7</v>
          </cell>
          <cell r="X770">
            <v>96</v>
          </cell>
          <cell r="Y770">
            <v>0</v>
          </cell>
          <cell r="Z770">
            <v>0</v>
          </cell>
          <cell r="AB770" t="str">
            <v>14</v>
          </cell>
          <cell r="AC770">
            <v>9</v>
          </cell>
          <cell r="AD770" t="str">
            <v>0</v>
          </cell>
          <cell r="AE770" t="str">
            <v>0</v>
          </cell>
          <cell r="AF770" t="str">
            <v>00</v>
          </cell>
          <cell r="AI770">
            <v>3200000</v>
          </cell>
          <cell r="AJ770">
            <v>757066.67</v>
          </cell>
        </row>
        <row r="771">
          <cell r="A771" t="str">
            <v>02</v>
          </cell>
          <cell r="B771" t="str">
            <v>80</v>
          </cell>
          <cell r="C771" t="str">
            <v>1688</v>
          </cell>
          <cell r="D771" t="str">
            <v>Кондиционер</v>
          </cell>
          <cell r="G771" t="str">
            <v>01</v>
          </cell>
          <cell r="H771">
            <v>6500</v>
          </cell>
          <cell r="I771">
            <v>0</v>
          </cell>
          <cell r="J771">
            <v>0</v>
          </cell>
          <cell r="K771">
            <v>0.56999999999999995</v>
          </cell>
          <cell r="L771" t="str">
            <v>26</v>
          </cell>
          <cell r="M771" t="str">
            <v>41606</v>
          </cell>
          <cell r="N771" t="str">
            <v>16 2930274</v>
          </cell>
          <cell r="P771">
            <v>11.1</v>
          </cell>
          <cell r="Q771">
            <v>0</v>
          </cell>
          <cell r="R771" t="str">
            <v>1</v>
          </cell>
          <cell r="S771" t="str">
            <v>41</v>
          </cell>
          <cell r="T771">
            <v>96</v>
          </cell>
          <cell r="U771">
            <v>7</v>
          </cell>
          <cell r="V771">
            <v>96</v>
          </cell>
          <cell r="W771">
            <v>7</v>
          </cell>
          <cell r="X771">
            <v>96</v>
          </cell>
          <cell r="Y771">
            <v>0</v>
          </cell>
          <cell r="Z771">
            <v>0</v>
          </cell>
          <cell r="AD771" t="str">
            <v>0</v>
          </cell>
          <cell r="AE771" t="str">
            <v>0</v>
          </cell>
          <cell r="AF771" t="str">
            <v>00</v>
          </cell>
          <cell r="AI771">
            <v>11365000</v>
          </cell>
          <cell r="AJ771">
            <v>1787146.25</v>
          </cell>
        </row>
        <row r="772">
          <cell r="A772" t="str">
            <v>02</v>
          </cell>
          <cell r="B772" t="str">
            <v>80</v>
          </cell>
          <cell r="C772" t="str">
            <v>1689</v>
          </cell>
          <cell r="D772" t="str">
            <v>Кондиционер</v>
          </cell>
          <cell r="G772" t="str">
            <v>01</v>
          </cell>
          <cell r="H772">
            <v>6500</v>
          </cell>
          <cell r="I772">
            <v>0</v>
          </cell>
          <cell r="J772">
            <v>0</v>
          </cell>
          <cell r="K772">
            <v>0.56999999999999995</v>
          </cell>
          <cell r="L772" t="str">
            <v>26</v>
          </cell>
          <cell r="M772" t="str">
            <v>41606</v>
          </cell>
          <cell r="N772" t="str">
            <v>16 2930274</v>
          </cell>
          <cell r="P772">
            <v>11.1</v>
          </cell>
          <cell r="Q772">
            <v>0</v>
          </cell>
          <cell r="R772" t="str">
            <v>1</v>
          </cell>
          <cell r="S772" t="str">
            <v>41</v>
          </cell>
          <cell r="T772">
            <v>96</v>
          </cell>
          <cell r="U772">
            <v>7</v>
          </cell>
          <cell r="V772">
            <v>96</v>
          </cell>
          <cell r="W772">
            <v>7</v>
          </cell>
          <cell r="X772">
            <v>96</v>
          </cell>
          <cell r="Y772">
            <v>0</v>
          </cell>
          <cell r="Z772">
            <v>0</v>
          </cell>
          <cell r="AD772" t="str">
            <v>0</v>
          </cell>
          <cell r="AE772" t="str">
            <v>0</v>
          </cell>
          <cell r="AF772" t="str">
            <v>00</v>
          </cell>
          <cell r="AI772">
            <v>11365000</v>
          </cell>
          <cell r="AJ772">
            <v>1787146.25</v>
          </cell>
        </row>
        <row r="773">
          <cell r="A773" t="str">
            <v>02</v>
          </cell>
          <cell r="B773" t="str">
            <v>80</v>
          </cell>
          <cell r="C773" t="str">
            <v>1690</v>
          </cell>
          <cell r="D773" t="str">
            <v>Кондиционер</v>
          </cell>
          <cell r="G773" t="str">
            <v>01</v>
          </cell>
          <cell r="H773">
            <v>6500</v>
          </cell>
          <cell r="I773">
            <v>0</v>
          </cell>
          <cell r="J773">
            <v>0</v>
          </cell>
          <cell r="K773">
            <v>0.56999999999999995</v>
          </cell>
          <cell r="L773" t="str">
            <v>26</v>
          </cell>
          <cell r="M773" t="str">
            <v>41606</v>
          </cell>
          <cell r="N773" t="str">
            <v>16 2930274</v>
          </cell>
          <cell r="P773">
            <v>11.1</v>
          </cell>
          <cell r="Q773">
            <v>0</v>
          </cell>
          <cell r="R773" t="str">
            <v>1</v>
          </cell>
          <cell r="S773" t="str">
            <v>41</v>
          </cell>
          <cell r="T773">
            <v>96</v>
          </cell>
          <cell r="U773">
            <v>7</v>
          </cell>
          <cell r="V773">
            <v>96</v>
          </cell>
          <cell r="W773">
            <v>7</v>
          </cell>
          <cell r="X773">
            <v>96</v>
          </cell>
          <cell r="Y773">
            <v>0</v>
          </cell>
          <cell r="Z773">
            <v>0</v>
          </cell>
          <cell r="AD773" t="str">
            <v>0</v>
          </cell>
          <cell r="AE773" t="str">
            <v>0</v>
          </cell>
          <cell r="AF773" t="str">
            <v>00</v>
          </cell>
          <cell r="AI773">
            <v>11365000</v>
          </cell>
          <cell r="AJ773">
            <v>1787146.25</v>
          </cell>
        </row>
        <row r="774">
          <cell r="A774" t="str">
            <v>02</v>
          </cell>
          <cell r="B774" t="str">
            <v>23</v>
          </cell>
          <cell r="C774" t="str">
            <v>1691</v>
          </cell>
          <cell r="D774" t="str">
            <v>Кондиционер FS12SHQ</v>
          </cell>
          <cell r="G774" t="str">
            <v>01</v>
          </cell>
          <cell r="H774">
            <v>6500</v>
          </cell>
          <cell r="I774">
            <v>0</v>
          </cell>
          <cell r="J774">
            <v>0</v>
          </cell>
          <cell r="K774">
            <v>0.56999999999999995</v>
          </cell>
          <cell r="L774" t="str">
            <v>23</v>
          </cell>
          <cell r="M774" t="str">
            <v>41606</v>
          </cell>
          <cell r="N774" t="str">
            <v>16 3697000</v>
          </cell>
          <cell r="P774">
            <v>10</v>
          </cell>
          <cell r="Q774">
            <v>0</v>
          </cell>
          <cell r="R774" t="str">
            <v>1</v>
          </cell>
          <cell r="S774" t="str">
            <v>41</v>
          </cell>
          <cell r="T774">
            <v>96</v>
          </cell>
          <cell r="U774">
            <v>7</v>
          </cell>
          <cell r="V774">
            <v>96</v>
          </cell>
          <cell r="W774">
            <v>7</v>
          </cell>
          <cell r="X774">
            <v>96</v>
          </cell>
          <cell r="Y774">
            <v>0</v>
          </cell>
          <cell r="Z774">
            <v>0</v>
          </cell>
          <cell r="AB774" t="str">
            <v>14</v>
          </cell>
          <cell r="AC774">
            <v>6</v>
          </cell>
          <cell r="AD774" t="str">
            <v>0</v>
          </cell>
          <cell r="AE774" t="str">
            <v>0</v>
          </cell>
          <cell r="AF774" t="str">
            <v>00</v>
          </cell>
          <cell r="AI774">
            <v>11365000</v>
          </cell>
          <cell r="AJ774">
            <v>1610041.67</v>
          </cell>
        </row>
        <row r="775">
          <cell r="A775" t="str">
            <v>02</v>
          </cell>
          <cell r="B775" t="str">
            <v>80</v>
          </cell>
          <cell r="C775" t="str">
            <v>1692</v>
          </cell>
          <cell r="D775" t="str">
            <v>Кондиционер FC12SHQ</v>
          </cell>
          <cell r="G775" t="str">
            <v>01</v>
          </cell>
          <cell r="H775">
            <v>6500</v>
          </cell>
          <cell r="I775">
            <v>0</v>
          </cell>
          <cell r="J775">
            <v>0</v>
          </cell>
          <cell r="K775">
            <v>0.56999999999999995</v>
          </cell>
          <cell r="L775" t="str">
            <v>26</v>
          </cell>
          <cell r="M775" t="str">
            <v>41606</v>
          </cell>
          <cell r="N775" t="str">
            <v>16 3697000</v>
          </cell>
          <cell r="P775">
            <v>10</v>
          </cell>
          <cell r="Q775">
            <v>0</v>
          </cell>
          <cell r="R775" t="str">
            <v>1</v>
          </cell>
          <cell r="S775" t="str">
            <v>41</v>
          </cell>
          <cell r="T775">
            <v>96</v>
          </cell>
          <cell r="U775">
            <v>7</v>
          </cell>
          <cell r="V775">
            <v>96</v>
          </cell>
          <cell r="W775">
            <v>7</v>
          </cell>
          <cell r="X775">
            <v>96</v>
          </cell>
          <cell r="Y775">
            <v>0</v>
          </cell>
          <cell r="Z775">
            <v>0</v>
          </cell>
          <cell r="AB775" t="str">
            <v>14</v>
          </cell>
          <cell r="AC775">
            <v>6</v>
          </cell>
          <cell r="AD775" t="str">
            <v>0</v>
          </cell>
          <cell r="AE775" t="str">
            <v>0</v>
          </cell>
          <cell r="AF775" t="str">
            <v>00</v>
          </cell>
          <cell r="AI775">
            <v>11365000</v>
          </cell>
          <cell r="AJ775">
            <v>1610041.67</v>
          </cell>
        </row>
        <row r="776">
          <cell r="A776" t="str">
            <v>02</v>
          </cell>
          <cell r="B776" t="str">
            <v>80</v>
          </cell>
          <cell r="C776" t="str">
            <v>1693</v>
          </cell>
          <cell r="D776" t="str">
            <v>Кондиционер FC12SHQ</v>
          </cell>
          <cell r="G776" t="str">
            <v>01</v>
          </cell>
          <cell r="H776">
            <v>6500</v>
          </cell>
          <cell r="I776">
            <v>0</v>
          </cell>
          <cell r="J776">
            <v>0</v>
          </cell>
          <cell r="K776">
            <v>0.56999999999999995</v>
          </cell>
          <cell r="L776" t="str">
            <v>26</v>
          </cell>
          <cell r="M776" t="str">
            <v>41606</v>
          </cell>
          <cell r="N776" t="str">
            <v>16 3697000</v>
          </cell>
          <cell r="P776">
            <v>10</v>
          </cell>
          <cell r="Q776">
            <v>0</v>
          </cell>
          <cell r="R776" t="str">
            <v>1</v>
          </cell>
          <cell r="S776" t="str">
            <v>41</v>
          </cell>
          <cell r="T776">
            <v>96</v>
          </cell>
          <cell r="U776">
            <v>7</v>
          </cell>
          <cell r="V776">
            <v>96</v>
          </cell>
          <cell r="W776">
            <v>7</v>
          </cell>
          <cell r="X776">
            <v>96</v>
          </cell>
          <cell r="Y776">
            <v>0</v>
          </cell>
          <cell r="Z776">
            <v>0</v>
          </cell>
          <cell r="AB776" t="str">
            <v>14</v>
          </cell>
          <cell r="AC776">
            <v>6</v>
          </cell>
          <cell r="AD776" t="str">
            <v>0</v>
          </cell>
          <cell r="AE776" t="str">
            <v>0</v>
          </cell>
          <cell r="AF776" t="str">
            <v>00</v>
          </cell>
          <cell r="AI776">
            <v>11365000</v>
          </cell>
          <cell r="AJ776">
            <v>1610041.67</v>
          </cell>
        </row>
        <row r="777">
          <cell r="A777" t="str">
            <v>02</v>
          </cell>
          <cell r="B777" t="str">
            <v>02</v>
          </cell>
          <cell r="C777" t="str">
            <v>1694</v>
          </cell>
          <cell r="D777" t="str">
            <v>Кондиционер FC12SHQ</v>
          </cell>
          <cell r="G777" t="str">
            <v>01</v>
          </cell>
          <cell r="H777">
            <v>6500</v>
          </cell>
          <cell r="I777">
            <v>0</v>
          </cell>
          <cell r="J777">
            <v>0</v>
          </cell>
          <cell r="K777">
            <v>0.56999999999999995</v>
          </cell>
          <cell r="L777" t="str">
            <v>20</v>
          </cell>
          <cell r="M777" t="str">
            <v>41606</v>
          </cell>
          <cell r="N777" t="str">
            <v>16 3697000</v>
          </cell>
          <cell r="P777">
            <v>10</v>
          </cell>
          <cell r="Q777">
            <v>0</v>
          </cell>
          <cell r="R777" t="str">
            <v>1</v>
          </cell>
          <cell r="S777" t="str">
            <v>41</v>
          </cell>
          <cell r="T777">
            <v>96</v>
          </cell>
          <cell r="U777">
            <v>7</v>
          </cell>
          <cell r="V777">
            <v>96</v>
          </cell>
          <cell r="W777">
            <v>7</v>
          </cell>
          <cell r="X777">
            <v>96</v>
          </cell>
          <cell r="Y777">
            <v>0</v>
          </cell>
          <cell r="Z777">
            <v>0</v>
          </cell>
          <cell r="AB777" t="str">
            <v>14</v>
          </cell>
          <cell r="AC777">
            <v>6</v>
          </cell>
          <cell r="AD777" t="str">
            <v>0</v>
          </cell>
          <cell r="AE777" t="str">
            <v>0</v>
          </cell>
          <cell r="AF777" t="str">
            <v>00</v>
          </cell>
          <cell r="AI777">
            <v>11365000</v>
          </cell>
          <cell r="AJ777">
            <v>1610041.67</v>
          </cell>
        </row>
        <row r="778">
          <cell r="A778" t="str">
            <v>02</v>
          </cell>
          <cell r="B778" t="str">
            <v>02</v>
          </cell>
          <cell r="C778" t="str">
            <v>1695</v>
          </cell>
          <cell r="D778" t="str">
            <v>Кондиционер FC12SHQ</v>
          </cell>
          <cell r="G778" t="str">
            <v>01</v>
          </cell>
          <cell r="H778">
            <v>6500</v>
          </cell>
          <cell r="I778">
            <v>0</v>
          </cell>
          <cell r="J778">
            <v>0</v>
          </cell>
          <cell r="K778">
            <v>0.56999999999999995</v>
          </cell>
          <cell r="L778" t="str">
            <v>20</v>
          </cell>
          <cell r="M778" t="str">
            <v>41606</v>
          </cell>
          <cell r="N778" t="str">
            <v>16 3697000</v>
          </cell>
          <cell r="P778">
            <v>10</v>
          </cell>
          <cell r="Q778">
            <v>0</v>
          </cell>
          <cell r="R778" t="str">
            <v>1</v>
          </cell>
          <cell r="S778" t="str">
            <v>41</v>
          </cell>
          <cell r="T778">
            <v>96</v>
          </cell>
          <cell r="U778">
            <v>7</v>
          </cell>
          <cell r="V778">
            <v>96</v>
          </cell>
          <cell r="W778">
            <v>7</v>
          </cell>
          <cell r="X778">
            <v>96</v>
          </cell>
          <cell r="Y778">
            <v>0</v>
          </cell>
          <cell r="Z778">
            <v>0</v>
          </cell>
          <cell r="AB778" t="str">
            <v>14</v>
          </cell>
          <cell r="AC778">
            <v>6</v>
          </cell>
          <cell r="AD778" t="str">
            <v>0</v>
          </cell>
          <cell r="AE778" t="str">
            <v>0</v>
          </cell>
          <cell r="AF778" t="str">
            <v>00</v>
          </cell>
          <cell r="AI778">
            <v>11365000</v>
          </cell>
          <cell r="AJ778">
            <v>1610041.67</v>
          </cell>
        </row>
        <row r="779">
          <cell r="A779" t="str">
            <v>02</v>
          </cell>
          <cell r="B779" t="str">
            <v>55</v>
          </cell>
          <cell r="C779" t="str">
            <v>1696</v>
          </cell>
          <cell r="D779" t="str">
            <v>Кондиционер FC12SHQ</v>
          </cell>
          <cell r="G779" t="str">
            <v>01</v>
          </cell>
          <cell r="H779">
            <v>6500</v>
          </cell>
          <cell r="I779">
            <v>0</v>
          </cell>
          <cell r="J779">
            <v>0</v>
          </cell>
          <cell r="K779">
            <v>0.56999999999999995</v>
          </cell>
          <cell r="L779" t="str">
            <v>26</v>
          </cell>
          <cell r="M779" t="str">
            <v>41606</v>
          </cell>
          <cell r="N779" t="str">
            <v>16 3697000</v>
          </cell>
          <cell r="P779">
            <v>10</v>
          </cell>
          <cell r="Q779">
            <v>0</v>
          </cell>
          <cell r="R779" t="str">
            <v>1</v>
          </cell>
          <cell r="S779" t="str">
            <v>41</v>
          </cell>
          <cell r="T779">
            <v>96</v>
          </cell>
          <cell r="U779">
            <v>7</v>
          </cell>
          <cell r="V779">
            <v>96</v>
          </cell>
          <cell r="W779">
            <v>7</v>
          </cell>
          <cell r="X779">
            <v>96</v>
          </cell>
          <cell r="Y779">
            <v>0</v>
          </cell>
          <cell r="Z779">
            <v>0</v>
          </cell>
          <cell r="AB779" t="str">
            <v>14</v>
          </cell>
          <cell r="AC779">
            <v>9</v>
          </cell>
          <cell r="AD779" t="str">
            <v>0</v>
          </cell>
          <cell r="AE779" t="str">
            <v>0</v>
          </cell>
          <cell r="AF779" t="str">
            <v>00</v>
          </cell>
          <cell r="AI779">
            <v>11365000</v>
          </cell>
          <cell r="AJ779">
            <v>1610041.67</v>
          </cell>
        </row>
        <row r="780">
          <cell r="A780" t="str">
            <v>02</v>
          </cell>
          <cell r="B780" t="str">
            <v>80</v>
          </cell>
          <cell r="C780" t="str">
            <v>1697</v>
          </cell>
          <cell r="D780" t="str">
            <v>Кондиционер FC12SHQ</v>
          </cell>
          <cell r="G780" t="str">
            <v>01</v>
          </cell>
          <cell r="H780">
            <v>6500</v>
          </cell>
          <cell r="I780">
            <v>0</v>
          </cell>
          <cell r="J780">
            <v>0</v>
          </cell>
          <cell r="K780">
            <v>0.56999999999999995</v>
          </cell>
          <cell r="L780" t="str">
            <v>26</v>
          </cell>
          <cell r="M780" t="str">
            <v>41606</v>
          </cell>
          <cell r="N780" t="str">
            <v>16 3697000</v>
          </cell>
          <cell r="P780">
            <v>10</v>
          </cell>
          <cell r="Q780">
            <v>0</v>
          </cell>
          <cell r="R780" t="str">
            <v>1</v>
          </cell>
          <cell r="S780" t="str">
            <v>41</v>
          </cell>
          <cell r="T780">
            <v>96</v>
          </cell>
          <cell r="U780">
            <v>7</v>
          </cell>
          <cell r="V780">
            <v>96</v>
          </cell>
          <cell r="W780">
            <v>7</v>
          </cell>
          <cell r="X780">
            <v>96</v>
          </cell>
          <cell r="Y780">
            <v>0</v>
          </cell>
          <cell r="Z780">
            <v>0</v>
          </cell>
          <cell r="AB780" t="str">
            <v>14</v>
          </cell>
          <cell r="AC780">
            <v>6</v>
          </cell>
          <cell r="AD780" t="str">
            <v>0</v>
          </cell>
          <cell r="AE780" t="str">
            <v>0</v>
          </cell>
          <cell r="AF780" t="str">
            <v>00</v>
          </cell>
          <cell r="AI780">
            <v>11365000</v>
          </cell>
          <cell r="AJ780">
            <v>1610041.67</v>
          </cell>
        </row>
        <row r="781">
          <cell r="A781" t="str">
            <v>02</v>
          </cell>
          <cell r="B781" t="str">
            <v>99</v>
          </cell>
          <cell r="C781" t="str">
            <v>1699</v>
          </cell>
          <cell r="D781" t="str">
            <v>Троллейная подвеска</v>
          </cell>
          <cell r="E781" t="str">
            <v>ТПП-821</v>
          </cell>
          <cell r="G781" t="str">
            <v>01</v>
          </cell>
          <cell r="H781">
            <v>24000</v>
          </cell>
          <cell r="I781">
            <v>0</v>
          </cell>
          <cell r="J781">
            <v>0</v>
          </cell>
          <cell r="K781">
            <v>1.03</v>
          </cell>
          <cell r="L781" t="str">
            <v>20</v>
          </cell>
          <cell r="M781" t="str">
            <v>43814</v>
          </cell>
          <cell r="N781" t="str">
            <v>14 2922721</v>
          </cell>
          <cell r="P781">
            <v>33.299999999999997</v>
          </cell>
          <cell r="Q781">
            <v>0</v>
          </cell>
          <cell r="R781" t="str">
            <v>1</v>
          </cell>
          <cell r="S781" t="str">
            <v>43</v>
          </cell>
          <cell r="T781">
            <v>96</v>
          </cell>
          <cell r="U781">
            <v>8</v>
          </cell>
          <cell r="V781">
            <v>96</v>
          </cell>
          <cell r="W781">
            <v>8</v>
          </cell>
          <cell r="X781">
            <v>96</v>
          </cell>
          <cell r="Y781">
            <v>0</v>
          </cell>
          <cell r="Z781">
            <v>0</v>
          </cell>
          <cell r="AB781" t="str">
            <v>14</v>
          </cell>
          <cell r="AC781">
            <v>12</v>
          </cell>
          <cell r="AD781" t="str">
            <v>0</v>
          </cell>
          <cell r="AE781" t="str">
            <v>0</v>
          </cell>
          <cell r="AF781" t="str">
            <v>00</v>
          </cell>
          <cell r="AI781">
            <v>23333333</v>
          </cell>
          <cell r="AJ781">
            <v>10359999.85</v>
          </cell>
        </row>
        <row r="782">
          <cell r="A782" t="str">
            <v>02</v>
          </cell>
          <cell r="B782" t="str">
            <v>99</v>
          </cell>
          <cell r="C782" t="str">
            <v>171</v>
          </cell>
          <cell r="D782" t="str">
            <v>Троллейная подвеска</v>
          </cell>
          <cell r="E782" t="str">
            <v>ТПП-821</v>
          </cell>
          <cell r="G782" t="str">
            <v>01</v>
          </cell>
          <cell r="H782">
            <v>24000</v>
          </cell>
          <cell r="I782">
            <v>0</v>
          </cell>
          <cell r="J782">
            <v>0</v>
          </cell>
          <cell r="K782">
            <v>1.03</v>
          </cell>
          <cell r="L782" t="str">
            <v>20</v>
          </cell>
          <cell r="M782" t="str">
            <v>43814</v>
          </cell>
          <cell r="N782" t="str">
            <v>14 2922721</v>
          </cell>
          <cell r="P782">
            <v>33.299999999999997</v>
          </cell>
          <cell r="Q782">
            <v>0</v>
          </cell>
          <cell r="R782" t="str">
            <v>1</v>
          </cell>
          <cell r="S782" t="str">
            <v>43</v>
          </cell>
          <cell r="T782">
            <v>96</v>
          </cell>
          <cell r="U782">
            <v>8</v>
          </cell>
          <cell r="V782">
            <v>96</v>
          </cell>
          <cell r="W782">
            <v>8</v>
          </cell>
          <cell r="X782">
            <v>96</v>
          </cell>
          <cell r="Y782">
            <v>0</v>
          </cell>
          <cell r="Z782">
            <v>0</v>
          </cell>
          <cell r="AB782" t="str">
            <v>14</v>
          </cell>
          <cell r="AC782">
            <v>12</v>
          </cell>
          <cell r="AD782" t="str">
            <v>0</v>
          </cell>
          <cell r="AE782" t="str">
            <v>1</v>
          </cell>
          <cell r="AF782" t="str">
            <v>00</v>
          </cell>
          <cell r="AI782">
            <v>23333333</v>
          </cell>
          <cell r="AJ782">
            <v>10359999.85</v>
          </cell>
        </row>
        <row r="783">
          <cell r="A783" t="str">
            <v>02</v>
          </cell>
          <cell r="B783" t="str">
            <v>99</v>
          </cell>
          <cell r="C783" t="str">
            <v>172</v>
          </cell>
          <cell r="D783" t="str">
            <v>Троллейная подвеска</v>
          </cell>
          <cell r="E783" t="str">
            <v>ТПП-821</v>
          </cell>
          <cell r="G783" t="str">
            <v>01</v>
          </cell>
          <cell r="H783">
            <v>24000</v>
          </cell>
          <cell r="I783">
            <v>0</v>
          </cell>
          <cell r="J783">
            <v>0</v>
          </cell>
          <cell r="K783">
            <v>1.03</v>
          </cell>
          <cell r="L783" t="str">
            <v>20</v>
          </cell>
          <cell r="M783" t="str">
            <v>43814</v>
          </cell>
          <cell r="N783" t="str">
            <v>14 2922721</v>
          </cell>
          <cell r="P783">
            <v>33.299999999999997</v>
          </cell>
          <cell r="Q783">
            <v>0</v>
          </cell>
          <cell r="R783" t="str">
            <v>1</v>
          </cell>
          <cell r="S783" t="str">
            <v>43</v>
          </cell>
          <cell r="T783">
            <v>96</v>
          </cell>
          <cell r="U783">
            <v>8</v>
          </cell>
          <cell r="V783">
            <v>96</v>
          </cell>
          <cell r="W783">
            <v>8</v>
          </cell>
          <cell r="X783">
            <v>96</v>
          </cell>
          <cell r="Y783">
            <v>0</v>
          </cell>
          <cell r="Z783">
            <v>0</v>
          </cell>
          <cell r="AB783" t="str">
            <v>14</v>
          </cell>
          <cell r="AC783">
            <v>5</v>
          </cell>
          <cell r="AD783" t="str">
            <v>0</v>
          </cell>
          <cell r="AE783" t="str">
            <v>0</v>
          </cell>
          <cell r="AF783" t="str">
            <v>00</v>
          </cell>
          <cell r="AI783">
            <v>23333334</v>
          </cell>
          <cell r="AJ783">
            <v>10360000.300000001</v>
          </cell>
        </row>
        <row r="784">
          <cell r="A784" t="str">
            <v>02</v>
          </cell>
          <cell r="B784" t="str">
            <v>99</v>
          </cell>
          <cell r="C784" t="str">
            <v>173</v>
          </cell>
          <cell r="D784" t="str">
            <v>Полотенца мягкие</v>
          </cell>
          <cell r="E784" t="str">
            <v>ПМ-524</v>
          </cell>
          <cell r="G784" t="str">
            <v>01</v>
          </cell>
          <cell r="H784">
            <v>7050</v>
          </cell>
          <cell r="I784">
            <v>0</v>
          </cell>
          <cell r="J784">
            <v>0</v>
          </cell>
          <cell r="K784">
            <v>1.01</v>
          </cell>
          <cell r="L784" t="str">
            <v>20</v>
          </cell>
          <cell r="M784" t="str">
            <v>43815</v>
          </cell>
          <cell r="N784" t="str">
            <v>14 2922721</v>
          </cell>
          <cell r="P784">
            <v>50</v>
          </cell>
          <cell r="Q784">
            <v>0</v>
          </cell>
          <cell r="R784" t="str">
            <v>1</v>
          </cell>
          <cell r="S784" t="str">
            <v>43</v>
          </cell>
          <cell r="T784">
            <v>96</v>
          </cell>
          <cell r="U784">
            <v>8</v>
          </cell>
          <cell r="V784">
            <v>96</v>
          </cell>
          <cell r="W784">
            <v>8</v>
          </cell>
          <cell r="X784">
            <v>96</v>
          </cell>
          <cell r="Y784">
            <v>0</v>
          </cell>
          <cell r="Z784">
            <v>0</v>
          </cell>
          <cell r="AB784" t="str">
            <v>14</v>
          </cell>
          <cell r="AC784">
            <v>6</v>
          </cell>
          <cell r="AD784" t="str">
            <v>0</v>
          </cell>
          <cell r="AE784" t="str">
            <v>0</v>
          </cell>
          <cell r="AF784" t="str">
            <v>00</v>
          </cell>
          <cell r="AI784">
            <v>7000000</v>
          </cell>
          <cell r="AJ784">
            <v>4666666.67</v>
          </cell>
        </row>
        <row r="785">
          <cell r="A785" t="str">
            <v>02</v>
          </cell>
          <cell r="B785" t="str">
            <v>03</v>
          </cell>
          <cell r="C785" t="str">
            <v>174</v>
          </cell>
          <cell r="D785" t="str">
            <v>Полотенца мягкие</v>
          </cell>
          <cell r="E785" t="str">
            <v>ПМ-524</v>
          </cell>
          <cell r="G785" t="str">
            <v>01</v>
          </cell>
          <cell r="H785">
            <v>7050</v>
          </cell>
          <cell r="I785">
            <v>0</v>
          </cell>
          <cell r="J785">
            <v>0</v>
          </cell>
          <cell r="K785">
            <v>1.01</v>
          </cell>
          <cell r="L785" t="str">
            <v>26</v>
          </cell>
          <cell r="M785" t="str">
            <v>43815</v>
          </cell>
          <cell r="N785" t="str">
            <v>14 2922721</v>
          </cell>
          <cell r="P785">
            <v>50</v>
          </cell>
          <cell r="Q785">
            <v>0</v>
          </cell>
          <cell r="R785" t="str">
            <v>1</v>
          </cell>
          <cell r="S785" t="str">
            <v>43</v>
          </cell>
          <cell r="T785">
            <v>96</v>
          </cell>
          <cell r="U785">
            <v>8</v>
          </cell>
          <cell r="V785">
            <v>96</v>
          </cell>
          <cell r="W785">
            <v>8</v>
          </cell>
          <cell r="X785">
            <v>96</v>
          </cell>
          <cell r="Y785">
            <v>0</v>
          </cell>
          <cell r="Z785">
            <v>0</v>
          </cell>
          <cell r="AD785" t="str">
            <v>0</v>
          </cell>
          <cell r="AE785" t="str">
            <v>0</v>
          </cell>
          <cell r="AF785" t="str">
            <v>00</v>
          </cell>
          <cell r="AI785">
            <v>7000000</v>
          </cell>
          <cell r="AJ785">
            <v>4666666.67</v>
          </cell>
        </row>
        <row r="786">
          <cell r="A786" t="str">
            <v>02</v>
          </cell>
          <cell r="B786" t="str">
            <v>03</v>
          </cell>
          <cell r="C786" t="str">
            <v>175</v>
          </cell>
          <cell r="D786" t="str">
            <v>Полотенца мягкие</v>
          </cell>
          <cell r="E786" t="str">
            <v>ПМ-524</v>
          </cell>
          <cell r="G786" t="str">
            <v>01</v>
          </cell>
          <cell r="H786">
            <v>7050</v>
          </cell>
          <cell r="I786">
            <v>0</v>
          </cell>
          <cell r="J786">
            <v>0</v>
          </cell>
          <cell r="K786">
            <v>1.01</v>
          </cell>
          <cell r="L786" t="str">
            <v>26</v>
          </cell>
          <cell r="M786" t="str">
            <v>43815</v>
          </cell>
          <cell r="N786" t="str">
            <v>14 2922721</v>
          </cell>
          <cell r="P786">
            <v>50</v>
          </cell>
          <cell r="Q786">
            <v>0</v>
          </cell>
          <cell r="R786" t="str">
            <v>1</v>
          </cell>
          <cell r="S786" t="str">
            <v>43</v>
          </cell>
          <cell r="T786">
            <v>96</v>
          </cell>
          <cell r="U786">
            <v>8</v>
          </cell>
          <cell r="V786">
            <v>96</v>
          </cell>
          <cell r="W786">
            <v>8</v>
          </cell>
          <cell r="X786">
            <v>96</v>
          </cell>
          <cell r="Y786">
            <v>0</v>
          </cell>
          <cell r="Z786">
            <v>0</v>
          </cell>
          <cell r="AD786" t="str">
            <v>0</v>
          </cell>
          <cell r="AE786" t="str">
            <v>0</v>
          </cell>
          <cell r="AF786" t="str">
            <v>00</v>
          </cell>
          <cell r="AI786">
            <v>7000000</v>
          </cell>
          <cell r="AJ786">
            <v>4666666.67</v>
          </cell>
        </row>
        <row r="787">
          <cell r="A787" t="str">
            <v>02</v>
          </cell>
          <cell r="B787" t="str">
            <v>03</v>
          </cell>
          <cell r="C787" t="str">
            <v>176</v>
          </cell>
          <cell r="D787" t="str">
            <v>Полотенца мягкие</v>
          </cell>
          <cell r="E787" t="str">
            <v>ПМ-524</v>
          </cell>
          <cell r="G787" t="str">
            <v>01</v>
          </cell>
          <cell r="H787">
            <v>7050</v>
          </cell>
          <cell r="I787">
            <v>0</v>
          </cell>
          <cell r="J787">
            <v>0</v>
          </cell>
          <cell r="K787">
            <v>1.01</v>
          </cell>
          <cell r="L787" t="str">
            <v>26</v>
          </cell>
          <cell r="M787" t="str">
            <v>43815</v>
          </cell>
          <cell r="N787" t="str">
            <v>14 2922721</v>
          </cell>
          <cell r="P787">
            <v>50</v>
          </cell>
          <cell r="Q787">
            <v>0</v>
          </cell>
          <cell r="R787" t="str">
            <v>1</v>
          </cell>
          <cell r="S787" t="str">
            <v>43</v>
          </cell>
          <cell r="T787">
            <v>96</v>
          </cell>
          <cell r="U787">
            <v>8</v>
          </cell>
          <cell r="V787">
            <v>96</v>
          </cell>
          <cell r="W787">
            <v>8</v>
          </cell>
          <cell r="X787">
            <v>96</v>
          </cell>
          <cell r="Y787">
            <v>0</v>
          </cell>
          <cell r="Z787">
            <v>0</v>
          </cell>
          <cell r="AD787" t="str">
            <v>0</v>
          </cell>
          <cell r="AE787" t="str">
            <v>0</v>
          </cell>
          <cell r="AF787" t="str">
            <v>00</v>
          </cell>
          <cell r="AI787">
            <v>7000000</v>
          </cell>
          <cell r="AJ787">
            <v>4666666.67</v>
          </cell>
        </row>
        <row r="788">
          <cell r="A788" t="str">
            <v>02</v>
          </cell>
          <cell r="B788" t="str">
            <v>05</v>
          </cell>
          <cell r="C788" t="str">
            <v>177</v>
          </cell>
          <cell r="D788" t="str">
            <v>Машина изоляционная</v>
          </cell>
          <cell r="E788" t="str">
            <v>ИМ-820</v>
          </cell>
          <cell r="G788" t="str">
            <v>01</v>
          </cell>
          <cell r="H788">
            <v>95600</v>
          </cell>
          <cell r="I788">
            <v>0</v>
          </cell>
          <cell r="J788">
            <v>0</v>
          </cell>
          <cell r="K788">
            <v>1.01</v>
          </cell>
          <cell r="L788" t="str">
            <v>20</v>
          </cell>
          <cell r="M788" t="str">
            <v>43803</v>
          </cell>
          <cell r="N788" t="str">
            <v>14 2947195</v>
          </cell>
          <cell r="P788">
            <v>33.299999999999997</v>
          </cell>
          <cell r="Q788">
            <v>0</v>
          </cell>
          <cell r="R788" t="str">
            <v>1</v>
          </cell>
          <cell r="S788" t="str">
            <v>43</v>
          </cell>
          <cell r="T788">
            <v>96</v>
          </cell>
          <cell r="U788">
            <v>8</v>
          </cell>
          <cell r="V788">
            <v>96</v>
          </cell>
          <cell r="W788">
            <v>8</v>
          </cell>
          <cell r="X788">
            <v>96</v>
          </cell>
          <cell r="Y788">
            <v>0</v>
          </cell>
          <cell r="Z788">
            <v>0</v>
          </cell>
          <cell r="AB788" t="str">
            <v>14</v>
          </cell>
          <cell r="AC788">
            <v>5</v>
          </cell>
          <cell r="AD788" t="str">
            <v>0</v>
          </cell>
          <cell r="AE788" t="str">
            <v>0</v>
          </cell>
          <cell r="AF788" t="str">
            <v>00</v>
          </cell>
          <cell r="AI788">
            <v>94290833</v>
          </cell>
          <cell r="AJ788">
            <v>41865129.850000001</v>
          </cell>
        </row>
        <row r="789">
          <cell r="A789" t="str">
            <v>02</v>
          </cell>
          <cell r="B789" t="str">
            <v>03</v>
          </cell>
          <cell r="C789" t="str">
            <v>178</v>
          </cell>
          <cell r="D789" t="str">
            <v>Снегоход РЫСЬ УС-440</v>
          </cell>
          <cell r="G789" t="str">
            <v>01</v>
          </cell>
          <cell r="H789">
            <v>17463</v>
          </cell>
          <cell r="I789">
            <v>0</v>
          </cell>
          <cell r="J789">
            <v>0</v>
          </cell>
          <cell r="K789">
            <v>1</v>
          </cell>
          <cell r="L789" t="str">
            <v>23</v>
          </cell>
          <cell r="M789" t="str">
            <v>50511</v>
          </cell>
          <cell r="N789" t="str">
            <v>16 3612050</v>
          </cell>
          <cell r="P789">
            <v>21.3</v>
          </cell>
          <cell r="Q789">
            <v>0</v>
          </cell>
          <cell r="R789" t="str">
            <v>1</v>
          </cell>
          <cell r="S789" t="str">
            <v>50</v>
          </cell>
          <cell r="T789">
            <v>96</v>
          </cell>
          <cell r="U789">
            <v>8</v>
          </cell>
          <cell r="V789">
            <v>96</v>
          </cell>
          <cell r="W789">
            <v>8</v>
          </cell>
          <cell r="X789">
            <v>96</v>
          </cell>
          <cell r="Y789">
            <v>0</v>
          </cell>
          <cell r="Z789">
            <v>0</v>
          </cell>
          <cell r="AD789" t="str">
            <v>0</v>
          </cell>
          <cell r="AE789" t="str">
            <v>0</v>
          </cell>
          <cell r="AF789" t="str">
            <v>00</v>
          </cell>
          <cell r="AI789">
            <v>17500000</v>
          </cell>
          <cell r="AJ789">
            <v>4970000</v>
          </cell>
        </row>
        <row r="790">
          <cell r="A790" t="str">
            <v>02</v>
          </cell>
          <cell r="B790" t="str">
            <v>05</v>
          </cell>
          <cell r="C790" t="str">
            <v>179</v>
          </cell>
          <cell r="D790" t="str">
            <v>Радиостанция КАМА</v>
          </cell>
          <cell r="E790" t="str">
            <v>г Горький</v>
          </cell>
          <cell r="G790" t="str">
            <v>01</v>
          </cell>
          <cell r="H790">
            <v>3846</v>
          </cell>
          <cell r="I790">
            <v>0</v>
          </cell>
          <cell r="J790">
            <v>0</v>
          </cell>
          <cell r="K790">
            <v>1.03</v>
          </cell>
          <cell r="L790" t="str">
            <v>20</v>
          </cell>
          <cell r="M790" t="str">
            <v>45620</v>
          </cell>
          <cell r="N790" t="str">
            <v>14 3221102</v>
          </cell>
          <cell r="P790">
            <v>12.5</v>
          </cell>
          <cell r="Q790">
            <v>0</v>
          </cell>
          <cell r="R790" t="str">
            <v>1</v>
          </cell>
          <cell r="S790" t="str">
            <v>45</v>
          </cell>
          <cell r="T790">
            <v>96</v>
          </cell>
          <cell r="U790">
            <v>8</v>
          </cell>
          <cell r="V790">
            <v>96</v>
          </cell>
          <cell r="W790">
            <v>8</v>
          </cell>
          <cell r="X790">
            <v>96</v>
          </cell>
          <cell r="Y790">
            <v>0</v>
          </cell>
          <cell r="Z790">
            <v>0</v>
          </cell>
          <cell r="AD790" t="str">
            <v>0</v>
          </cell>
          <cell r="AE790" t="str">
            <v>0</v>
          </cell>
          <cell r="AF790" t="str">
            <v>00</v>
          </cell>
          <cell r="AI790">
            <v>3722893</v>
          </cell>
          <cell r="AJ790">
            <v>620482.17000000004</v>
          </cell>
        </row>
        <row r="791">
          <cell r="A791" t="str">
            <v>02</v>
          </cell>
          <cell r="B791" t="str">
            <v>05</v>
          </cell>
          <cell r="C791" t="str">
            <v>180</v>
          </cell>
          <cell r="D791" t="str">
            <v>Радиостанция КАМА</v>
          </cell>
          <cell r="E791" t="str">
            <v>г Горький</v>
          </cell>
          <cell r="G791" t="str">
            <v>01</v>
          </cell>
          <cell r="H791">
            <v>3846</v>
          </cell>
          <cell r="I791">
            <v>0</v>
          </cell>
          <cell r="J791">
            <v>0</v>
          </cell>
          <cell r="K791">
            <v>1.03</v>
          </cell>
          <cell r="L791" t="str">
            <v>20</v>
          </cell>
          <cell r="M791" t="str">
            <v>45620</v>
          </cell>
          <cell r="N791" t="str">
            <v>14 3221102</v>
          </cell>
          <cell r="P791">
            <v>12.5</v>
          </cell>
          <cell r="Q791">
            <v>0</v>
          </cell>
          <cell r="R791" t="str">
            <v>1</v>
          </cell>
          <cell r="S791" t="str">
            <v>45</v>
          </cell>
          <cell r="T791">
            <v>96</v>
          </cell>
          <cell r="U791">
            <v>8</v>
          </cell>
          <cell r="V791">
            <v>96</v>
          </cell>
          <cell r="W791">
            <v>8</v>
          </cell>
          <cell r="X791">
            <v>96</v>
          </cell>
          <cell r="Y791">
            <v>0</v>
          </cell>
          <cell r="Z791">
            <v>0</v>
          </cell>
          <cell r="AD791" t="str">
            <v>0</v>
          </cell>
          <cell r="AE791" t="str">
            <v>0</v>
          </cell>
          <cell r="AF791" t="str">
            <v>00</v>
          </cell>
          <cell r="AI791">
            <v>3722893</v>
          </cell>
          <cell r="AJ791">
            <v>620482.17000000004</v>
          </cell>
        </row>
        <row r="792">
          <cell r="A792" t="str">
            <v>02</v>
          </cell>
          <cell r="B792" t="str">
            <v>02</v>
          </cell>
          <cell r="C792" t="str">
            <v>181</v>
          </cell>
          <cell r="D792" t="str">
            <v>Холодильный ларь F-4</v>
          </cell>
          <cell r="E792" t="str">
            <v>1  Дания</v>
          </cell>
          <cell r="G792" t="str">
            <v>01</v>
          </cell>
          <cell r="H792">
            <v>3375</v>
          </cell>
          <cell r="I792">
            <v>0</v>
          </cell>
          <cell r="J792">
            <v>0</v>
          </cell>
          <cell r="K792">
            <v>1</v>
          </cell>
          <cell r="L792" t="str">
            <v>20</v>
          </cell>
          <cell r="M792" t="str">
            <v>45800</v>
          </cell>
          <cell r="N792" t="str">
            <v>16 2930100</v>
          </cell>
          <cell r="P792">
            <v>10</v>
          </cell>
          <cell r="Q792">
            <v>0</v>
          </cell>
          <cell r="R792" t="str">
            <v>1</v>
          </cell>
          <cell r="S792" t="str">
            <v>45</v>
          </cell>
          <cell r="T792">
            <v>96</v>
          </cell>
          <cell r="U792">
            <v>8</v>
          </cell>
          <cell r="V792">
            <v>96</v>
          </cell>
          <cell r="W792">
            <v>8</v>
          </cell>
          <cell r="X792">
            <v>96</v>
          </cell>
          <cell r="Y792">
            <v>0</v>
          </cell>
          <cell r="Z792">
            <v>0</v>
          </cell>
          <cell r="AB792" t="str">
            <v>14</v>
          </cell>
          <cell r="AC792">
            <v>2</v>
          </cell>
          <cell r="AD792" t="str">
            <v>0</v>
          </cell>
          <cell r="AE792" t="str">
            <v>0</v>
          </cell>
          <cell r="AF792" t="str">
            <v>00</v>
          </cell>
          <cell r="AI792">
            <v>3375000</v>
          </cell>
          <cell r="AJ792">
            <v>450000</v>
          </cell>
        </row>
        <row r="793">
          <cell r="A793" t="str">
            <v>17</v>
          </cell>
          <cell r="B793" t="str">
            <v>82</v>
          </cell>
          <cell r="C793" t="str">
            <v>182</v>
          </cell>
          <cell r="D793" t="str">
            <v>Холодильный ларь F-4</v>
          </cell>
          <cell r="E793" t="str">
            <v>1</v>
          </cell>
          <cell r="G793" t="str">
            <v>01</v>
          </cell>
          <cell r="H793">
            <v>3375</v>
          </cell>
          <cell r="I793">
            <v>0</v>
          </cell>
          <cell r="J793">
            <v>0</v>
          </cell>
          <cell r="K793">
            <v>1</v>
          </cell>
          <cell r="L793" t="str">
            <v>29</v>
          </cell>
          <cell r="M793" t="str">
            <v>45800</v>
          </cell>
          <cell r="N793" t="str">
            <v>16 3697050</v>
          </cell>
          <cell r="P793">
            <v>10</v>
          </cell>
          <cell r="Q793">
            <v>0</v>
          </cell>
          <cell r="R793" t="str">
            <v>1</v>
          </cell>
          <cell r="S793" t="str">
            <v>45</v>
          </cell>
          <cell r="T793">
            <v>96</v>
          </cell>
          <cell r="U793">
            <v>8</v>
          </cell>
          <cell r="V793">
            <v>96</v>
          </cell>
          <cell r="W793">
            <v>8</v>
          </cell>
          <cell r="X793">
            <v>96</v>
          </cell>
          <cell r="Y793">
            <v>0</v>
          </cell>
          <cell r="Z793">
            <v>0</v>
          </cell>
          <cell r="AB793" t="str">
            <v>14</v>
          </cell>
          <cell r="AC793">
            <v>8</v>
          </cell>
          <cell r="AD793" t="str">
            <v>0</v>
          </cell>
          <cell r="AE793" t="str">
            <v>0</v>
          </cell>
          <cell r="AF793" t="str">
            <v>17</v>
          </cell>
          <cell r="AI793">
            <v>3375000</v>
          </cell>
          <cell r="AJ793">
            <v>450000</v>
          </cell>
        </row>
        <row r="794">
          <cell r="A794" t="str">
            <v>02</v>
          </cell>
          <cell r="B794" t="str">
            <v>02</v>
          </cell>
          <cell r="C794" t="str">
            <v>184</v>
          </cell>
          <cell r="D794" t="str">
            <v>Передвижная эл.станц</v>
          </cell>
          <cell r="E794" t="str">
            <v>ия 100 квт ДЭС-100</v>
          </cell>
          <cell r="G794" t="str">
            <v>01</v>
          </cell>
          <cell r="H794">
            <v>110000</v>
          </cell>
          <cell r="I794">
            <v>0</v>
          </cell>
          <cell r="J794">
            <v>0</v>
          </cell>
          <cell r="K794">
            <v>1.06</v>
          </cell>
          <cell r="L794" t="str">
            <v>20</v>
          </cell>
          <cell r="M794" t="str">
            <v>40307</v>
          </cell>
          <cell r="N794" t="str">
            <v>14 3149130</v>
          </cell>
          <cell r="P794">
            <v>14.3</v>
          </cell>
          <cell r="Q794">
            <v>0</v>
          </cell>
          <cell r="R794" t="str">
            <v>1</v>
          </cell>
          <cell r="S794" t="str">
            <v>40</v>
          </cell>
          <cell r="T794">
            <v>90</v>
          </cell>
          <cell r="U794">
            <v>9</v>
          </cell>
          <cell r="V794">
            <v>96</v>
          </cell>
          <cell r="W794">
            <v>9</v>
          </cell>
          <cell r="X794">
            <v>96</v>
          </cell>
          <cell r="Y794">
            <v>0</v>
          </cell>
          <cell r="Z794">
            <v>0</v>
          </cell>
          <cell r="AB794" t="str">
            <v>14</v>
          </cell>
          <cell r="AC794">
            <v>8</v>
          </cell>
          <cell r="AD794" t="str">
            <v>0</v>
          </cell>
          <cell r="AE794" t="str">
            <v>0</v>
          </cell>
          <cell r="AF794" t="str">
            <v>00</v>
          </cell>
          <cell r="AI794">
            <v>103329200</v>
          </cell>
          <cell r="AJ794">
            <v>18470094.5</v>
          </cell>
        </row>
        <row r="795">
          <cell r="A795" t="str">
            <v>02</v>
          </cell>
          <cell r="B795" t="str">
            <v>23</v>
          </cell>
          <cell r="C795" t="str">
            <v>185</v>
          </cell>
          <cell r="D795" t="str">
            <v>А/м КАМАЗ 4310 а/цис</v>
          </cell>
          <cell r="E795" t="str">
            <v>церна N С284ВУ</v>
          </cell>
          <cell r="F795" t="str">
            <v>дв065337 ш2085878</v>
          </cell>
          <cell r="G795" t="str">
            <v>01</v>
          </cell>
          <cell r="H795">
            <v>193667.96</v>
          </cell>
          <cell r="I795">
            <v>0</v>
          </cell>
          <cell r="J795">
            <v>232400</v>
          </cell>
          <cell r="K795">
            <v>1.06</v>
          </cell>
          <cell r="L795" t="str">
            <v>23</v>
          </cell>
          <cell r="M795" t="str">
            <v>42000</v>
          </cell>
          <cell r="N795" t="str">
            <v>15 3410364</v>
          </cell>
          <cell r="P795">
            <v>12.5</v>
          </cell>
          <cell r="Q795">
            <v>0</v>
          </cell>
          <cell r="R795" t="str">
            <v>1</v>
          </cell>
          <cell r="S795" t="str">
            <v>42</v>
          </cell>
          <cell r="T795">
            <v>96</v>
          </cell>
          <cell r="U795">
            <v>9</v>
          </cell>
          <cell r="V795">
            <v>96</v>
          </cell>
          <cell r="W795">
            <v>9</v>
          </cell>
          <cell r="X795">
            <v>96</v>
          </cell>
          <cell r="Y795">
            <v>9</v>
          </cell>
          <cell r="Z795">
            <v>96</v>
          </cell>
          <cell r="AD795" t="str">
            <v>0</v>
          </cell>
          <cell r="AE795" t="str">
            <v>0</v>
          </cell>
          <cell r="AF795" t="str">
            <v>00</v>
          </cell>
          <cell r="AI795">
            <v>220198532</v>
          </cell>
          <cell r="AJ795">
            <v>34406020.630000003</v>
          </cell>
        </row>
        <row r="796">
          <cell r="A796" t="str">
            <v>02</v>
          </cell>
          <cell r="B796" t="str">
            <v>23</v>
          </cell>
          <cell r="C796" t="str">
            <v>190</v>
          </cell>
          <cell r="D796" t="str">
            <v>А/м ЗИЛ-131 передвиж</v>
          </cell>
          <cell r="E796" t="str">
            <v>мастерская N С283ВУ</v>
          </cell>
          <cell r="F796" t="str">
            <v>дв499883 ш662224</v>
          </cell>
          <cell r="G796" t="str">
            <v>01</v>
          </cell>
          <cell r="H796">
            <v>56160</v>
          </cell>
          <cell r="I796">
            <v>0</v>
          </cell>
          <cell r="J796">
            <v>67391.55</v>
          </cell>
          <cell r="K796">
            <v>1.08</v>
          </cell>
          <cell r="L796" t="str">
            <v>23</v>
          </cell>
          <cell r="M796" t="str">
            <v>50426</v>
          </cell>
          <cell r="N796" t="str">
            <v>15 3410359</v>
          </cell>
          <cell r="P796">
            <v>10</v>
          </cell>
          <cell r="Q796">
            <v>0</v>
          </cell>
          <cell r="R796" t="str">
            <v>1</v>
          </cell>
          <cell r="S796" t="str">
            <v>50</v>
          </cell>
          <cell r="T796">
            <v>96</v>
          </cell>
          <cell r="U796">
            <v>9</v>
          </cell>
          <cell r="V796">
            <v>96</v>
          </cell>
          <cell r="W796">
            <v>9</v>
          </cell>
          <cell r="X796">
            <v>96</v>
          </cell>
          <cell r="Y796">
            <v>9</v>
          </cell>
          <cell r="Z796">
            <v>96</v>
          </cell>
          <cell r="AD796" t="str">
            <v>0</v>
          </cell>
          <cell r="AE796" t="str">
            <v>0</v>
          </cell>
          <cell r="AF796" t="str">
            <v>00</v>
          </cell>
          <cell r="AI796">
            <v>62399584</v>
          </cell>
          <cell r="AJ796">
            <v>7799948</v>
          </cell>
        </row>
        <row r="797">
          <cell r="A797" t="str">
            <v>17</v>
          </cell>
          <cell r="B797" t="str">
            <v>82</v>
          </cell>
          <cell r="C797" t="str">
            <v>191</v>
          </cell>
          <cell r="D797" t="str">
            <v>Эл.плита ПЭ-4Ш</v>
          </cell>
          <cell r="G797" t="str">
            <v>01</v>
          </cell>
          <cell r="H797">
            <v>3950</v>
          </cell>
          <cell r="I797">
            <v>0</v>
          </cell>
          <cell r="J797">
            <v>0</v>
          </cell>
          <cell r="K797">
            <v>0.95</v>
          </cell>
          <cell r="L797" t="str">
            <v>26</v>
          </cell>
          <cell r="M797" t="str">
            <v>45804</v>
          </cell>
          <cell r="N797" t="str">
            <v>16 2930122</v>
          </cell>
          <cell r="P797">
            <v>12.5</v>
          </cell>
          <cell r="Q797">
            <v>0</v>
          </cell>
          <cell r="R797" t="str">
            <v>1</v>
          </cell>
          <cell r="S797" t="str">
            <v>45</v>
          </cell>
          <cell r="T797">
            <v>96</v>
          </cell>
          <cell r="U797">
            <v>9</v>
          </cell>
          <cell r="V797">
            <v>96</v>
          </cell>
          <cell r="W797">
            <v>9</v>
          </cell>
          <cell r="X797">
            <v>96</v>
          </cell>
          <cell r="Y797">
            <v>0</v>
          </cell>
          <cell r="Z797">
            <v>0</v>
          </cell>
          <cell r="AB797" t="str">
            <v>14</v>
          </cell>
          <cell r="AC797">
            <v>11</v>
          </cell>
          <cell r="AD797" t="str">
            <v>0</v>
          </cell>
          <cell r="AE797" t="str">
            <v>0</v>
          </cell>
          <cell r="AF797" t="str">
            <v>17</v>
          </cell>
          <cell r="AI797">
            <v>4166667</v>
          </cell>
          <cell r="AJ797">
            <v>651041.72</v>
          </cell>
        </row>
        <row r="798">
          <cell r="A798" t="str">
            <v>17</v>
          </cell>
          <cell r="B798" t="str">
            <v>82</v>
          </cell>
          <cell r="C798" t="str">
            <v>192</v>
          </cell>
          <cell r="D798" t="str">
            <v>Эл.плита ПЭ-4Ш</v>
          </cell>
          <cell r="G798" t="str">
            <v>01</v>
          </cell>
          <cell r="H798">
            <v>3950</v>
          </cell>
          <cell r="I798">
            <v>0</v>
          </cell>
          <cell r="J798">
            <v>0</v>
          </cell>
          <cell r="K798">
            <v>0.95</v>
          </cell>
          <cell r="L798" t="str">
            <v>26</v>
          </cell>
          <cell r="M798" t="str">
            <v>45804</v>
          </cell>
          <cell r="N798" t="str">
            <v>16 2930122</v>
          </cell>
          <cell r="P798">
            <v>12.5</v>
          </cell>
          <cell r="Q798">
            <v>0</v>
          </cell>
          <cell r="R798" t="str">
            <v>1</v>
          </cell>
          <cell r="S798" t="str">
            <v>45</v>
          </cell>
          <cell r="T798">
            <v>96</v>
          </cell>
          <cell r="U798">
            <v>9</v>
          </cell>
          <cell r="V798">
            <v>96</v>
          </cell>
          <cell r="W798">
            <v>9</v>
          </cell>
          <cell r="X798">
            <v>96</v>
          </cell>
          <cell r="Y798">
            <v>0</v>
          </cell>
          <cell r="Z798">
            <v>0</v>
          </cell>
          <cell r="AB798" t="str">
            <v>14</v>
          </cell>
          <cell r="AC798">
            <v>11</v>
          </cell>
          <cell r="AD798" t="str">
            <v>0</v>
          </cell>
          <cell r="AE798" t="str">
            <v>0</v>
          </cell>
          <cell r="AF798" t="str">
            <v>17</v>
          </cell>
          <cell r="AI798">
            <v>4166667</v>
          </cell>
          <cell r="AJ798">
            <v>651041.72</v>
          </cell>
        </row>
        <row r="799">
          <cell r="A799" t="str">
            <v>02</v>
          </cell>
          <cell r="B799" t="str">
            <v>05</v>
          </cell>
          <cell r="C799" t="str">
            <v>195</v>
          </cell>
          <cell r="D799" t="str">
            <v>Мотопомпа с двигател</v>
          </cell>
          <cell r="E799" t="str">
            <v>ем Дружба</v>
          </cell>
          <cell r="G799" t="str">
            <v>01</v>
          </cell>
          <cell r="H799">
            <v>1487.5</v>
          </cell>
          <cell r="I799">
            <v>0</v>
          </cell>
          <cell r="J799">
            <v>0</v>
          </cell>
          <cell r="K799">
            <v>1.05</v>
          </cell>
          <cell r="L799" t="str">
            <v>20</v>
          </cell>
          <cell r="M799" t="str">
            <v>41502</v>
          </cell>
          <cell r="N799" t="str">
            <v>14 2912000</v>
          </cell>
          <cell r="P799">
            <v>12.5</v>
          </cell>
          <cell r="Q799">
            <v>0</v>
          </cell>
          <cell r="R799" t="str">
            <v>1</v>
          </cell>
          <cell r="S799" t="str">
            <v>41</v>
          </cell>
          <cell r="T799">
            <v>95</v>
          </cell>
          <cell r="U799">
            <v>10</v>
          </cell>
          <cell r="V799">
            <v>96</v>
          </cell>
          <cell r="W799">
            <v>10</v>
          </cell>
          <cell r="X799">
            <v>96</v>
          </cell>
          <cell r="Y799">
            <v>0</v>
          </cell>
          <cell r="Z799">
            <v>0</v>
          </cell>
          <cell r="AD799" t="str">
            <v>0</v>
          </cell>
          <cell r="AE799" t="str">
            <v>0</v>
          </cell>
          <cell r="AF799" t="str">
            <v>00</v>
          </cell>
          <cell r="AI799">
            <v>1416667</v>
          </cell>
          <cell r="AJ799">
            <v>206597.27</v>
          </cell>
        </row>
        <row r="800">
          <cell r="A800" t="str">
            <v>02</v>
          </cell>
          <cell r="B800" t="str">
            <v>05</v>
          </cell>
          <cell r="C800" t="str">
            <v>196</v>
          </cell>
          <cell r="D800" t="str">
            <v>Мотопомпа с двигател</v>
          </cell>
          <cell r="E800" t="str">
            <v>ем Дружба</v>
          </cell>
          <cell r="G800" t="str">
            <v>01</v>
          </cell>
          <cell r="H800">
            <v>1487.5</v>
          </cell>
          <cell r="I800">
            <v>0</v>
          </cell>
          <cell r="J800">
            <v>0</v>
          </cell>
          <cell r="K800">
            <v>1.05</v>
          </cell>
          <cell r="L800" t="str">
            <v>20</v>
          </cell>
          <cell r="M800" t="str">
            <v>41502</v>
          </cell>
          <cell r="N800" t="str">
            <v>14 2912000</v>
          </cell>
          <cell r="P800">
            <v>12.5</v>
          </cell>
          <cell r="Q800">
            <v>0</v>
          </cell>
          <cell r="R800" t="str">
            <v>1</v>
          </cell>
          <cell r="S800" t="str">
            <v>41</v>
          </cell>
          <cell r="T800">
            <v>95</v>
          </cell>
          <cell r="U800">
            <v>10</v>
          </cell>
          <cell r="V800">
            <v>96</v>
          </cell>
          <cell r="W800">
            <v>10</v>
          </cell>
          <cell r="X800">
            <v>96</v>
          </cell>
          <cell r="Y800">
            <v>0</v>
          </cell>
          <cell r="Z800">
            <v>0</v>
          </cell>
          <cell r="AD800" t="str">
            <v>0</v>
          </cell>
          <cell r="AE800" t="str">
            <v>0</v>
          </cell>
          <cell r="AF800" t="str">
            <v>00</v>
          </cell>
          <cell r="AI800">
            <v>1416667</v>
          </cell>
          <cell r="AJ800">
            <v>206597.27</v>
          </cell>
        </row>
        <row r="801">
          <cell r="A801" t="str">
            <v>02</v>
          </cell>
          <cell r="B801" t="str">
            <v>05</v>
          </cell>
          <cell r="C801" t="str">
            <v>197</v>
          </cell>
          <cell r="D801" t="str">
            <v>Мотор Ветерок 12 л с</v>
          </cell>
          <cell r="G801" t="str">
            <v>01</v>
          </cell>
          <cell r="H801">
            <v>1601.25</v>
          </cell>
          <cell r="I801">
            <v>0</v>
          </cell>
          <cell r="J801">
            <v>0</v>
          </cell>
          <cell r="K801">
            <v>1.05</v>
          </cell>
          <cell r="L801" t="str">
            <v>20</v>
          </cell>
          <cell r="M801" t="str">
            <v>40411</v>
          </cell>
          <cell r="N801" t="str">
            <v>14 2911110</v>
          </cell>
          <cell r="P801">
            <v>14.3</v>
          </cell>
          <cell r="Q801">
            <v>0</v>
          </cell>
          <cell r="R801" t="str">
            <v>1</v>
          </cell>
          <cell r="S801" t="str">
            <v>40</v>
          </cell>
          <cell r="T801">
            <v>96</v>
          </cell>
          <cell r="U801">
            <v>10</v>
          </cell>
          <cell r="V801">
            <v>96</v>
          </cell>
          <cell r="W801">
            <v>10</v>
          </cell>
          <cell r="X801">
            <v>96</v>
          </cell>
          <cell r="Y801">
            <v>0</v>
          </cell>
          <cell r="Z801">
            <v>0</v>
          </cell>
          <cell r="AD801" t="str">
            <v>0</v>
          </cell>
          <cell r="AE801" t="str">
            <v>0</v>
          </cell>
          <cell r="AF801" t="str">
            <v>00</v>
          </cell>
          <cell r="AI801">
            <v>1525000</v>
          </cell>
          <cell r="AJ801">
            <v>254420.83</v>
          </cell>
        </row>
        <row r="802">
          <cell r="A802" t="str">
            <v>02</v>
          </cell>
          <cell r="B802" t="str">
            <v>05</v>
          </cell>
          <cell r="C802" t="str">
            <v>198</v>
          </cell>
          <cell r="D802" t="str">
            <v>Бензопила Урал</v>
          </cell>
          <cell r="G802" t="str">
            <v>01</v>
          </cell>
          <cell r="H802">
            <v>1407.98</v>
          </cell>
          <cell r="I802">
            <v>0</v>
          </cell>
          <cell r="J802">
            <v>0</v>
          </cell>
          <cell r="K802">
            <v>1.1299999999999999</v>
          </cell>
          <cell r="L802" t="str">
            <v>20</v>
          </cell>
          <cell r="M802" t="str">
            <v>60002</v>
          </cell>
          <cell r="N802" t="str">
            <v>14 2941151</v>
          </cell>
          <cell r="P802">
            <v>20</v>
          </cell>
          <cell r="Q802">
            <v>0</v>
          </cell>
          <cell r="R802" t="str">
            <v>1</v>
          </cell>
          <cell r="S802" t="str">
            <v>60</v>
          </cell>
          <cell r="T802">
            <v>96</v>
          </cell>
          <cell r="U802">
            <v>10</v>
          </cell>
          <cell r="V802">
            <v>96</v>
          </cell>
          <cell r="W802">
            <v>10</v>
          </cell>
          <cell r="X802">
            <v>96</v>
          </cell>
          <cell r="Y802">
            <v>0</v>
          </cell>
          <cell r="Z802">
            <v>0</v>
          </cell>
          <cell r="AD802" t="str">
            <v>0</v>
          </cell>
          <cell r="AE802" t="str">
            <v>0</v>
          </cell>
          <cell r="AF802" t="str">
            <v>00</v>
          </cell>
          <cell r="AI802">
            <v>1250000</v>
          </cell>
          <cell r="AJ802">
            <v>291666.67</v>
          </cell>
        </row>
        <row r="803">
          <cell r="A803" t="str">
            <v>02</v>
          </cell>
          <cell r="B803" t="str">
            <v>04</v>
          </cell>
          <cell r="C803" t="str">
            <v>199</v>
          </cell>
          <cell r="D803" t="str">
            <v>Силовой трансформато</v>
          </cell>
          <cell r="E803" t="str">
            <v>р /подстанция/ мощ-</v>
          </cell>
          <cell r="F803" t="str">
            <v>ность 630 кВт</v>
          </cell>
          <cell r="G803" t="str">
            <v>01</v>
          </cell>
          <cell r="H803">
            <v>3784.47</v>
          </cell>
          <cell r="I803">
            <v>1790.68</v>
          </cell>
          <cell r="J803">
            <v>0</v>
          </cell>
          <cell r="K803">
            <v>1.01</v>
          </cell>
          <cell r="L803" t="str">
            <v>23</v>
          </cell>
          <cell r="M803" t="str">
            <v>40705</v>
          </cell>
          <cell r="N803" t="str">
            <v>14 3115202</v>
          </cell>
          <cell r="P803">
            <v>4.4000000000000004</v>
          </cell>
          <cell r="Q803">
            <v>0</v>
          </cell>
          <cell r="R803" t="str">
            <v>1</v>
          </cell>
          <cell r="S803" t="str">
            <v>40</v>
          </cell>
          <cell r="T803">
            <v>86</v>
          </cell>
          <cell r="U803">
            <v>11</v>
          </cell>
          <cell r="V803">
            <v>96</v>
          </cell>
          <cell r="W803">
            <v>11</v>
          </cell>
          <cell r="X803">
            <v>96</v>
          </cell>
          <cell r="Y803">
            <v>0</v>
          </cell>
          <cell r="Z803">
            <v>0</v>
          </cell>
          <cell r="AD803" t="str">
            <v>0</v>
          </cell>
          <cell r="AE803" t="str">
            <v>0</v>
          </cell>
          <cell r="AF803" t="str">
            <v>00</v>
          </cell>
          <cell r="AI803">
            <v>3746995</v>
          </cell>
          <cell r="AJ803">
            <v>1951560.12</v>
          </cell>
        </row>
        <row r="804">
          <cell r="A804" t="str">
            <v>02</v>
          </cell>
          <cell r="B804" t="str">
            <v>80</v>
          </cell>
          <cell r="C804" t="str">
            <v>200</v>
          </cell>
          <cell r="D804" t="str">
            <v>К-т офисной мебели</v>
          </cell>
          <cell r="E804" t="str">
            <v>Италия</v>
          </cell>
          <cell r="G804" t="str">
            <v>01</v>
          </cell>
          <cell r="H804">
            <v>44845.24</v>
          </cell>
          <cell r="I804">
            <v>0</v>
          </cell>
          <cell r="J804">
            <v>0</v>
          </cell>
          <cell r="K804">
            <v>1</v>
          </cell>
          <cell r="L804" t="str">
            <v>26</v>
          </cell>
          <cell r="M804" t="str">
            <v>70003</v>
          </cell>
          <cell r="N804" t="str">
            <v>16 3612050</v>
          </cell>
          <cell r="P804">
            <v>10</v>
          </cell>
          <cell r="Q804">
            <v>0</v>
          </cell>
          <cell r="R804" t="str">
            <v>1</v>
          </cell>
          <cell r="S804" t="str">
            <v>70</v>
          </cell>
          <cell r="T804">
            <v>96</v>
          </cell>
          <cell r="U804">
            <v>12</v>
          </cell>
          <cell r="V804">
            <v>96</v>
          </cell>
          <cell r="W804">
            <v>12</v>
          </cell>
          <cell r="X804">
            <v>96</v>
          </cell>
          <cell r="Y804">
            <v>0</v>
          </cell>
          <cell r="Z804">
            <v>0</v>
          </cell>
          <cell r="AB804" t="str">
            <v>14</v>
          </cell>
          <cell r="AC804">
            <v>4</v>
          </cell>
          <cell r="AD804" t="str">
            <v>0</v>
          </cell>
          <cell r="AE804" t="str">
            <v>0</v>
          </cell>
          <cell r="AF804" t="str">
            <v>00</v>
          </cell>
          <cell r="AI804">
            <v>44845235</v>
          </cell>
          <cell r="AJ804">
            <v>4484523.5</v>
          </cell>
        </row>
        <row r="805">
          <cell r="A805" t="str">
            <v>02</v>
          </cell>
          <cell r="B805" t="str">
            <v>80</v>
          </cell>
          <cell r="C805" t="str">
            <v>201</v>
          </cell>
          <cell r="D805" t="str">
            <v>К-т офисной мебели</v>
          </cell>
          <cell r="E805" t="str">
            <v>Италия</v>
          </cell>
          <cell r="G805" t="str">
            <v>01</v>
          </cell>
          <cell r="H805">
            <v>44845.24</v>
          </cell>
          <cell r="I805">
            <v>0</v>
          </cell>
          <cell r="J805">
            <v>0</v>
          </cell>
          <cell r="K805">
            <v>1</v>
          </cell>
          <cell r="L805" t="str">
            <v>26</v>
          </cell>
          <cell r="M805" t="str">
            <v>70003</v>
          </cell>
          <cell r="N805" t="str">
            <v>16 3612050</v>
          </cell>
          <cell r="P805">
            <v>10</v>
          </cell>
          <cell r="Q805">
            <v>0</v>
          </cell>
          <cell r="R805" t="str">
            <v>1</v>
          </cell>
          <cell r="S805" t="str">
            <v>70</v>
          </cell>
          <cell r="T805">
            <v>96</v>
          </cell>
          <cell r="U805">
            <v>12</v>
          </cell>
          <cell r="V805">
            <v>96</v>
          </cell>
          <cell r="W805">
            <v>12</v>
          </cell>
          <cell r="X805">
            <v>96</v>
          </cell>
          <cell r="Y805">
            <v>0</v>
          </cell>
          <cell r="Z805">
            <v>0</v>
          </cell>
          <cell r="AB805" t="str">
            <v>14</v>
          </cell>
          <cell r="AC805">
            <v>4</v>
          </cell>
          <cell r="AD805" t="str">
            <v>0</v>
          </cell>
          <cell r="AE805" t="str">
            <v>0</v>
          </cell>
          <cell r="AF805" t="str">
            <v>00</v>
          </cell>
          <cell r="AI805">
            <v>44845235</v>
          </cell>
          <cell r="AJ805">
            <v>4484523.5</v>
          </cell>
        </row>
        <row r="806">
          <cell r="A806" t="str">
            <v>02</v>
          </cell>
          <cell r="B806" t="str">
            <v>80</v>
          </cell>
          <cell r="C806" t="str">
            <v>202</v>
          </cell>
          <cell r="D806" t="str">
            <v>Унмверсальное очисти</v>
          </cell>
          <cell r="E806" t="str">
            <v>тельно-ингаляционное</v>
          </cell>
          <cell r="F806" t="str">
            <v>оборудование Rainbow</v>
          </cell>
          <cell r="G806" t="str">
            <v>01</v>
          </cell>
          <cell r="H806">
            <v>10219.18</v>
          </cell>
          <cell r="I806">
            <v>0</v>
          </cell>
          <cell r="J806">
            <v>0</v>
          </cell>
          <cell r="K806">
            <v>1.01</v>
          </cell>
          <cell r="L806" t="str">
            <v>26</v>
          </cell>
          <cell r="M806" t="str">
            <v>70005</v>
          </cell>
          <cell r="N806" t="str">
            <v>14 3311269</v>
          </cell>
          <cell r="P806">
            <v>8.3000000000000007</v>
          </cell>
          <cell r="Q806">
            <v>0</v>
          </cell>
          <cell r="R806" t="str">
            <v>1</v>
          </cell>
          <cell r="S806" t="str">
            <v>46</v>
          </cell>
          <cell r="T806">
            <v>96</v>
          </cell>
          <cell r="U806">
            <v>12</v>
          </cell>
          <cell r="V806">
            <v>96</v>
          </cell>
          <cell r="W806">
            <v>12</v>
          </cell>
          <cell r="X806">
            <v>96</v>
          </cell>
          <cell r="Y806">
            <v>0</v>
          </cell>
          <cell r="Z806">
            <v>0</v>
          </cell>
          <cell r="AB806" t="str">
            <v>14</v>
          </cell>
          <cell r="AC806">
            <v>10</v>
          </cell>
          <cell r="AD806" t="str">
            <v>0</v>
          </cell>
          <cell r="AE806" t="str">
            <v>0</v>
          </cell>
          <cell r="AF806" t="str">
            <v>00</v>
          </cell>
          <cell r="AI806">
            <v>10117996</v>
          </cell>
          <cell r="AJ806">
            <v>1011799.6</v>
          </cell>
        </row>
        <row r="807">
          <cell r="A807" t="str">
            <v>02</v>
          </cell>
          <cell r="B807" t="str">
            <v>80</v>
          </cell>
          <cell r="C807" t="str">
            <v>203</v>
          </cell>
          <cell r="D807" t="str">
            <v>Универсальное очисти</v>
          </cell>
          <cell r="E807" t="str">
            <v>тельно-ингаляционное</v>
          </cell>
          <cell r="F807" t="str">
            <v>оборудование Rainbow</v>
          </cell>
          <cell r="G807" t="str">
            <v>01</v>
          </cell>
          <cell r="H807">
            <v>10219.18</v>
          </cell>
          <cell r="I807">
            <v>0</v>
          </cell>
          <cell r="J807">
            <v>0</v>
          </cell>
          <cell r="K807">
            <v>1.01</v>
          </cell>
          <cell r="L807" t="str">
            <v>26</v>
          </cell>
          <cell r="M807" t="str">
            <v>70005</v>
          </cell>
          <cell r="N807" t="str">
            <v>14 3311269</v>
          </cell>
          <cell r="P807">
            <v>8.3000000000000007</v>
          </cell>
          <cell r="Q807">
            <v>0</v>
          </cell>
          <cell r="R807" t="str">
            <v>1</v>
          </cell>
          <cell r="S807" t="str">
            <v>46</v>
          </cell>
          <cell r="T807">
            <v>96</v>
          </cell>
          <cell r="U807">
            <v>12</v>
          </cell>
          <cell r="V807">
            <v>96</v>
          </cell>
          <cell r="W807">
            <v>12</v>
          </cell>
          <cell r="X807">
            <v>96</v>
          </cell>
          <cell r="Y807">
            <v>0</v>
          </cell>
          <cell r="Z807">
            <v>0</v>
          </cell>
          <cell r="AB807" t="str">
            <v>14</v>
          </cell>
          <cell r="AC807">
            <v>10</v>
          </cell>
          <cell r="AD807" t="str">
            <v>0</v>
          </cell>
          <cell r="AE807" t="str">
            <v>0</v>
          </cell>
          <cell r="AF807" t="str">
            <v>00</v>
          </cell>
          <cell r="AI807">
            <v>10117996</v>
          </cell>
          <cell r="AJ807">
            <v>1011799.6</v>
          </cell>
        </row>
        <row r="808">
          <cell r="A808" t="str">
            <v>02</v>
          </cell>
          <cell r="B808" t="str">
            <v>80</v>
          </cell>
          <cell r="C808" t="str">
            <v>204</v>
          </cell>
          <cell r="D808" t="str">
            <v>Унмверсальное очисти</v>
          </cell>
          <cell r="E808" t="str">
            <v>тельно-ингаляционное</v>
          </cell>
          <cell r="F808" t="str">
            <v>оборудование Rainbow</v>
          </cell>
          <cell r="G808" t="str">
            <v>01</v>
          </cell>
          <cell r="H808">
            <v>10219.18</v>
          </cell>
          <cell r="I808">
            <v>0</v>
          </cell>
          <cell r="J808">
            <v>0</v>
          </cell>
          <cell r="K808">
            <v>1.01</v>
          </cell>
          <cell r="L808" t="str">
            <v>26</v>
          </cell>
          <cell r="M808" t="str">
            <v>70005</v>
          </cell>
          <cell r="N808" t="str">
            <v>14 3311269</v>
          </cell>
          <cell r="P808">
            <v>8.3000000000000007</v>
          </cell>
          <cell r="Q808">
            <v>0</v>
          </cell>
          <cell r="R808" t="str">
            <v>1</v>
          </cell>
          <cell r="S808" t="str">
            <v>46</v>
          </cell>
          <cell r="T808">
            <v>96</v>
          </cell>
          <cell r="U808">
            <v>12</v>
          </cell>
          <cell r="V808">
            <v>96</v>
          </cell>
          <cell r="W808">
            <v>12</v>
          </cell>
          <cell r="X808">
            <v>96</v>
          </cell>
          <cell r="Y808">
            <v>0</v>
          </cell>
          <cell r="Z808">
            <v>0</v>
          </cell>
          <cell r="AB808" t="str">
            <v>14</v>
          </cell>
          <cell r="AC808">
            <v>10</v>
          </cell>
          <cell r="AD808" t="str">
            <v>0</v>
          </cell>
          <cell r="AE808" t="str">
            <v>0</v>
          </cell>
          <cell r="AF808" t="str">
            <v>00</v>
          </cell>
          <cell r="AI808">
            <v>10117996</v>
          </cell>
          <cell r="AJ808">
            <v>1011799.6</v>
          </cell>
        </row>
        <row r="809">
          <cell r="A809" t="str">
            <v>02</v>
          </cell>
          <cell r="B809" t="str">
            <v>03</v>
          </cell>
          <cell r="C809" t="str">
            <v>205</v>
          </cell>
          <cell r="D809" t="str">
            <v>Мельница</v>
          </cell>
          <cell r="G809" t="str">
            <v>01</v>
          </cell>
          <cell r="H809">
            <v>130000</v>
          </cell>
          <cell r="I809">
            <v>0</v>
          </cell>
          <cell r="J809">
            <v>0</v>
          </cell>
          <cell r="K809">
            <v>1.04</v>
          </cell>
          <cell r="L809" t="str">
            <v>26</v>
          </cell>
          <cell r="M809" t="str">
            <v>45008</v>
          </cell>
          <cell r="N809" t="str">
            <v>11 4255661</v>
          </cell>
          <cell r="P809">
            <v>10</v>
          </cell>
          <cell r="Q809">
            <v>0</v>
          </cell>
          <cell r="R809" t="str">
            <v>1</v>
          </cell>
          <cell r="S809" t="str">
            <v>45</v>
          </cell>
          <cell r="T809">
            <v>96</v>
          </cell>
          <cell r="U809">
            <v>12</v>
          </cell>
          <cell r="V809">
            <v>96</v>
          </cell>
          <cell r="W809">
            <v>12</v>
          </cell>
          <cell r="X809">
            <v>96</v>
          </cell>
          <cell r="Y809">
            <v>0</v>
          </cell>
          <cell r="Z809">
            <v>0</v>
          </cell>
          <cell r="AD809" t="str">
            <v>0</v>
          </cell>
          <cell r="AE809" t="str">
            <v>0</v>
          </cell>
          <cell r="AF809" t="str">
            <v>00</v>
          </cell>
          <cell r="AI809">
            <v>125000000</v>
          </cell>
          <cell r="AJ809">
            <v>12500000</v>
          </cell>
        </row>
        <row r="810">
          <cell r="A810" t="str">
            <v>02</v>
          </cell>
          <cell r="B810" t="str">
            <v>61</v>
          </cell>
          <cell r="C810" t="str">
            <v>206</v>
          </cell>
          <cell r="D810" t="str">
            <v>Перфоратор GBH 2-24</v>
          </cell>
          <cell r="E810" t="str">
            <v>DSR</v>
          </cell>
          <cell r="G810" t="str">
            <v>01</v>
          </cell>
          <cell r="H810">
            <v>1870</v>
          </cell>
          <cell r="I810">
            <v>0</v>
          </cell>
          <cell r="J810">
            <v>0</v>
          </cell>
          <cell r="K810">
            <v>0.43</v>
          </cell>
          <cell r="L810" t="str">
            <v>23</v>
          </cell>
          <cell r="M810" t="str">
            <v>60000</v>
          </cell>
          <cell r="N810" t="str">
            <v>14 2947142</v>
          </cell>
          <cell r="P810">
            <v>44.3</v>
          </cell>
          <cell r="Q810">
            <v>0</v>
          </cell>
          <cell r="R810" t="str">
            <v>1</v>
          </cell>
          <cell r="S810" t="str">
            <v>60</v>
          </cell>
          <cell r="T810">
            <v>96</v>
          </cell>
          <cell r="U810">
            <v>12</v>
          </cell>
          <cell r="V810">
            <v>96</v>
          </cell>
          <cell r="W810">
            <v>12</v>
          </cell>
          <cell r="X810">
            <v>96</v>
          </cell>
          <cell r="Y810">
            <v>0</v>
          </cell>
          <cell r="Z810">
            <v>0</v>
          </cell>
          <cell r="AD810" t="str">
            <v>0</v>
          </cell>
          <cell r="AE810" t="str">
            <v>0</v>
          </cell>
          <cell r="AF810" t="str">
            <v>00</v>
          </cell>
          <cell r="AI810">
            <v>4382000</v>
          </cell>
          <cell r="AJ810">
            <v>1941226</v>
          </cell>
        </row>
        <row r="811">
          <cell r="A811" t="str">
            <v>02</v>
          </cell>
          <cell r="B811" t="str">
            <v>80</v>
          </cell>
          <cell r="C811" t="str">
            <v>207</v>
          </cell>
          <cell r="D811" t="str">
            <v>Монитор SVGA 0.28</v>
          </cell>
          <cell r="E811" t="str">
            <v>LR с контроллером</v>
          </cell>
          <cell r="G811" t="str">
            <v>01</v>
          </cell>
          <cell r="H811">
            <v>2115</v>
          </cell>
          <cell r="I811">
            <v>0</v>
          </cell>
          <cell r="J811">
            <v>0</v>
          </cell>
          <cell r="K811">
            <v>1</v>
          </cell>
          <cell r="L811" t="str">
            <v>23</v>
          </cell>
          <cell r="M811" t="str">
            <v>48008</v>
          </cell>
          <cell r="N811" t="str">
            <v>14 3020350</v>
          </cell>
          <cell r="P811">
            <v>10</v>
          </cell>
          <cell r="Q811">
            <v>0</v>
          </cell>
          <cell r="R811" t="str">
            <v>1</v>
          </cell>
          <cell r="S811" t="str">
            <v>48</v>
          </cell>
          <cell r="T811">
            <v>96</v>
          </cell>
          <cell r="U811">
            <v>12</v>
          </cell>
          <cell r="V811">
            <v>96</v>
          </cell>
          <cell r="W811">
            <v>12</v>
          </cell>
          <cell r="X811">
            <v>96</v>
          </cell>
          <cell r="Y811">
            <v>0</v>
          </cell>
          <cell r="Z811">
            <v>0</v>
          </cell>
          <cell r="AD811" t="str">
            <v>0</v>
          </cell>
          <cell r="AE811" t="str">
            <v>0</v>
          </cell>
          <cell r="AF811" t="str">
            <v>00</v>
          </cell>
          <cell r="AI811">
            <v>2115000</v>
          </cell>
          <cell r="AJ811">
            <v>211500</v>
          </cell>
        </row>
        <row r="812">
          <cell r="A812" t="str">
            <v>15</v>
          </cell>
          <cell r="B812" t="str">
            <v>81</v>
          </cell>
          <cell r="C812" t="str">
            <v>208</v>
          </cell>
          <cell r="D812" t="str">
            <v>Ручной массажор LQ-8</v>
          </cell>
          <cell r="E812" t="str">
            <v>08</v>
          </cell>
          <cell r="G812" t="str">
            <v>01</v>
          </cell>
          <cell r="H812">
            <v>4230</v>
          </cell>
          <cell r="I812">
            <v>0</v>
          </cell>
          <cell r="J812">
            <v>0</v>
          </cell>
          <cell r="K812">
            <v>1</v>
          </cell>
          <cell r="L812" t="str">
            <v>88/2</v>
          </cell>
          <cell r="M812" t="str">
            <v>46012</v>
          </cell>
          <cell r="N812" t="str">
            <v>14 3311269</v>
          </cell>
          <cell r="P812">
            <v>10</v>
          </cell>
          <cell r="Q812">
            <v>0</v>
          </cell>
          <cell r="R812" t="str">
            <v>1</v>
          </cell>
          <cell r="S812" t="str">
            <v>46</v>
          </cell>
          <cell r="T812">
            <v>96</v>
          </cell>
          <cell r="U812">
            <v>12</v>
          </cell>
          <cell r="V812">
            <v>96</v>
          </cell>
          <cell r="W812">
            <v>12</v>
          </cell>
          <cell r="X812">
            <v>96</v>
          </cell>
          <cell r="Y812">
            <v>0</v>
          </cell>
          <cell r="Z812">
            <v>0</v>
          </cell>
          <cell r="AB812" t="str">
            <v>14</v>
          </cell>
          <cell r="AC812">
            <v>2</v>
          </cell>
          <cell r="AD812" t="str">
            <v>0</v>
          </cell>
          <cell r="AE812" t="str">
            <v>0</v>
          </cell>
          <cell r="AF812" t="str">
            <v>15</v>
          </cell>
          <cell r="AI812">
            <v>4236333</v>
          </cell>
          <cell r="AJ812">
            <v>423633.3</v>
          </cell>
        </row>
        <row r="813">
          <cell r="A813" t="str">
            <v>15</v>
          </cell>
          <cell r="B813" t="str">
            <v>81</v>
          </cell>
          <cell r="C813" t="str">
            <v>209</v>
          </cell>
          <cell r="D813" t="str">
            <v>Ручной массажор LQ-8</v>
          </cell>
          <cell r="E813" t="str">
            <v>08</v>
          </cell>
          <cell r="G813" t="str">
            <v>01</v>
          </cell>
          <cell r="H813">
            <v>4230</v>
          </cell>
          <cell r="I813">
            <v>0</v>
          </cell>
          <cell r="J813">
            <v>0</v>
          </cell>
          <cell r="K813">
            <v>1</v>
          </cell>
          <cell r="L813" t="str">
            <v>88/2</v>
          </cell>
          <cell r="M813" t="str">
            <v>46012</v>
          </cell>
          <cell r="N813" t="str">
            <v>14 3311269</v>
          </cell>
          <cell r="P813">
            <v>10</v>
          </cell>
          <cell r="Q813">
            <v>0</v>
          </cell>
          <cell r="R813" t="str">
            <v>1</v>
          </cell>
          <cell r="S813" t="str">
            <v>46</v>
          </cell>
          <cell r="T813">
            <v>96</v>
          </cell>
          <cell r="U813">
            <v>12</v>
          </cell>
          <cell r="V813">
            <v>96</v>
          </cell>
          <cell r="W813">
            <v>12</v>
          </cell>
          <cell r="X813">
            <v>96</v>
          </cell>
          <cell r="Y813">
            <v>0</v>
          </cell>
          <cell r="Z813">
            <v>0</v>
          </cell>
          <cell r="AB813" t="str">
            <v>14</v>
          </cell>
          <cell r="AC813">
            <v>2</v>
          </cell>
          <cell r="AD813" t="str">
            <v>0</v>
          </cell>
          <cell r="AE813" t="str">
            <v>0</v>
          </cell>
          <cell r="AF813" t="str">
            <v>15</v>
          </cell>
          <cell r="AI813">
            <v>4236334</v>
          </cell>
          <cell r="AJ813">
            <v>423633.4</v>
          </cell>
        </row>
        <row r="814">
          <cell r="A814" t="str">
            <v>02</v>
          </cell>
          <cell r="B814" t="str">
            <v>23</v>
          </cell>
          <cell r="C814" t="str">
            <v>210</v>
          </cell>
          <cell r="D814" t="str">
            <v>А/м ГАЗ-330210 спец.</v>
          </cell>
          <cell r="E814" t="str">
            <v>автобус д/перевозки</v>
          </cell>
          <cell r="F814" t="str">
            <v>б-х и м/обор.NВ949УУ</v>
          </cell>
          <cell r="G814" t="str">
            <v>01</v>
          </cell>
          <cell r="H814">
            <v>12499.58</v>
          </cell>
          <cell r="I814">
            <v>0</v>
          </cell>
          <cell r="J814">
            <v>75000</v>
          </cell>
          <cell r="K814">
            <v>1.01</v>
          </cell>
          <cell r="L814" t="str">
            <v>88</v>
          </cell>
          <cell r="M814" t="str">
            <v>50427</v>
          </cell>
          <cell r="N814" t="str">
            <v>15 3410302</v>
          </cell>
          <cell r="P814">
            <v>14.3</v>
          </cell>
          <cell r="Q814">
            <v>0</v>
          </cell>
          <cell r="R814" t="str">
            <v>1</v>
          </cell>
          <cell r="S814" t="str">
            <v>50</v>
          </cell>
          <cell r="T814">
            <v>96</v>
          </cell>
          <cell r="U814">
            <v>12</v>
          </cell>
          <cell r="V814">
            <v>96</v>
          </cell>
          <cell r="W814">
            <v>12</v>
          </cell>
          <cell r="X814">
            <v>96</v>
          </cell>
          <cell r="Y814">
            <v>12</v>
          </cell>
          <cell r="Z814">
            <v>96</v>
          </cell>
          <cell r="AD814" t="str">
            <v>0</v>
          </cell>
          <cell r="AE814" t="str">
            <v>0</v>
          </cell>
          <cell r="AF814" t="str">
            <v>00</v>
          </cell>
          <cell r="AI814">
            <v>74279505</v>
          </cell>
          <cell r="AJ814">
            <v>10621969.220000001</v>
          </cell>
        </row>
        <row r="815">
          <cell r="A815" t="str">
            <v>02</v>
          </cell>
          <cell r="B815" t="str">
            <v>05</v>
          </cell>
          <cell r="C815" t="str">
            <v>212</v>
          </cell>
          <cell r="D815" t="str">
            <v>Машина д/резки труб</v>
          </cell>
          <cell r="E815" t="str">
            <v>МРТ 219-530</v>
          </cell>
          <cell r="G815" t="str">
            <v>01</v>
          </cell>
          <cell r="H815">
            <v>40000</v>
          </cell>
          <cell r="I815">
            <v>0</v>
          </cell>
          <cell r="J815">
            <v>0</v>
          </cell>
          <cell r="K815">
            <v>1.01</v>
          </cell>
          <cell r="L815" t="str">
            <v>20</v>
          </cell>
          <cell r="M815" t="str">
            <v>43802</v>
          </cell>
          <cell r="N815" t="str">
            <v>14 2918423</v>
          </cell>
          <cell r="P815">
            <v>15.4</v>
          </cell>
          <cell r="Q815">
            <v>0</v>
          </cell>
          <cell r="R815" t="str">
            <v>1</v>
          </cell>
          <cell r="S815" t="str">
            <v>43</v>
          </cell>
          <cell r="T815">
            <v>96</v>
          </cell>
          <cell r="U815">
            <v>12</v>
          </cell>
          <cell r="V815">
            <v>96</v>
          </cell>
          <cell r="W815">
            <v>12</v>
          </cell>
          <cell r="X815">
            <v>96</v>
          </cell>
          <cell r="Y815">
            <v>0</v>
          </cell>
          <cell r="Z815">
            <v>0</v>
          </cell>
          <cell r="AD815" t="str">
            <v>0</v>
          </cell>
          <cell r="AE815" t="str">
            <v>0</v>
          </cell>
          <cell r="AF815" t="str">
            <v>00</v>
          </cell>
          <cell r="AI815">
            <v>39487700</v>
          </cell>
          <cell r="AJ815">
            <v>6081105.7999999998</v>
          </cell>
        </row>
        <row r="816">
          <cell r="A816" t="str">
            <v>02</v>
          </cell>
          <cell r="B816" t="str">
            <v>71</v>
          </cell>
          <cell r="C816" t="str">
            <v>27</v>
          </cell>
          <cell r="D816" t="str">
            <v>А/м МАЗ-537 груз тяг</v>
          </cell>
          <cell r="E816" t="str">
            <v>ач госN-В628ХО двТ12</v>
          </cell>
          <cell r="F816" t="str">
            <v>КТ2800 ш90010722</v>
          </cell>
          <cell r="G816" t="str">
            <v>01</v>
          </cell>
          <cell r="H816">
            <v>130000</v>
          </cell>
          <cell r="I816">
            <v>0</v>
          </cell>
          <cell r="J816">
            <v>155998.96</v>
          </cell>
          <cell r="K816">
            <v>1</v>
          </cell>
          <cell r="L816" t="str">
            <v>23</v>
          </cell>
          <cell r="M816" t="str">
            <v>50402</v>
          </cell>
          <cell r="N816" t="str">
            <v>15 3410224</v>
          </cell>
          <cell r="P816">
            <v>0.37</v>
          </cell>
          <cell r="Q816">
            <v>0</v>
          </cell>
          <cell r="R816" t="str">
            <v>1</v>
          </cell>
          <cell r="S816" t="str">
            <v>50</v>
          </cell>
          <cell r="T816">
            <v>90</v>
          </cell>
          <cell r="U816">
            <v>2</v>
          </cell>
          <cell r="V816">
            <v>97</v>
          </cell>
          <cell r="W816">
            <v>2</v>
          </cell>
          <cell r="X816">
            <v>97</v>
          </cell>
          <cell r="Y816">
            <v>2</v>
          </cell>
          <cell r="Z816">
            <v>97</v>
          </cell>
          <cell r="AD816" t="str">
            <v>0</v>
          </cell>
          <cell r="AE816" t="str">
            <v>0</v>
          </cell>
          <cell r="AF816" t="str">
            <v>00</v>
          </cell>
          <cell r="AI816">
            <v>0</v>
          </cell>
          <cell r="AJ816">
            <v>0</v>
          </cell>
        </row>
        <row r="817">
          <cell r="A817" t="str">
            <v>02</v>
          </cell>
          <cell r="B817" t="str">
            <v>71</v>
          </cell>
          <cell r="C817" t="str">
            <v>28</v>
          </cell>
          <cell r="D817" t="str">
            <v>П/прицеп ЗППТ-52 бор</v>
          </cell>
          <cell r="E817" t="str">
            <v>товой гос N АВ7611</v>
          </cell>
          <cell r="F817" t="str">
            <v>шК0003261</v>
          </cell>
          <cell r="G817" t="str">
            <v>01</v>
          </cell>
          <cell r="H817">
            <v>170000</v>
          </cell>
          <cell r="I817">
            <v>0</v>
          </cell>
          <cell r="J817">
            <v>186999.32</v>
          </cell>
          <cell r="K817">
            <v>1</v>
          </cell>
          <cell r="L817" t="str">
            <v>23</v>
          </cell>
          <cell r="M817" t="str">
            <v>50410</v>
          </cell>
          <cell r="N817" t="str">
            <v>15 3420208</v>
          </cell>
          <cell r="P817">
            <v>12.5</v>
          </cell>
          <cell r="Q817">
            <v>0</v>
          </cell>
          <cell r="R817" t="str">
            <v>1</v>
          </cell>
          <cell r="S817" t="str">
            <v>50</v>
          </cell>
          <cell r="T817">
            <v>89</v>
          </cell>
          <cell r="U817">
            <v>2</v>
          </cell>
          <cell r="V817">
            <v>97</v>
          </cell>
          <cell r="W817">
            <v>2</v>
          </cell>
          <cell r="X817">
            <v>97</v>
          </cell>
          <cell r="Y817">
            <v>5</v>
          </cell>
          <cell r="Z817">
            <v>97</v>
          </cell>
          <cell r="AD817" t="str">
            <v>0</v>
          </cell>
          <cell r="AE817" t="str">
            <v>0</v>
          </cell>
          <cell r="AF817" t="str">
            <v>00</v>
          </cell>
          <cell r="AI817">
            <v>0</v>
          </cell>
          <cell r="AJ817">
            <v>0</v>
          </cell>
        </row>
        <row r="818">
          <cell r="A818" t="str">
            <v>02</v>
          </cell>
          <cell r="B818" t="str">
            <v>02</v>
          </cell>
          <cell r="C818" t="str">
            <v>29</v>
          </cell>
          <cell r="D818" t="str">
            <v>Машина изоляционная</v>
          </cell>
          <cell r="E818" t="str">
            <v>ИМГ-1220</v>
          </cell>
          <cell r="G818" t="str">
            <v>01</v>
          </cell>
          <cell r="H818">
            <v>78000</v>
          </cell>
          <cell r="I818">
            <v>0</v>
          </cell>
          <cell r="J818">
            <v>0</v>
          </cell>
          <cell r="K818">
            <v>1</v>
          </cell>
          <cell r="L818" t="str">
            <v>20</v>
          </cell>
          <cell r="M818" t="str">
            <v>43803</v>
          </cell>
          <cell r="N818" t="str">
            <v>14 2947195</v>
          </cell>
          <cell r="P818">
            <v>33.299999999999997</v>
          </cell>
          <cell r="Q818">
            <v>0</v>
          </cell>
          <cell r="R818" t="str">
            <v>1</v>
          </cell>
          <cell r="S818" t="str">
            <v>43</v>
          </cell>
          <cell r="T818">
            <v>95</v>
          </cell>
          <cell r="U818">
            <v>2</v>
          </cell>
          <cell r="V818">
            <v>97</v>
          </cell>
          <cell r="W818">
            <v>2</v>
          </cell>
          <cell r="X818">
            <v>97</v>
          </cell>
          <cell r="Y818">
            <v>0</v>
          </cell>
          <cell r="Z818">
            <v>0</v>
          </cell>
          <cell r="AB818" t="str">
            <v>14</v>
          </cell>
          <cell r="AC818">
            <v>9</v>
          </cell>
          <cell r="AD818" t="str">
            <v>0</v>
          </cell>
          <cell r="AE818" t="str">
            <v>0</v>
          </cell>
          <cell r="AF818" t="str">
            <v>00</v>
          </cell>
          <cell r="AI818">
            <v>0</v>
          </cell>
          <cell r="AJ818">
            <v>0</v>
          </cell>
        </row>
        <row r="819">
          <cell r="A819" t="str">
            <v>02</v>
          </cell>
          <cell r="B819" t="str">
            <v>11</v>
          </cell>
          <cell r="C819" t="str">
            <v>21</v>
          </cell>
          <cell r="D819" t="str">
            <v>Цех ж/б изделий на п</v>
          </cell>
          <cell r="E819" t="str">
            <v>олигоне ЖБИ</v>
          </cell>
          <cell r="G819" t="str">
            <v>01</v>
          </cell>
          <cell r="H819">
            <v>584389</v>
          </cell>
          <cell r="I819">
            <v>0</v>
          </cell>
          <cell r="J819">
            <v>0</v>
          </cell>
          <cell r="K819">
            <v>1.02</v>
          </cell>
          <cell r="L819" t="str">
            <v>20</v>
          </cell>
          <cell r="M819" t="str">
            <v>10002</v>
          </cell>
          <cell r="N819" t="str">
            <v>114526675</v>
          </cell>
          <cell r="P819">
            <v>1.2</v>
          </cell>
          <cell r="Q819">
            <v>0</v>
          </cell>
          <cell r="R819" t="str">
            <v>1</v>
          </cell>
          <cell r="S819" t="str">
            <v>10</v>
          </cell>
          <cell r="T819">
            <v>96</v>
          </cell>
          <cell r="U819">
            <v>12</v>
          </cell>
          <cell r="V819">
            <v>96</v>
          </cell>
          <cell r="W819">
            <v>12</v>
          </cell>
          <cell r="X819">
            <v>96</v>
          </cell>
          <cell r="Y819">
            <v>0</v>
          </cell>
          <cell r="Z819">
            <v>0</v>
          </cell>
          <cell r="AD819" t="str">
            <v>2</v>
          </cell>
          <cell r="AE819" t="str">
            <v>0</v>
          </cell>
          <cell r="AF819" t="str">
            <v>00</v>
          </cell>
          <cell r="AI819">
            <v>572930000</v>
          </cell>
          <cell r="AJ819">
            <v>6875160</v>
          </cell>
        </row>
        <row r="820">
          <cell r="A820" t="str">
            <v>02</v>
          </cell>
          <cell r="B820" t="str">
            <v>11</v>
          </cell>
          <cell r="C820" t="str">
            <v>22</v>
          </cell>
          <cell r="D820" t="str">
            <v>Бытовое помещение на</v>
          </cell>
          <cell r="E820" t="str">
            <v>РБУ</v>
          </cell>
          <cell r="G820" t="str">
            <v>01</v>
          </cell>
          <cell r="H820">
            <v>531726</v>
          </cell>
          <cell r="I820">
            <v>0</v>
          </cell>
          <cell r="J820">
            <v>0</v>
          </cell>
          <cell r="K820">
            <v>1.02</v>
          </cell>
          <cell r="L820" t="str">
            <v>20</v>
          </cell>
          <cell r="M820" t="str">
            <v>10002</v>
          </cell>
          <cell r="N820" t="str">
            <v>114529020</v>
          </cell>
          <cell r="P820">
            <v>1.2</v>
          </cell>
          <cell r="Q820">
            <v>0</v>
          </cell>
          <cell r="R820" t="str">
            <v>1</v>
          </cell>
          <cell r="S820" t="str">
            <v>10</v>
          </cell>
          <cell r="T820">
            <v>96</v>
          </cell>
          <cell r="U820">
            <v>12</v>
          </cell>
          <cell r="V820">
            <v>96</v>
          </cell>
          <cell r="W820">
            <v>12</v>
          </cell>
          <cell r="X820">
            <v>96</v>
          </cell>
          <cell r="Y820">
            <v>0</v>
          </cell>
          <cell r="Z820">
            <v>0</v>
          </cell>
          <cell r="AD820" t="str">
            <v>2</v>
          </cell>
          <cell r="AE820" t="str">
            <v>0</v>
          </cell>
          <cell r="AF820" t="str">
            <v>00</v>
          </cell>
          <cell r="AI820">
            <v>521300000</v>
          </cell>
          <cell r="AJ820">
            <v>6255600</v>
          </cell>
        </row>
        <row r="821">
          <cell r="A821" t="str">
            <v>02</v>
          </cell>
          <cell r="B821" t="str">
            <v>11</v>
          </cell>
          <cell r="C821" t="str">
            <v>23</v>
          </cell>
          <cell r="D821" t="str">
            <v>Контрольно-пропускно</v>
          </cell>
          <cell r="E821" t="str">
            <v>й пункт на полигоне</v>
          </cell>
          <cell r="F821" t="str">
            <v>ЖБИ</v>
          </cell>
          <cell r="G821" t="str">
            <v>01</v>
          </cell>
          <cell r="H821">
            <v>34884</v>
          </cell>
          <cell r="I821">
            <v>0</v>
          </cell>
          <cell r="J821">
            <v>0</v>
          </cell>
          <cell r="K821">
            <v>1.02</v>
          </cell>
          <cell r="L821" t="str">
            <v>20</v>
          </cell>
          <cell r="M821" t="str">
            <v>10004</v>
          </cell>
          <cell r="N821" t="str">
            <v>11 4526675</v>
          </cell>
          <cell r="P821">
            <v>2.5</v>
          </cell>
          <cell r="Q821">
            <v>0</v>
          </cell>
          <cell r="R821" t="str">
            <v>1</v>
          </cell>
          <cell r="S821" t="str">
            <v>10</v>
          </cell>
          <cell r="T821">
            <v>96</v>
          </cell>
          <cell r="U821">
            <v>12</v>
          </cell>
          <cell r="V821">
            <v>96</v>
          </cell>
          <cell r="W821">
            <v>12</v>
          </cell>
          <cell r="X821">
            <v>96</v>
          </cell>
          <cell r="Y821">
            <v>0</v>
          </cell>
          <cell r="Z821">
            <v>0</v>
          </cell>
          <cell r="AD821" t="str">
            <v>2</v>
          </cell>
          <cell r="AE821" t="str">
            <v>0</v>
          </cell>
          <cell r="AF821" t="str">
            <v>00</v>
          </cell>
          <cell r="AI821">
            <v>34200000</v>
          </cell>
          <cell r="AJ821">
            <v>855000</v>
          </cell>
        </row>
        <row r="822">
          <cell r="A822" t="str">
            <v>02</v>
          </cell>
          <cell r="B822" t="str">
            <v>11</v>
          </cell>
          <cell r="C822" t="str">
            <v>25</v>
          </cell>
          <cell r="D822" t="str">
            <v>Стоянка спец.техники</v>
          </cell>
          <cell r="E822" t="str">
            <v>на полигоне ЖБИ</v>
          </cell>
          <cell r="G822" t="str">
            <v>01</v>
          </cell>
          <cell r="H822">
            <v>323136</v>
          </cell>
          <cell r="I822">
            <v>0</v>
          </cell>
          <cell r="J822">
            <v>0</v>
          </cell>
          <cell r="K822">
            <v>1.02</v>
          </cell>
          <cell r="L822" t="str">
            <v>20</v>
          </cell>
          <cell r="M822" t="str">
            <v>10004</v>
          </cell>
          <cell r="N822" t="str">
            <v>11 4526675</v>
          </cell>
          <cell r="P822">
            <v>2.5</v>
          </cell>
          <cell r="Q822">
            <v>0</v>
          </cell>
          <cell r="R822" t="str">
            <v>1</v>
          </cell>
          <cell r="S822" t="str">
            <v>10</v>
          </cell>
          <cell r="T822">
            <v>96</v>
          </cell>
          <cell r="U822">
            <v>12</v>
          </cell>
          <cell r="V822">
            <v>96</v>
          </cell>
          <cell r="W822">
            <v>12</v>
          </cell>
          <cell r="X822">
            <v>96</v>
          </cell>
          <cell r="Y822">
            <v>0</v>
          </cell>
          <cell r="Z822">
            <v>0</v>
          </cell>
          <cell r="AD822" t="str">
            <v>2</v>
          </cell>
          <cell r="AE822" t="str">
            <v>0</v>
          </cell>
          <cell r="AF822" t="str">
            <v>00</v>
          </cell>
          <cell r="AI822">
            <v>316800000</v>
          </cell>
          <cell r="AJ822">
            <v>7920000</v>
          </cell>
        </row>
        <row r="823">
          <cell r="A823" t="str">
            <v>02</v>
          </cell>
          <cell r="B823" t="str">
            <v>11</v>
          </cell>
          <cell r="C823" t="str">
            <v>24</v>
          </cell>
          <cell r="D823" t="str">
            <v>Благоустройство терр</v>
          </cell>
          <cell r="E823" t="str">
            <v>итории полигона ЖБИ</v>
          </cell>
          <cell r="G823" t="str">
            <v>01</v>
          </cell>
          <cell r="H823">
            <v>272600</v>
          </cell>
          <cell r="I823">
            <v>0</v>
          </cell>
          <cell r="J823">
            <v>0</v>
          </cell>
          <cell r="K823">
            <v>1.03</v>
          </cell>
          <cell r="L823" t="str">
            <v>20</v>
          </cell>
          <cell r="M823" t="str">
            <v>20223</v>
          </cell>
          <cell r="N823" t="str">
            <v>12 4526372</v>
          </cell>
          <cell r="P823">
            <v>3.2</v>
          </cell>
          <cell r="Q823">
            <v>0</v>
          </cell>
          <cell r="R823" t="str">
            <v>1</v>
          </cell>
          <cell r="S823" t="str">
            <v>20</v>
          </cell>
          <cell r="T823">
            <v>96</v>
          </cell>
          <cell r="U823">
            <v>12</v>
          </cell>
          <cell r="V823">
            <v>96</v>
          </cell>
          <cell r="W823">
            <v>12</v>
          </cell>
          <cell r="X823">
            <v>96</v>
          </cell>
          <cell r="Y823">
            <v>0</v>
          </cell>
          <cell r="Z823">
            <v>0</v>
          </cell>
          <cell r="AD823" t="str">
            <v>2</v>
          </cell>
          <cell r="AE823" t="str">
            <v>0</v>
          </cell>
          <cell r="AF823" t="str">
            <v>00</v>
          </cell>
          <cell r="AI823">
            <v>265300000</v>
          </cell>
          <cell r="AJ823">
            <v>8489600</v>
          </cell>
        </row>
        <row r="824">
          <cell r="A824" t="str">
            <v>02</v>
          </cell>
          <cell r="B824" t="str">
            <v>11</v>
          </cell>
          <cell r="C824" t="str">
            <v>261</v>
          </cell>
          <cell r="D824" t="str">
            <v>Тельфер с подкраново</v>
          </cell>
          <cell r="E824" t="str">
            <v>й балкой</v>
          </cell>
          <cell r="G824" t="str">
            <v>01</v>
          </cell>
          <cell r="H824">
            <v>13800</v>
          </cell>
          <cell r="I824">
            <v>0</v>
          </cell>
          <cell r="J824">
            <v>0</v>
          </cell>
          <cell r="K824">
            <v>1.01</v>
          </cell>
          <cell r="L824" t="str">
            <v>20</v>
          </cell>
          <cell r="M824" t="str">
            <v>41721</v>
          </cell>
          <cell r="N824" t="str">
            <v>14 2915480</v>
          </cell>
          <cell r="P824">
            <v>20</v>
          </cell>
          <cell r="Q824">
            <v>0</v>
          </cell>
          <cell r="R824" t="str">
            <v>1</v>
          </cell>
          <cell r="S824" t="str">
            <v>41</v>
          </cell>
          <cell r="T824">
            <v>96</v>
          </cell>
          <cell r="U824">
            <v>12</v>
          </cell>
          <cell r="V824">
            <v>96</v>
          </cell>
          <cell r="W824">
            <v>12</v>
          </cell>
          <cell r="X824">
            <v>96</v>
          </cell>
          <cell r="Y824">
            <v>0</v>
          </cell>
          <cell r="Z824">
            <v>0</v>
          </cell>
          <cell r="AD824" t="str">
            <v>2</v>
          </cell>
          <cell r="AE824" t="str">
            <v>0</v>
          </cell>
          <cell r="AF824" t="str">
            <v>00</v>
          </cell>
          <cell r="AI824">
            <v>13729000</v>
          </cell>
          <cell r="AJ824">
            <v>2745800</v>
          </cell>
        </row>
        <row r="825">
          <cell r="A825" t="str">
            <v>02</v>
          </cell>
          <cell r="B825" t="str">
            <v>11</v>
          </cell>
          <cell r="C825" t="str">
            <v>262</v>
          </cell>
          <cell r="D825" t="str">
            <v>Виброплощадка СМЖ-</v>
          </cell>
          <cell r="E825" t="str">
            <v>153 А</v>
          </cell>
          <cell r="G825" t="str">
            <v>01</v>
          </cell>
          <cell r="H825">
            <v>5400</v>
          </cell>
          <cell r="I825">
            <v>0</v>
          </cell>
          <cell r="J825">
            <v>0</v>
          </cell>
          <cell r="K825">
            <v>1</v>
          </cell>
          <cell r="L825" t="str">
            <v>20</v>
          </cell>
          <cell r="M825" t="str">
            <v>42005</v>
          </cell>
          <cell r="N825" t="str">
            <v>14 2947131</v>
          </cell>
          <cell r="P825">
            <v>20</v>
          </cell>
          <cell r="Q825">
            <v>0</v>
          </cell>
          <cell r="R825" t="str">
            <v>1</v>
          </cell>
          <cell r="S825" t="str">
            <v>42</v>
          </cell>
          <cell r="T825">
            <v>96</v>
          </cell>
          <cell r="U825">
            <v>12</v>
          </cell>
          <cell r="V825">
            <v>96</v>
          </cell>
          <cell r="W825">
            <v>12</v>
          </cell>
          <cell r="X825">
            <v>96</v>
          </cell>
          <cell r="Y825">
            <v>0</v>
          </cell>
          <cell r="Z825">
            <v>0</v>
          </cell>
          <cell r="AD825" t="str">
            <v>2</v>
          </cell>
          <cell r="AE825" t="str">
            <v>0</v>
          </cell>
          <cell r="AF825" t="str">
            <v>00</v>
          </cell>
          <cell r="AI825">
            <v>5400000</v>
          </cell>
          <cell r="AJ825">
            <v>1080000</v>
          </cell>
        </row>
        <row r="826">
          <cell r="A826" t="str">
            <v>02</v>
          </cell>
          <cell r="B826" t="str">
            <v>11</v>
          </cell>
          <cell r="C826" t="str">
            <v>263</v>
          </cell>
          <cell r="D826" t="str">
            <v>Виброплощадка СМЖ -</v>
          </cell>
          <cell r="E826" t="str">
            <v>187</v>
          </cell>
          <cell r="G826" t="str">
            <v>01</v>
          </cell>
          <cell r="H826">
            <v>850.9</v>
          </cell>
          <cell r="I826">
            <v>0</v>
          </cell>
          <cell r="J826">
            <v>0</v>
          </cell>
          <cell r="K826">
            <v>1.01</v>
          </cell>
          <cell r="L826" t="str">
            <v>20</v>
          </cell>
          <cell r="M826" t="str">
            <v>42005</v>
          </cell>
          <cell r="N826" t="str">
            <v>142947131</v>
          </cell>
          <cell r="P826">
            <v>20</v>
          </cell>
          <cell r="Q826">
            <v>0</v>
          </cell>
          <cell r="R826" t="str">
            <v>1</v>
          </cell>
          <cell r="S826" t="str">
            <v>42</v>
          </cell>
          <cell r="T826">
            <v>96</v>
          </cell>
          <cell r="U826">
            <v>12</v>
          </cell>
          <cell r="V826">
            <v>96</v>
          </cell>
          <cell r="W826">
            <v>12</v>
          </cell>
          <cell r="X826">
            <v>96</v>
          </cell>
          <cell r="Y826">
            <v>0</v>
          </cell>
          <cell r="Z826">
            <v>0</v>
          </cell>
          <cell r="AD826" t="str">
            <v>2</v>
          </cell>
          <cell r="AE826" t="str">
            <v>0</v>
          </cell>
          <cell r="AF826" t="str">
            <v>00</v>
          </cell>
          <cell r="AI826">
            <v>842474</v>
          </cell>
          <cell r="AJ826">
            <v>168494.8</v>
          </cell>
        </row>
        <row r="827">
          <cell r="A827" t="str">
            <v>02</v>
          </cell>
          <cell r="B827" t="str">
            <v>80</v>
          </cell>
          <cell r="C827" t="str">
            <v>264</v>
          </cell>
          <cell r="D827" t="str">
            <v>Линия АТС GOLD STAR</v>
          </cell>
          <cell r="E827" t="str">
            <v>/Корея/</v>
          </cell>
          <cell r="G827" t="str">
            <v>01</v>
          </cell>
          <cell r="H827">
            <v>10815</v>
          </cell>
          <cell r="I827">
            <v>0</v>
          </cell>
          <cell r="J827">
            <v>0</v>
          </cell>
          <cell r="K827">
            <v>1</v>
          </cell>
          <cell r="L827" t="str">
            <v>26</v>
          </cell>
          <cell r="M827" t="str">
            <v>30019</v>
          </cell>
          <cell r="N827" t="str">
            <v>14 3222131</v>
          </cell>
          <cell r="P827">
            <v>6.7</v>
          </cell>
          <cell r="Q827">
            <v>0</v>
          </cell>
          <cell r="R827" t="str">
            <v>1</v>
          </cell>
          <cell r="S827" t="str">
            <v>30</v>
          </cell>
          <cell r="T827">
            <v>92</v>
          </cell>
          <cell r="U827">
            <v>3</v>
          </cell>
          <cell r="V827">
            <v>97</v>
          </cell>
          <cell r="W827">
            <v>3</v>
          </cell>
          <cell r="X827">
            <v>97</v>
          </cell>
          <cell r="Y827">
            <v>0</v>
          </cell>
          <cell r="Z827">
            <v>0</v>
          </cell>
          <cell r="AD827" t="str">
            <v>0</v>
          </cell>
          <cell r="AE827" t="str">
            <v>0</v>
          </cell>
          <cell r="AF827" t="str">
            <v>00</v>
          </cell>
          <cell r="AI827">
            <v>0</v>
          </cell>
          <cell r="AJ827">
            <v>0</v>
          </cell>
        </row>
        <row r="828">
          <cell r="A828" t="str">
            <v>02</v>
          </cell>
          <cell r="B828" t="str">
            <v>71</v>
          </cell>
          <cell r="C828" t="str">
            <v>265</v>
          </cell>
          <cell r="D828" t="str">
            <v>Прицеп ЧМЗАП-ПТ-80тн</v>
          </cell>
          <cell r="E828" t="str">
            <v>гос N АВ7651 ш000002</v>
          </cell>
          <cell r="F828" t="str">
            <v>9</v>
          </cell>
          <cell r="G828" t="str">
            <v>01</v>
          </cell>
          <cell r="H828">
            <v>586293.5</v>
          </cell>
          <cell r="I828">
            <v>0</v>
          </cell>
          <cell r="J828">
            <v>644920.51</v>
          </cell>
          <cell r="K828">
            <v>1</v>
          </cell>
          <cell r="L828" t="str">
            <v>23</v>
          </cell>
          <cell r="M828" t="str">
            <v>50413</v>
          </cell>
          <cell r="N828" t="str">
            <v>15 3420208</v>
          </cell>
          <cell r="P828">
            <v>8.3000000000000007</v>
          </cell>
          <cell r="Q828">
            <v>0</v>
          </cell>
          <cell r="R828" t="str">
            <v>1</v>
          </cell>
          <cell r="S828" t="str">
            <v>50</v>
          </cell>
          <cell r="T828">
            <v>96</v>
          </cell>
          <cell r="U828">
            <v>4</v>
          </cell>
          <cell r="V828">
            <v>97</v>
          </cell>
          <cell r="W828">
            <v>4</v>
          </cell>
          <cell r="X828">
            <v>97</v>
          </cell>
          <cell r="Y828">
            <v>5</v>
          </cell>
          <cell r="Z828">
            <v>97</v>
          </cell>
          <cell r="AD828" t="str">
            <v>0</v>
          </cell>
          <cell r="AE828" t="str">
            <v>0</v>
          </cell>
          <cell r="AF828" t="str">
            <v>00</v>
          </cell>
          <cell r="AI828">
            <v>0</v>
          </cell>
          <cell r="AJ828">
            <v>0</v>
          </cell>
        </row>
        <row r="829">
          <cell r="A829" t="str">
            <v>02</v>
          </cell>
          <cell r="B829" t="str">
            <v>02</v>
          </cell>
          <cell r="C829" t="str">
            <v>266</v>
          </cell>
          <cell r="D829" t="str">
            <v>Ручная радиостанция</v>
          </cell>
          <cell r="E829" t="str">
            <v>НХ-190 зав.N27КО8310</v>
          </cell>
          <cell r="F829" t="str">
            <v>7</v>
          </cell>
          <cell r="G829" t="str">
            <v>01</v>
          </cell>
          <cell r="H829">
            <v>1758</v>
          </cell>
          <cell r="I829">
            <v>183</v>
          </cell>
          <cell r="J829">
            <v>0</v>
          </cell>
          <cell r="K829">
            <v>1</v>
          </cell>
          <cell r="L829" t="str">
            <v>20</v>
          </cell>
          <cell r="M829" t="str">
            <v>45620</v>
          </cell>
          <cell r="N829" t="str">
            <v>14 3221104</v>
          </cell>
          <cell r="P829">
            <v>12.5</v>
          </cell>
          <cell r="Q829">
            <v>0</v>
          </cell>
          <cell r="R829" t="str">
            <v>1</v>
          </cell>
          <cell r="S829" t="str">
            <v>45</v>
          </cell>
          <cell r="T829">
            <v>96</v>
          </cell>
          <cell r="U829">
            <v>4</v>
          </cell>
          <cell r="V829">
            <v>97</v>
          </cell>
          <cell r="W829">
            <v>4</v>
          </cell>
          <cell r="X829">
            <v>97</v>
          </cell>
          <cell r="Y829">
            <v>0</v>
          </cell>
          <cell r="Z829">
            <v>0</v>
          </cell>
          <cell r="AD829" t="str">
            <v>0</v>
          </cell>
          <cell r="AE829" t="str">
            <v>0</v>
          </cell>
          <cell r="AF829" t="str">
            <v>00</v>
          </cell>
          <cell r="AI829">
            <v>0</v>
          </cell>
          <cell r="AJ829">
            <v>0</v>
          </cell>
        </row>
        <row r="830">
          <cell r="A830" t="str">
            <v>02</v>
          </cell>
          <cell r="B830" t="str">
            <v>02</v>
          </cell>
          <cell r="C830" t="str">
            <v>267</v>
          </cell>
          <cell r="D830" t="str">
            <v>Ручная радиостанция</v>
          </cell>
          <cell r="E830" t="str">
            <v>НХ-190 зав.N27КО8310</v>
          </cell>
          <cell r="F830" t="str">
            <v>9</v>
          </cell>
          <cell r="G830" t="str">
            <v>01</v>
          </cell>
          <cell r="H830">
            <v>1758</v>
          </cell>
          <cell r="I830">
            <v>183</v>
          </cell>
          <cell r="J830">
            <v>0</v>
          </cell>
          <cell r="K830">
            <v>1</v>
          </cell>
          <cell r="L830" t="str">
            <v>20</v>
          </cell>
          <cell r="M830" t="str">
            <v>45620</v>
          </cell>
          <cell r="N830" t="str">
            <v>14 3221104</v>
          </cell>
          <cell r="P830">
            <v>12.5</v>
          </cell>
          <cell r="Q830">
            <v>0</v>
          </cell>
          <cell r="R830" t="str">
            <v>1</v>
          </cell>
          <cell r="S830" t="str">
            <v>45</v>
          </cell>
          <cell r="T830">
            <v>96</v>
          </cell>
          <cell r="U830">
            <v>4</v>
          </cell>
          <cell r="V830">
            <v>97</v>
          </cell>
          <cell r="W830">
            <v>4</v>
          </cell>
          <cell r="X830">
            <v>97</v>
          </cell>
          <cell r="Y830">
            <v>0</v>
          </cell>
          <cell r="Z830">
            <v>0</v>
          </cell>
          <cell r="AD830" t="str">
            <v>0</v>
          </cell>
          <cell r="AE830" t="str">
            <v>0</v>
          </cell>
          <cell r="AF830" t="str">
            <v>00</v>
          </cell>
          <cell r="AI830">
            <v>0</v>
          </cell>
          <cell r="AJ830">
            <v>0</v>
          </cell>
        </row>
        <row r="831">
          <cell r="A831" t="str">
            <v>02</v>
          </cell>
          <cell r="B831" t="str">
            <v>02</v>
          </cell>
          <cell r="C831" t="str">
            <v>268</v>
          </cell>
          <cell r="D831" t="str">
            <v>Холодильник Минск256</v>
          </cell>
          <cell r="E831" t="str">
            <v>Минский з-д хол-ков</v>
          </cell>
          <cell r="F831" t="str">
            <v>АО Атлант завN672602</v>
          </cell>
          <cell r="G831" t="str">
            <v>01</v>
          </cell>
          <cell r="H831">
            <v>1833.33</v>
          </cell>
          <cell r="I831">
            <v>0</v>
          </cell>
          <cell r="J831">
            <v>0</v>
          </cell>
          <cell r="K831">
            <v>1</v>
          </cell>
          <cell r="L831" t="str">
            <v>20</v>
          </cell>
          <cell r="M831" t="str">
            <v>45800</v>
          </cell>
          <cell r="N831" t="str">
            <v>2930100</v>
          </cell>
          <cell r="P831">
            <v>10</v>
          </cell>
          <cell r="Q831">
            <v>0</v>
          </cell>
          <cell r="R831" t="str">
            <v>1</v>
          </cell>
          <cell r="S831" t="str">
            <v>45</v>
          </cell>
          <cell r="T831">
            <v>96</v>
          </cell>
          <cell r="U831">
            <v>6</v>
          </cell>
          <cell r="V831">
            <v>97</v>
          </cell>
          <cell r="W831">
            <v>6</v>
          </cell>
          <cell r="X831">
            <v>97</v>
          </cell>
          <cell r="Y831">
            <v>0</v>
          </cell>
          <cell r="Z831">
            <v>0</v>
          </cell>
          <cell r="AD831" t="str">
            <v>0</v>
          </cell>
          <cell r="AE831" t="str">
            <v>0</v>
          </cell>
          <cell r="AF831" t="str">
            <v>00</v>
          </cell>
          <cell r="AI831">
            <v>0</v>
          </cell>
          <cell r="AJ831">
            <v>0</v>
          </cell>
        </row>
        <row r="832">
          <cell r="A832" t="str">
            <v>02</v>
          </cell>
          <cell r="B832" t="str">
            <v>70</v>
          </cell>
          <cell r="C832" t="str">
            <v>271</v>
          </cell>
          <cell r="D832" t="str">
            <v>Холодильник Минск357</v>
          </cell>
          <cell r="E832" t="str">
            <v>Минский з-д хол-ков</v>
          </cell>
          <cell r="F832" t="str">
            <v>АО АТЛАНТ</v>
          </cell>
          <cell r="G832" t="str">
            <v>01</v>
          </cell>
          <cell r="H832">
            <v>1625</v>
          </cell>
          <cell r="I832">
            <v>0</v>
          </cell>
          <cell r="J832">
            <v>0</v>
          </cell>
          <cell r="K832">
            <v>1</v>
          </cell>
          <cell r="L832" t="str">
            <v>20</v>
          </cell>
          <cell r="M832" t="str">
            <v>45800</v>
          </cell>
          <cell r="N832" t="str">
            <v>2930100</v>
          </cell>
          <cell r="P832">
            <v>10</v>
          </cell>
          <cell r="Q832">
            <v>0</v>
          </cell>
          <cell r="R832" t="str">
            <v>1</v>
          </cell>
          <cell r="S832" t="str">
            <v>45</v>
          </cell>
          <cell r="T832">
            <v>97</v>
          </cell>
          <cell r="U832">
            <v>6</v>
          </cell>
          <cell r="V832">
            <v>97</v>
          </cell>
          <cell r="W832">
            <v>6</v>
          </cell>
          <cell r="X832">
            <v>97</v>
          </cell>
          <cell r="Y832">
            <v>0</v>
          </cell>
          <cell r="Z832">
            <v>0</v>
          </cell>
          <cell r="AD832" t="str">
            <v>0</v>
          </cell>
          <cell r="AE832" t="str">
            <v>0</v>
          </cell>
          <cell r="AF832" t="str">
            <v>00</v>
          </cell>
          <cell r="AI832">
            <v>0</v>
          </cell>
          <cell r="AJ832">
            <v>0</v>
          </cell>
        </row>
        <row r="833">
          <cell r="A833" t="str">
            <v>19</v>
          </cell>
          <cell r="B833" t="str">
            <v>19</v>
          </cell>
          <cell r="C833" t="str">
            <v>272</v>
          </cell>
          <cell r="D833" t="str">
            <v>Здание мясокомбината</v>
          </cell>
          <cell r="G833" t="str">
            <v>01</v>
          </cell>
          <cell r="H833">
            <v>1654123.37</v>
          </cell>
          <cell r="I833">
            <v>302778.99</v>
          </cell>
          <cell r="J833">
            <v>0</v>
          </cell>
          <cell r="K833">
            <v>1</v>
          </cell>
          <cell r="L833" t="str">
            <v>88/4</v>
          </cell>
          <cell r="M833" t="str">
            <v>10005</v>
          </cell>
          <cell r="N833" t="str">
            <v>114524351</v>
          </cell>
          <cell r="P833">
            <v>5</v>
          </cell>
          <cell r="Q833">
            <v>0</v>
          </cell>
          <cell r="R833" t="str">
            <v>1</v>
          </cell>
          <cell r="S833" t="str">
            <v>10</v>
          </cell>
          <cell r="T833">
            <v>94</v>
          </cell>
          <cell r="U833">
            <v>6</v>
          </cell>
          <cell r="V833">
            <v>97</v>
          </cell>
          <cell r="W833">
            <v>6</v>
          </cell>
          <cell r="X833">
            <v>97</v>
          </cell>
          <cell r="Y833">
            <v>0</v>
          </cell>
          <cell r="Z833">
            <v>0</v>
          </cell>
          <cell r="AD833" t="str">
            <v>0</v>
          </cell>
          <cell r="AE833" t="str">
            <v>0</v>
          </cell>
          <cell r="AF833" t="str">
            <v>19</v>
          </cell>
          <cell r="AI833">
            <v>0</v>
          </cell>
          <cell r="AJ833">
            <v>0</v>
          </cell>
        </row>
        <row r="834">
          <cell r="A834" t="str">
            <v>19</v>
          </cell>
          <cell r="B834" t="str">
            <v>19</v>
          </cell>
          <cell r="C834" t="str">
            <v>273</v>
          </cell>
          <cell r="D834" t="str">
            <v>Лаборатория мясокомб</v>
          </cell>
          <cell r="E834" t="str">
            <v>ината</v>
          </cell>
          <cell r="G834" t="str">
            <v>01</v>
          </cell>
          <cell r="H834">
            <v>243490</v>
          </cell>
          <cell r="I834">
            <v>42609.919999999998</v>
          </cell>
          <cell r="J834">
            <v>0</v>
          </cell>
          <cell r="K834">
            <v>1</v>
          </cell>
          <cell r="L834" t="str">
            <v>88/4</v>
          </cell>
          <cell r="M834" t="str">
            <v>10008</v>
          </cell>
          <cell r="N834" t="str">
            <v>114524351</v>
          </cell>
          <cell r="P834">
            <v>5</v>
          </cell>
          <cell r="Q834">
            <v>0</v>
          </cell>
          <cell r="R834" t="str">
            <v>1</v>
          </cell>
          <cell r="S834" t="str">
            <v>10</v>
          </cell>
          <cell r="T834">
            <v>94</v>
          </cell>
          <cell r="U834">
            <v>6</v>
          </cell>
          <cell r="V834">
            <v>97</v>
          </cell>
          <cell r="W834">
            <v>6</v>
          </cell>
          <cell r="X834">
            <v>97</v>
          </cell>
          <cell r="Y834">
            <v>0</v>
          </cell>
          <cell r="Z834">
            <v>0</v>
          </cell>
          <cell r="AD834" t="str">
            <v>0</v>
          </cell>
          <cell r="AE834" t="str">
            <v>0</v>
          </cell>
          <cell r="AF834" t="str">
            <v>19</v>
          </cell>
          <cell r="AI834">
            <v>0</v>
          </cell>
          <cell r="AJ834">
            <v>0</v>
          </cell>
        </row>
        <row r="835">
          <cell r="A835" t="str">
            <v>19</v>
          </cell>
          <cell r="B835" t="str">
            <v>19</v>
          </cell>
          <cell r="C835" t="str">
            <v>274</v>
          </cell>
          <cell r="D835" t="str">
            <v>Аппарат промывной по</v>
          </cell>
          <cell r="E835" t="str">
            <v>д давлением</v>
          </cell>
          <cell r="G835" t="str">
            <v>01</v>
          </cell>
          <cell r="H835">
            <v>2950</v>
          </cell>
          <cell r="I835">
            <v>424.59</v>
          </cell>
          <cell r="J835">
            <v>0</v>
          </cell>
          <cell r="K835">
            <v>1</v>
          </cell>
          <cell r="L835" t="str">
            <v>88/4</v>
          </cell>
          <cell r="M835" t="str">
            <v>45102</v>
          </cell>
          <cell r="N835" t="str">
            <v>142925101</v>
          </cell>
          <cell r="P835">
            <v>15.4</v>
          </cell>
          <cell r="Q835">
            <v>0</v>
          </cell>
          <cell r="R835" t="str">
            <v>1</v>
          </cell>
          <cell r="S835" t="str">
            <v>45</v>
          </cell>
          <cell r="T835">
            <v>94</v>
          </cell>
          <cell r="U835">
            <v>6</v>
          </cell>
          <cell r="V835">
            <v>97</v>
          </cell>
          <cell r="W835">
            <v>6</v>
          </cell>
          <cell r="X835">
            <v>97</v>
          </cell>
          <cell r="Y835">
            <v>0</v>
          </cell>
          <cell r="Z835">
            <v>0</v>
          </cell>
          <cell r="AD835" t="str">
            <v>0</v>
          </cell>
          <cell r="AE835" t="str">
            <v>0</v>
          </cell>
          <cell r="AF835" t="str">
            <v>19</v>
          </cell>
          <cell r="AI835">
            <v>0</v>
          </cell>
          <cell r="AJ835">
            <v>0</v>
          </cell>
        </row>
        <row r="836">
          <cell r="A836" t="str">
            <v>19</v>
          </cell>
          <cell r="B836" t="str">
            <v>19</v>
          </cell>
          <cell r="C836" t="str">
            <v>275</v>
          </cell>
          <cell r="D836" t="str">
            <v>Бак для сбора крови</v>
          </cell>
          <cell r="G836" t="str">
            <v>01</v>
          </cell>
          <cell r="H836">
            <v>19640</v>
          </cell>
          <cell r="I836">
            <v>2828.03</v>
          </cell>
          <cell r="J836">
            <v>0</v>
          </cell>
          <cell r="K836">
            <v>1</v>
          </cell>
          <cell r="L836" t="str">
            <v>88/4</v>
          </cell>
          <cell r="M836" t="str">
            <v>45102</v>
          </cell>
          <cell r="N836" t="str">
            <v>142925101</v>
          </cell>
          <cell r="P836">
            <v>15.4</v>
          </cell>
          <cell r="Q836">
            <v>0</v>
          </cell>
          <cell r="R836" t="str">
            <v>1</v>
          </cell>
          <cell r="S836" t="str">
            <v>45</v>
          </cell>
          <cell r="T836">
            <v>94</v>
          </cell>
          <cell r="U836">
            <v>6</v>
          </cell>
          <cell r="V836">
            <v>97</v>
          </cell>
          <cell r="W836">
            <v>6</v>
          </cell>
          <cell r="X836">
            <v>97</v>
          </cell>
          <cell r="Y836">
            <v>0</v>
          </cell>
          <cell r="Z836">
            <v>0</v>
          </cell>
          <cell r="AD836" t="str">
            <v>0</v>
          </cell>
          <cell r="AE836" t="str">
            <v>0</v>
          </cell>
          <cell r="AF836" t="str">
            <v>19</v>
          </cell>
          <cell r="AI836">
            <v>0</v>
          </cell>
          <cell r="AJ836">
            <v>0</v>
          </cell>
        </row>
        <row r="837">
          <cell r="A837" t="str">
            <v>19</v>
          </cell>
          <cell r="B837" t="str">
            <v>19</v>
          </cell>
          <cell r="C837" t="str">
            <v>276</v>
          </cell>
          <cell r="D837" t="str">
            <v>Блок для промывки и</v>
          </cell>
          <cell r="E837" t="str">
            <v>стерилизации</v>
          </cell>
          <cell r="G837" t="str">
            <v>01</v>
          </cell>
          <cell r="H837">
            <v>1105.8699999999999</v>
          </cell>
          <cell r="I837">
            <v>159.65</v>
          </cell>
          <cell r="J837">
            <v>0</v>
          </cell>
          <cell r="K837">
            <v>1</v>
          </cell>
          <cell r="L837" t="str">
            <v>88/4</v>
          </cell>
          <cell r="M837" t="str">
            <v>45102</v>
          </cell>
          <cell r="N837" t="str">
            <v>142925101</v>
          </cell>
          <cell r="P837">
            <v>15.4</v>
          </cell>
          <cell r="Q837">
            <v>0</v>
          </cell>
          <cell r="R837" t="str">
            <v>1</v>
          </cell>
          <cell r="S837" t="str">
            <v>45</v>
          </cell>
          <cell r="T837">
            <v>94</v>
          </cell>
          <cell r="U837">
            <v>6</v>
          </cell>
          <cell r="V837">
            <v>97</v>
          </cell>
          <cell r="W837">
            <v>6</v>
          </cell>
          <cell r="X837">
            <v>97</v>
          </cell>
          <cell r="Y837">
            <v>0</v>
          </cell>
          <cell r="Z837">
            <v>0</v>
          </cell>
          <cell r="AD837" t="str">
            <v>0</v>
          </cell>
          <cell r="AE837" t="str">
            <v>0</v>
          </cell>
          <cell r="AF837" t="str">
            <v>19</v>
          </cell>
          <cell r="AI837">
            <v>0</v>
          </cell>
          <cell r="AJ837">
            <v>0</v>
          </cell>
        </row>
        <row r="838">
          <cell r="A838" t="str">
            <v>19</v>
          </cell>
          <cell r="B838" t="str">
            <v>19</v>
          </cell>
          <cell r="C838" t="str">
            <v>277</v>
          </cell>
          <cell r="D838" t="str">
            <v>Блок промывки</v>
          </cell>
          <cell r="G838" t="str">
            <v>01</v>
          </cell>
          <cell r="H838">
            <v>9200</v>
          </cell>
          <cell r="I838">
            <v>1325</v>
          </cell>
          <cell r="J838">
            <v>0</v>
          </cell>
          <cell r="K838">
            <v>1</v>
          </cell>
          <cell r="L838" t="str">
            <v>88/4</v>
          </cell>
          <cell r="M838" t="str">
            <v>45102</v>
          </cell>
          <cell r="N838" t="str">
            <v>142925101</v>
          </cell>
          <cell r="P838">
            <v>15.4</v>
          </cell>
          <cell r="Q838">
            <v>0</v>
          </cell>
          <cell r="R838" t="str">
            <v>1</v>
          </cell>
          <cell r="S838" t="str">
            <v>45</v>
          </cell>
          <cell r="T838">
            <v>94</v>
          </cell>
          <cell r="U838">
            <v>6</v>
          </cell>
          <cell r="V838">
            <v>97</v>
          </cell>
          <cell r="W838">
            <v>6</v>
          </cell>
          <cell r="X838">
            <v>97</v>
          </cell>
          <cell r="Y838">
            <v>0</v>
          </cell>
          <cell r="Z838">
            <v>0</v>
          </cell>
          <cell r="AD838" t="str">
            <v>0</v>
          </cell>
          <cell r="AE838" t="str">
            <v>0</v>
          </cell>
          <cell r="AF838" t="str">
            <v>19</v>
          </cell>
          <cell r="AI838">
            <v>0</v>
          </cell>
          <cell r="AJ838">
            <v>0</v>
          </cell>
        </row>
        <row r="839">
          <cell r="A839" t="str">
            <v>19</v>
          </cell>
          <cell r="B839" t="str">
            <v>19</v>
          </cell>
          <cell r="C839" t="str">
            <v>278</v>
          </cell>
          <cell r="D839" t="str">
            <v>Блок промывки и стер</v>
          </cell>
          <cell r="E839" t="str">
            <v>илизации</v>
          </cell>
          <cell r="G839" t="str">
            <v>01</v>
          </cell>
          <cell r="H839">
            <v>4560</v>
          </cell>
          <cell r="I839">
            <v>656.86</v>
          </cell>
          <cell r="J839">
            <v>0</v>
          </cell>
          <cell r="K839">
            <v>1</v>
          </cell>
          <cell r="L839" t="str">
            <v>88/4</v>
          </cell>
          <cell r="M839" t="str">
            <v>45102</v>
          </cell>
          <cell r="N839" t="str">
            <v>142925101</v>
          </cell>
          <cell r="P839">
            <v>15.4</v>
          </cell>
          <cell r="Q839">
            <v>0</v>
          </cell>
          <cell r="R839" t="str">
            <v>1</v>
          </cell>
          <cell r="S839" t="str">
            <v>45</v>
          </cell>
          <cell r="T839">
            <v>94</v>
          </cell>
          <cell r="U839">
            <v>6</v>
          </cell>
          <cell r="V839">
            <v>97</v>
          </cell>
          <cell r="W839">
            <v>6</v>
          </cell>
          <cell r="X839">
            <v>97</v>
          </cell>
          <cell r="Y839">
            <v>0</v>
          </cell>
          <cell r="Z839">
            <v>0</v>
          </cell>
          <cell r="AD839" t="str">
            <v>0</v>
          </cell>
          <cell r="AE839" t="str">
            <v>0</v>
          </cell>
          <cell r="AF839" t="str">
            <v>19</v>
          </cell>
          <cell r="AI839">
            <v>0</v>
          </cell>
          <cell r="AJ839">
            <v>0</v>
          </cell>
        </row>
        <row r="840">
          <cell r="A840" t="str">
            <v>19</v>
          </cell>
          <cell r="B840" t="str">
            <v>19</v>
          </cell>
          <cell r="C840" t="str">
            <v>279</v>
          </cell>
          <cell r="D840" t="str">
            <v>Блок промывки и стер</v>
          </cell>
          <cell r="E840" t="str">
            <v>илизации</v>
          </cell>
          <cell r="G840" t="str">
            <v>01</v>
          </cell>
          <cell r="H840">
            <v>19400</v>
          </cell>
          <cell r="I840">
            <v>2793.38</v>
          </cell>
          <cell r="J840">
            <v>0</v>
          </cell>
          <cell r="K840">
            <v>1</v>
          </cell>
          <cell r="L840" t="str">
            <v>88/4</v>
          </cell>
          <cell r="M840" t="str">
            <v>45102</v>
          </cell>
          <cell r="N840" t="str">
            <v>142925101</v>
          </cell>
          <cell r="P840">
            <v>15.4</v>
          </cell>
          <cell r="Q840">
            <v>0</v>
          </cell>
          <cell r="R840" t="str">
            <v>1</v>
          </cell>
          <cell r="S840" t="str">
            <v>45</v>
          </cell>
          <cell r="T840">
            <v>94</v>
          </cell>
          <cell r="U840">
            <v>6</v>
          </cell>
          <cell r="V840">
            <v>97</v>
          </cell>
          <cell r="W840">
            <v>6</v>
          </cell>
          <cell r="X840">
            <v>97</v>
          </cell>
          <cell r="Y840">
            <v>0</v>
          </cell>
          <cell r="Z840">
            <v>0</v>
          </cell>
          <cell r="AD840" t="str">
            <v>0</v>
          </cell>
          <cell r="AE840" t="str">
            <v>0</v>
          </cell>
          <cell r="AF840" t="str">
            <v>19</v>
          </cell>
          <cell r="AI840">
            <v>0</v>
          </cell>
          <cell r="AJ840">
            <v>0</v>
          </cell>
        </row>
        <row r="841">
          <cell r="A841" t="str">
            <v>19</v>
          </cell>
          <cell r="B841" t="str">
            <v>19</v>
          </cell>
          <cell r="C841" t="str">
            <v>280</v>
          </cell>
          <cell r="D841" t="str">
            <v>Блок промывки и стер</v>
          </cell>
          <cell r="E841" t="str">
            <v>илизации</v>
          </cell>
          <cell r="G841" t="str">
            <v>01</v>
          </cell>
          <cell r="H841">
            <v>4560</v>
          </cell>
          <cell r="I841">
            <v>657.07</v>
          </cell>
          <cell r="J841">
            <v>0</v>
          </cell>
          <cell r="K841">
            <v>1</v>
          </cell>
          <cell r="L841" t="str">
            <v>88/4</v>
          </cell>
          <cell r="M841" t="str">
            <v>45102</v>
          </cell>
          <cell r="N841" t="str">
            <v>142925101</v>
          </cell>
          <cell r="P841">
            <v>15.4</v>
          </cell>
          <cell r="Q841">
            <v>0</v>
          </cell>
          <cell r="R841" t="str">
            <v>1</v>
          </cell>
          <cell r="S841" t="str">
            <v>45</v>
          </cell>
          <cell r="T841">
            <v>94</v>
          </cell>
          <cell r="U841">
            <v>6</v>
          </cell>
          <cell r="V841">
            <v>97</v>
          </cell>
          <cell r="W841">
            <v>6</v>
          </cell>
          <cell r="X841">
            <v>97</v>
          </cell>
          <cell r="Y841">
            <v>0</v>
          </cell>
          <cell r="Z841">
            <v>0</v>
          </cell>
          <cell r="AD841" t="str">
            <v>0</v>
          </cell>
          <cell r="AE841" t="str">
            <v>0</v>
          </cell>
          <cell r="AF841" t="str">
            <v>19</v>
          </cell>
          <cell r="AI841">
            <v>0</v>
          </cell>
          <cell r="AJ841">
            <v>0</v>
          </cell>
        </row>
        <row r="842">
          <cell r="A842" t="str">
            <v>19</v>
          </cell>
          <cell r="B842" t="str">
            <v>19</v>
          </cell>
          <cell r="C842" t="str">
            <v>281</v>
          </cell>
          <cell r="D842" t="str">
            <v>Блок промывки и стер</v>
          </cell>
          <cell r="E842" t="str">
            <v>илизации</v>
          </cell>
          <cell r="G842" t="str">
            <v>01</v>
          </cell>
          <cell r="H842">
            <v>4560</v>
          </cell>
          <cell r="I842">
            <v>657.14</v>
          </cell>
          <cell r="J842">
            <v>0</v>
          </cell>
          <cell r="K842">
            <v>1</v>
          </cell>
          <cell r="L842" t="str">
            <v>88/4</v>
          </cell>
          <cell r="M842" t="str">
            <v>45102</v>
          </cell>
          <cell r="N842" t="str">
            <v>142925101</v>
          </cell>
          <cell r="P842">
            <v>15.4</v>
          </cell>
          <cell r="Q842">
            <v>0</v>
          </cell>
          <cell r="R842" t="str">
            <v>1</v>
          </cell>
          <cell r="S842" t="str">
            <v>45</v>
          </cell>
          <cell r="T842">
            <v>94</v>
          </cell>
          <cell r="U842">
            <v>6</v>
          </cell>
          <cell r="V842">
            <v>97</v>
          </cell>
          <cell r="W842">
            <v>6</v>
          </cell>
          <cell r="X842">
            <v>97</v>
          </cell>
          <cell r="Y842">
            <v>0</v>
          </cell>
          <cell r="Z842">
            <v>0</v>
          </cell>
          <cell r="AD842" t="str">
            <v>0</v>
          </cell>
          <cell r="AE842" t="str">
            <v>0</v>
          </cell>
          <cell r="AF842" t="str">
            <v>19</v>
          </cell>
          <cell r="AI842">
            <v>0</v>
          </cell>
          <cell r="AJ842">
            <v>0</v>
          </cell>
        </row>
        <row r="843">
          <cell r="A843" t="str">
            <v>19</v>
          </cell>
          <cell r="B843" t="str">
            <v>19</v>
          </cell>
          <cell r="C843" t="str">
            <v>282</v>
          </cell>
          <cell r="D843" t="str">
            <v>Бокс для оглушения</v>
          </cell>
          <cell r="G843" t="str">
            <v>01</v>
          </cell>
          <cell r="H843">
            <v>53600</v>
          </cell>
          <cell r="I843">
            <v>7718.28</v>
          </cell>
          <cell r="J843">
            <v>0</v>
          </cell>
          <cell r="K843">
            <v>1</v>
          </cell>
          <cell r="L843" t="str">
            <v>88/4</v>
          </cell>
          <cell r="M843" t="str">
            <v>45102</v>
          </cell>
          <cell r="N843" t="str">
            <v>142925101</v>
          </cell>
          <cell r="P843">
            <v>15.4</v>
          </cell>
          <cell r="Q843">
            <v>0</v>
          </cell>
          <cell r="R843" t="str">
            <v>1</v>
          </cell>
          <cell r="S843" t="str">
            <v>45</v>
          </cell>
          <cell r="T843">
            <v>94</v>
          </cell>
          <cell r="U843">
            <v>6</v>
          </cell>
          <cell r="V843">
            <v>97</v>
          </cell>
          <cell r="W843">
            <v>6</v>
          </cell>
          <cell r="X843">
            <v>97</v>
          </cell>
          <cell r="Y843">
            <v>0</v>
          </cell>
          <cell r="Z843">
            <v>0</v>
          </cell>
          <cell r="AD843" t="str">
            <v>0</v>
          </cell>
          <cell r="AE843" t="str">
            <v>0</v>
          </cell>
          <cell r="AF843" t="str">
            <v>19</v>
          </cell>
          <cell r="AI843">
            <v>0</v>
          </cell>
          <cell r="AJ843">
            <v>0</v>
          </cell>
        </row>
        <row r="844">
          <cell r="A844" t="str">
            <v>19</v>
          </cell>
          <cell r="B844" t="str">
            <v>19</v>
          </cell>
          <cell r="C844" t="str">
            <v>283</v>
          </cell>
          <cell r="D844" t="str">
            <v>Вакуумный барабан ВА</v>
          </cell>
          <cell r="E844" t="str">
            <v>-250</v>
          </cell>
          <cell r="G844" t="str">
            <v>01</v>
          </cell>
          <cell r="H844">
            <v>368000</v>
          </cell>
          <cell r="I844">
            <v>52991.57</v>
          </cell>
          <cell r="J844">
            <v>0</v>
          </cell>
          <cell r="K844">
            <v>1</v>
          </cell>
          <cell r="L844" t="str">
            <v>88/4</v>
          </cell>
          <cell r="M844" t="str">
            <v>45102</v>
          </cell>
          <cell r="N844" t="str">
            <v>142925101</v>
          </cell>
          <cell r="P844">
            <v>15.4</v>
          </cell>
          <cell r="Q844">
            <v>0</v>
          </cell>
          <cell r="R844" t="str">
            <v>1</v>
          </cell>
          <cell r="S844" t="str">
            <v>45</v>
          </cell>
          <cell r="T844">
            <v>94</v>
          </cell>
          <cell r="U844">
            <v>6</v>
          </cell>
          <cell r="V844">
            <v>97</v>
          </cell>
          <cell r="W844">
            <v>6</v>
          </cell>
          <cell r="X844">
            <v>97</v>
          </cell>
          <cell r="Y844">
            <v>0</v>
          </cell>
          <cell r="Z844">
            <v>0</v>
          </cell>
          <cell r="AD844" t="str">
            <v>0</v>
          </cell>
          <cell r="AE844" t="str">
            <v>0</v>
          </cell>
          <cell r="AF844" t="str">
            <v>19</v>
          </cell>
          <cell r="AI844">
            <v>0</v>
          </cell>
          <cell r="AJ844">
            <v>0</v>
          </cell>
        </row>
        <row r="845">
          <cell r="A845" t="str">
            <v>19</v>
          </cell>
          <cell r="B845" t="str">
            <v>19</v>
          </cell>
          <cell r="C845" t="str">
            <v>284</v>
          </cell>
          <cell r="D845" t="str">
            <v>Вакуумно-упаковочная</v>
          </cell>
          <cell r="E845" t="str">
            <v>машина А-200</v>
          </cell>
          <cell r="G845" t="str">
            <v>01</v>
          </cell>
          <cell r="H845">
            <v>26000</v>
          </cell>
          <cell r="I845">
            <v>3743.82</v>
          </cell>
          <cell r="J845">
            <v>0</v>
          </cell>
          <cell r="K845">
            <v>1</v>
          </cell>
          <cell r="L845" t="str">
            <v>88/4</v>
          </cell>
          <cell r="M845" t="str">
            <v>45102</v>
          </cell>
          <cell r="N845" t="str">
            <v>142925104</v>
          </cell>
          <cell r="P845">
            <v>15.4</v>
          </cell>
          <cell r="Q845">
            <v>0</v>
          </cell>
          <cell r="R845" t="str">
            <v>1</v>
          </cell>
          <cell r="S845" t="str">
            <v>45</v>
          </cell>
          <cell r="T845">
            <v>94</v>
          </cell>
          <cell r="U845">
            <v>6</v>
          </cell>
          <cell r="V845">
            <v>97</v>
          </cell>
          <cell r="W845">
            <v>6</v>
          </cell>
          <cell r="X845">
            <v>97</v>
          </cell>
          <cell r="Y845">
            <v>0</v>
          </cell>
          <cell r="Z845">
            <v>0</v>
          </cell>
          <cell r="AD845" t="str">
            <v>0</v>
          </cell>
          <cell r="AE845" t="str">
            <v>0</v>
          </cell>
          <cell r="AF845" t="str">
            <v>19</v>
          </cell>
          <cell r="AI845">
            <v>0</v>
          </cell>
          <cell r="AJ845">
            <v>0</v>
          </cell>
        </row>
        <row r="846">
          <cell r="A846" t="str">
            <v>19</v>
          </cell>
          <cell r="B846" t="str">
            <v>19</v>
          </cell>
          <cell r="C846" t="str">
            <v>285</v>
          </cell>
          <cell r="D846" t="str">
            <v>Ванна для отпаривани</v>
          </cell>
          <cell r="E846" t="str">
            <v>я</v>
          </cell>
          <cell r="G846" t="str">
            <v>01</v>
          </cell>
          <cell r="H846">
            <v>61350</v>
          </cell>
          <cell r="I846">
            <v>8834.76</v>
          </cell>
          <cell r="J846">
            <v>0</v>
          </cell>
          <cell r="K846">
            <v>1</v>
          </cell>
          <cell r="L846" t="str">
            <v>88/4</v>
          </cell>
          <cell r="M846" t="str">
            <v>45102</v>
          </cell>
          <cell r="N846" t="str">
            <v>142925101</v>
          </cell>
          <cell r="P846">
            <v>15.4</v>
          </cell>
          <cell r="Q846">
            <v>0</v>
          </cell>
          <cell r="R846" t="str">
            <v>1</v>
          </cell>
          <cell r="S846" t="str">
            <v>45</v>
          </cell>
          <cell r="T846">
            <v>94</v>
          </cell>
          <cell r="U846">
            <v>6</v>
          </cell>
          <cell r="V846">
            <v>97</v>
          </cell>
          <cell r="W846">
            <v>6</v>
          </cell>
          <cell r="X846">
            <v>97</v>
          </cell>
          <cell r="Y846">
            <v>0</v>
          </cell>
          <cell r="Z846">
            <v>0</v>
          </cell>
          <cell r="AD846" t="str">
            <v>0</v>
          </cell>
          <cell r="AE846" t="str">
            <v>0</v>
          </cell>
          <cell r="AF846" t="str">
            <v>19</v>
          </cell>
          <cell r="AI846">
            <v>0</v>
          </cell>
          <cell r="AJ846">
            <v>0</v>
          </cell>
        </row>
        <row r="847">
          <cell r="A847" t="str">
            <v>19</v>
          </cell>
          <cell r="B847" t="str">
            <v>19</v>
          </cell>
          <cell r="C847" t="str">
            <v>286</v>
          </cell>
          <cell r="D847" t="str">
            <v>Весы для скота в бок</v>
          </cell>
          <cell r="E847" t="str">
            <v>се</v>
          </cell>
          <cell r="G847" t="str">
            <v>01</v>
          </cell>
          <cell r="H847">
            <v>24600</v>
          </cell>
          <cell r="I847">
            <v>354.28</v>
          </cell>
          <cell r="J847">
            <v>0</v>
          </cell>
          <cell r="K847">
            <v>1</v>
          </cell>
          <cell r="L847" t="str">
            <v>88/4</v>
          </cell>
          <cell r="M847" t="str">
            <v>45102</v>
          </cell>
          <cell r="N847" t="str">
            <v>142925101</v>
          </cell>
          <cell r="P847">
            <v>15.4</v>
          </cell>
          <cell r="Q847">
            <v>0</v>
          </cell>
          <cell r="R847" t="str">
            <v>1</v>
          </cell>
          <cell r="S847" t="str">
            <v>45</v>
          </cell>
          <cell r="T847">
            <v>94</v>
          </cell>
          <cell r="U847">
            <v>6</v>
          </cell>
          <cell r="V847">
            <v>97</v>
          </cell>
          <cell r="W847">
            <v>6</v>
          </cell>
          <cell r="X847">
            <v>97</v>
          </cell>
          <cell r="Y847">
            <v>0</v>
          </cell>
          <cell r="Z847">
            <v>0</v>
          </cell>
          <cell r="AD847" t="str">
            <v>0</v>
          </cell>
          <cell r="AE847" t="str">
            <v>0</v>
          </cell>
          <cell r="AF847" t="str">
            <v>19</v>
          </cell>
          <cell r="AI847">
            <v>0</v>
          </cell>
          <cell r="AJ847">
            <v>0</v>
          </cell>
        </row>
        <row r="848">
          <cell r="A848" t="str">
            <v>19</v>
          </cell>
          <cell r="B848" t="str">
            <v>19</v>
          </cell>
          <cell r="C848" t="str">
            <v>287</v>
          </cell>
          <cell r="D848" t="str">
            <v>Весы на подвесном пу</v>
          </cell>
          <cell r="E848" t="str">
            <v>ти</v>
          </cell>
          <cell r="G848" t="str">
            <v>01</v>
          </cell>
          <cell r="H848">
            <v>18971.59</v>
          </cell>
          <cell r="I848">
            <v>2730.97</v>
          </cell>
          <cell r="J848">
            <v>0</v>
          </cell>
          <cell r="K848">
            <v>1</v>
          </cell>
          <cell r="L848" t="str">
            <v>88/4</v>
          </cell>
          <cell r="M848" t="str">
            <v>45102</v>
          </cell>
          <cell r="N848" t="str">
            <v>142925101</v>
          </cell>
          <cell r="P848">
            <v>15.4</v>
          </cell>
          <cell r="Q848">
            <v>0</v>
          </cell>
          <cell r="R848" t="str">
            <v>1</v>
          </cell>
          <cell r="S848" t="str">
            <v>45</v>
          </cell>
          <cell r="T848">
            <v>94</v>
          </cell>
          <cell r="U848">
            <v>6</v>
          </cell>
          <cell r="V848">
            <v>97</v>
          </cell>
          <cell r="W848">
            <v>6</v>
          </cell>
          <cell r="X848">
            <v>97</v>
          </cell>
          <cell r="Y848">
            <v>0</v>
          </cell>
          <cell r="Z848">
            <v>0</v>
          </cell>
          <cell r="AD848" t="str">
            <v>0</v>
          </cell>
          <cell r="AE848" t="str">
            <v>0</v>
          </cell>
          <cell r="AF848" t="str">
            <v>19</v>
          </cell>
          <cell r="AI848">
            <v>0</v>
          </cell>
          <cell r="AJ848">
            <v>0</v>
          </cell>
        </row>
        <row r="849">
          <cell r="A849" t="str">
            <v>19</v>
          </cell>
          <cell r="B849" t="str">
            <v>19</v>
          </cell>
          <cell r="C849" t="str">
            <v>288</v>
          </cell>
          <cell r="D849" t="str">
            <v>Весы с подставкой</v>
          </cell>
          <cell r="E849" t="str">
            <v>К-1Д-90-60</v>
          </cell>
          <cell r="G849" t="str">
            <v>01</v>
          </cell>
          <cell r="H849">
            <v>21346</v>
          </cell>
          <cell r="I849">
            <v>3074.09</v>
          </cell>
          <cell r="J849">
            <v>0</v>
          </cell>
          <cell r="K849">
            <v>1</v>
          </cell>
          <cell r="L849" t="str">
            <v>88/4</v>
          </cell>
          <cell r="M849" t="str">
            <v>45102</v>
          </cell>
          <cell r="N849" t="str">
            <v>142925101</v>
          </cell>
          <cell r="P849">
            <v>15.4</v>
          </cell>
          <cell r="Q849">
            <v>0</v>
          </cell>
          <cell r="R849" t="str">
            <v>1</v>
          </cell>
          <cell r="S849" t="str">
            <v>45</v>
          </cell>
          <cell r="T849">
            <v>94</v>
          </cell>
          <cell r="U849">
            <v>6</v>
          </cell>
          <cell r="V849">
            <v>97</v>
          </cell>
          <cell r="W849">
            <v>6</v>
          </cell>
          <cell r="X849">
            <v>97</v>
          </cell>
          <cell r="Y849">
            <v>0</v>
          </cell>
          <cell r="Z849">
            <v>0</v>
          </cell>
          <cell r="AD849" t="str">
            <v>0</v>
          </cell>
          <cell r="AE849" t="str">
            <v>0</v>
          </cell>
          <cell r="AF849" t="str">
            <v>19</v>
          </cell>
          <cell r="AI849">
            <v>0</v>
          </cell>
          <cell r="AJ849">
            <v>0</v>
          </cell>
        </row>
        <row r="850">
          <cell r="A850" t="str">
            <v>19</v>
          </cell>
          <cell r="B850" t="str">
            <v>19</v>
          </cell>
          <cell r="C850" t="str">
            <v>289</v>
          </cell>
          <cell r="D850" t="str">
            <v>Весы электронные нас</v>
          </cell>
          <cell r="E850" t="str">
            <v>тольные</v>
          </cell>
          <cell r="G850" t="str">
            <v>01</v>
          </cell>
          <cell r="H850">
            <v>11500</v>
          </cell>
          <cell r="I850">
            <v>1686.25</v>
          </cell>
          <cell r="J850">
            <v>0</v>
          </cell>
          <cell r="K850">
            <v>1</v>
          </cell>
          <cell r="L850" t="str">
            <v>88/4</v>
          </cell>
          <cell r="M850" t="str">
            <v>45102</v>
          </cell>
          <cell r="N850" t="str">
            <v>142925101</v>
          </cell>
          <cell r="P850">
            <v>15.4</v>
          </cell>
          <cell r="Q850">
            <v>0</v>
          </cell>
          <cell r="R850" t="str">
            <v>1</v>
          </cell>
          <cell r="S850" t="str">
            <v>45</v>
          </cell>
          <cell r="T850">
            <v>94</v>
          </cell>
          <cell r="U850">
            <v>6</v>
          </cell>
          <cell r="V850">
            <v>97</v>
          </cell>
          <cell r="W850">
            <v>6</v>
          </cell>
          <cell r="X850">
            <v>97</v>
          </cell>
          <cell r="Y850">
            <v>0</v>
          </cell>
          <cell r="Z850">
            <v>0</v>
          </cell>
          <cell r="AD850" t="str">
            <v>0</v>
          </cell>
          <cell r="AE850" t="str">
            <v>0</v>
          </cell>
          <cell r="AF850" t="str">
            <v>19</v>
          </cell>
          <cell r="AI850">
            <v>0</v>
          </cell>
          <cell r="AJ850">
            <v>0</v>
          </cell>
        </row>
        <row r="851">
          <cell r="A851" t="str">
            <v>19</v>
          </cell>
          <cell r="B851" t="str">
            <v>19</v>
          </cell>
          <cell r="C851" t="str">
            <v>290</v>
          </cell>
          <cell r="D851" t="str">
            <v>Волчок смесительный</v>
          </cell>
          <cell r="E851" t="str">
            <v>КТ-ЛМ</v>
          </cell>
          <cell r="G851" t="str">
            <v>01</v>
          </cell>
          <cell r="H851">
            <v>35777</v>
          </cell>
          <cell r="I851">
            <v>5152.51</v>
          </cell>
          <cell r="J851">
            <v>0</v>
          </cell>
          <cell r="K851">
            <v>1</v>
          </cell>
          <cell r="L851" t="str">
            <v>88/4</v>
          </cell>
          <cell r="M851" t="str">
            <v>45102</v>
          </cell>
          <cell r="N851" t="str">
            <v>142925101</v>
          </cell>
          <cell r="P851">
            <v>15.4</v>
          </cell>
          <cell r="Q851">
            <v>0</v>
          </cell>
          <cell r="R851" t="str">
            <v>1</v>
          </cell>
          <cell r="S851" t="str">
            <v>45</v>
          </cell>
          <cell r="T851">
            <v>94</v>
          </cell>
          <cell r="U851">
            <v>6</v>
          </cell>
          <cell r="V851">
            <v>97</v>
          </cell>
          <cell r="W851">
            <v>6</v>
          </cell>
          <cell r="X851">
            <v>97</v>
          </cell>
          <cell r="Y851">
            <v>0</v>
          </cell>
          <cell r="Z851">
            <v>0</v>
          </cell>
          <cell r="AD851" t="str">
            <v>0</v>
          </cell>
          <cell r="AE851" t="str">
            <v>0</v>
          </cell>
          <cell r="AF851" t="str">
            <v>19</v>
          </cell>
          <cell r="AI851">
            <v>0</v>
          </cell>
          <cell r="AJ851">
            <v>0</v>
          </cell>
        </row>
        <row r="852">
          <cell r="A852" t="str">
            <v>19</v>
          </cell>
          <cell r="B852" t="str">
            <v>19</v>
          </cell>
          <cell r="C852" t="str">
            <v>291</v>
          </cell>
          <cell r="D852" t="str">
            <v>Емкость 25м3</v>
          </cell>
          <cell r="G852" t="str">
            <v>01</v>
          </cell>
          <cell r="H852">
            <v>5122.25</v>
          </cell>
          <cell r="I852">
            <v>737.21</v>
          </cell>
          <cell r="J852">
            <v>0</v>
          </cell>
          <cell r="K852">
            <v>1</v>
          </cell>
          <cell r="L852" t="str">
            <v>88/4</v>
          </cell>
          <cell r="M852" t="str">
            <v>45102</v>
          </cell>
          <cell r="N852" t="str">
            <v>142925101</v>
          </cell>
          <cell r="P852">
            <v>15.4</v>
          </cell>
          <cell r="Q852">
            <v>0</v>
          </cell>
          <cell r="R852" t="str">
            <v>1</v>
          </cell>
          <cell r="S852" t="str">
            <v>45</v>
          </cell>
          <cell r="T852">
            <v>94</v>
          </cell>
          <cell r="U852">
            <v>6</v>
          </cell>
          <cell r="V852">
            <v>97</v>
          </cell>
          <cell r="W852">
            <v>6</v>
          </cell>
          <cell r="X852">
            <v>97</v>
          </cell>
          <cell r="Y852">
            <v>0</v>
          </cell>
          <cell r="Z852">
            <v>0</v>
          </cell>
          <cell r="AD852" t="str">
            <v>0</v>
          </cell>
          <cell r="AE852" t="str">
            <v>0</v>
          </cell>
          <cell r="AF852" t="str">
            <v>19</v>
          </cell>
          <cell r="AI852">
            <v>0</v>
          </cell>
          <cell r="AJ852">
            <v>0</v>
          </cell>
        </row>
        <row r="853">
          <cell r="A853" t="str">
            <v>19</v>
          </cell>
          <cell r="B853" t="str">
            <v>19</v>
          </cell>
          <cell r="C853" t="str">
            <v>292</v>
          </cell>
          <cell r="D853" t="str">
            <v>Камера горячего копч</v>
          </cell>
          <cell r="E853" t="str">
            <v>ения</v>
          </cell>
          <cell r="G853" t="str">
            <v>01</v>
          </cell>
          <cell r="H853">
            <v>289321</v>
          </cell>
          <cell r="I853">
            <v>41662.32</v>
          </cell>
          <cell r="J853">
            <v>0</v>
          </cell>
          <cell r="K853">
            <v>1</v>
          </cell>
          <cell r="L853" t="str">
            <v>88/4</v>
          </cell>
          <cell r="M853" t="str">
            <v>45102</v>
          </cell>
          <cell r="N853" t="str">
            <v>142925101</v>
          </cell>
          <cell r="P853">
            <v>15.4</v>
          </cell>
          <cell r="Q853">
            <v>0</v>
          </cell>
          <cell r="R853" t="str">
            <v>1</v>
          </cell>
          <cell r="S853" t="str">
            <v>45</v>
          </cell>
          <cell r="T853">
            <v>94</v>
          </cell>
          <cell r="U853">
            <v>6</v>
          </cell>
          <cell r="V853">
            <v>97</v>
          </cell>
          <cell r="W853">
            <v>6</v>
          </cell>
          <cell r="X853">
            <v>97</v>
          </cell>
          <cell r="Y853">
            <v>0</v>
          </cell>
          <cell r="Z853">
            <v>0</v>
          </cell>
          <cell r="AD853" t="str">
            <v>0</v>
          </cell>
          <cell r="AE853" t="str">
            <v>0</v>
          </cell>
          <cell r="AF853" t="str">
            <v>19</v>
          </cell>
          <cell r="AI853">
            <v>0</v>
          </cell>
          <cell r="AJ853">
            <v>0</v>
          </cell>
        </row>
        <row r="854">
          <cell r="A854" t="str">
            <v>19</v>
          </cell>
          <cell r="B854" t="str">
            <v>19</v>
          </cell>
          <cell r="C854" t="str">
            <v>293</v>
          </cell>
          <cell r="D854" t="str">
            <v>Камера горячего копч</v>
          </cell>
          <cell r="E854" t="str">
            <v>ения</v>
          </cell>
          <cell r="G854" t="str">
            <v>01</v>
          </cell>
          <cell r="H854">
            <v>289321</v>
          </cell>
          <cell r="I854">
            <v>41662.32</v>
          </cell>
          <cell r="J854">
            <v>0</v>
          </cell>
          <cell r="K854">
            <v>1</v>
          </cell>
          <cell r="L854" t="str">
            <v>88/4</v>
          </cell>
          <cell r="M854" t="str">
            <v>45102</v>
          </cell>
          <cell r="N854" t="str">
            <v>142925101</v>
          </cell>
          <cell r="P854">
            <v>15.4</v>
          </cell>
          <cell r="Q854">
            <v>0</v>
          </cell>
          <cell r="R854" t="str">
            <v>1</v>
          </cell>
          <cell r="S854" t="str">
            <v>45</v>
          </cell>
          <cell r="T854">
            <v>94</v>
          </cell>
          <cell r="U854">
            <v>6</v>
          </cell>
          <cell r="V854">
            <v>97</v>
          </cell>
          <cell r="W854">
            <v>6</v>
          </cell>
          <cell r="X854">
            <v>97</v>
          </cell>
          <cell r="Y854">
            <v>0</v>
          </cell>
          <cell r="Z854">
            <v>0</v>
          </cell>
          <cell r="AD854" t="str">
            <v>0</v>
          </cell>
          <cell r="AE854" t="str">
            <v>0</v>
          </cell>
          <cell r="AF854" t="str">
            <v>19</v>
          </cell>
          <cell r="AI854">
            <v>0</v>
          </cell>
          <cell r="AJ854">
            <v>0</v>
          </cell>
        </row>
        <row r="855">
          <cell r="A855" t="str">
            <v>19</v>
          </cell>
          <cell r="B855" t="str">
            <v>19</v>
          </cell>
          <cell r="C855" t="str">
            <v>294</v>
          </cell>
          <cell r="D855" t="str">
            <v>Камера холодного коп</v>
          </cell>
          <cell r="E855" t="str">
            <v>чения</v>
          </cell>
          <cell r="G855" t="str">
            <v>01</v>
          </cell>
          <cell r="H855">
            <v>289321</v>
          </cell>
          <cell r="I855">
            <v>41499.949999999997</v>
          </cell>
          <cell r="J855">
            <v>0</v>
          </cell>
          <cell r="K855">
            <v>1</v>
          </cell>
          <cell r="L855" t="str">
            <v>88/4</v>
          </cell>
          <cell r="M855" t="str">
            <v>45102</v>
          </cell>
          <cell r="N855" t="str">
            <v>142925101</v>
          </cell>
          <cell r="P855">
            <v>15.4</v>
          </cell>
          <cell r="Q855">
            <v>0</v>
          </cell>
          <cell r="R855" t="str">
            <v>1</v>
          </cell>
          <cell r="S855" t="str">
            <v>45</v>
          </cell>
          <cell r="T855">
            <v>94</v>
          </cell>
          <cell r="U855">
            <v>6</v>
          </cell>
          <cell r="V855">
            <v>97</v>
          </cell>
          <cell r="W855">
            <v>6</v>
          </cell>
          <cell r="X855">
            <v>97</v>
          </cell>
          <cell r="Y855">
            <v>0</v>
          </cell>
          <cell r="Z855">
            <v>0</v>
          </cell>
          <cell r="AD855" t="str">
            <v>0</v>
          </cell>
          <cell r="AE855" t="str">
            <v>0</v>
          </cell>
          <cell r="AF855" t="str">
            <v>19</v>
          </cell>
          <cell r="AI855">
            <v>0</v>
          </cell>
          <cell r="AJ855">
            <v>0</v>
          </cell>
        </row>
        <row r="856">
          <cell r="A856" t="str">
            <v>19</v>
          </cell>
          <cell r="B856" t="str">
            <v>19</v>
          </cell>
          <cell r="C856" t="str">
            <v>295</v>
          </cell>
          <cell r="D856" t="str">
            <v>Козлы для съемки шку</v>
          </cell>
          <cell r="E856" t="str">
            <v>р</v>
          </cell>
          <cell r="G856" t="str">
            <v>01</v>
          </cell>
          <cell r="H856">
            <v>8124</v>
          </cell>
          <cell r="I856">
            <v>1169.73</v>
          </cell>
          <cell r="J856">
            <v>0</v>
          </cell>
          <cell r="K856">
            <v>1</v>
          </cell>
          <cell r="L856" t="str">
            <v>88/4</v>
          </cell>
          <cell r="M856" t="str">
            <v>45102</v>
          </cell>
          <cell r="N856" t="str">
            <v>142925101</v>
          </cell>
          <cell r="P856">
            <v>15.4</v>
          </cell>
          <cell r="Q856">
            <v>0</v>
          </cell>
          <cell r="R856" t="str">
            <v>1</v>
          </cell>
          <cell r="S856" t="str">
            <v>45</v>
          </cell>
          <cell r="T856">
            <v>94</v>
          </cell>
          <cell r="U856">
            <v>6</v>
          </cell>
          <cell r="V856">
            <v>97</v>
          </cell>
          <cell r="W856">
            <v>6</v>
          </cell>
          <cell r="X856">
            <v>97</v>
          </cell>
          <cell r="Y856">
            <v>0</v>
          </cell>
          <cell r="Z856">
            <v>0</v>
          </cell>
          <cell r="AD856" t="str">
            <v>0</v>
          </cell>
          <cell r="AE856" t="str">
            <v>0</v>
          </cell>
          <cell r="AF856" t="str">
            <v>19</v>
          </cell>
          <cell r="AI856">
            <v>0</v>
          </cell>
          <cell r="AJ856">
            <v>0</v>
          </cell>
        </row>
        <row r="857">
          <cell r="A857" t="str">
            <v>19</v>
          </cell>
          <cell r="B857" t="str">
            <v>19</v>
          </cell>
          <cell r="C857" t="str">
            <v>296</v>
          </cell>
          <cell r="D857" t="str">
            <v>Конструкции бокса</v>
          </cell>
          <cell r="G857" t="str">
            <v>01</v>
          </cell>
          <cell r="H857">
            <v>45198.239999999998</v>
          </cell>
          <cell r="I857">
            <v>6508.49</v>
          </cell>
          <cell r="J857">
            <v>0</v>
          </cell>
          <cell r="K857">
            <v>1</v>
          </cell>
          <cell r="L857" t="str">
            <v>88/4</v>
          </cell>
          <cell r="M857" t="str">
            <v>45102</v>
          </cell>
          <cell r="N857" t="str">
            <v>142925101</v>
          </cell>
          <cell r="P857">
            <v>15.4</v>
          </cell>
          <cell r="Q857">
            <v>0</v>
          </cell>
          <cell r="R857" t="str">
            <v>1</v>
          </cell>
          <cell r="S857" t="str">
            <v>45</v>
          </cell>
          <cell r="T857">
            <v>94</v>
          </cell>
          <cell r="U857">
            <v>6</v>
          </cell>
          <cell r="V857">
            <v>97</v>
          </cell>
          <cell r="W857">
            <v>6</v>
          </cell>
          <cell r="X857">
            <v>97</v>
          </cell>
          <cell r="Y857">
            <v>0</v>
          </cell>
          <cell r="Z857">
            <v>0</v>
          </cell>
          <cell r="AD857" t="str">
            <v>0</v>
          </cell>
          <cell r="AE857" t="str">
            <v>0</v>
          </cell>
          <cell r="AF857" t="str">
            <v>19</v>
          </cell>
          <cell r="AI857">
            <v>0</v>
          </cell>
          <cell r="AJ857">
            <v>0</v>
          </cell>
        </row>
        <row r="858">
          <cell r="A858" t="str">
            <v>19</v>
          </cell>
          <cell r="B858" t="str">
            <v>19</v>
          </cell>
          <cell r="C858" t="str">
            <v>297</v>
          </cell>
          <cell r="D858" t="str">
            <v>Машина для очистки</v>
          </cell>
          <cell r="E858" t="str">
            <v>кишок</v>
          </cell>
          <cell r="G858" t="str">
            <v>01</v>
          </cell>
          <cell r="H858">
            <v>85700</v>
          </cell>
          <cell r="I858">
            <v>12340.87</v>
          </cell>
          <cell r="J858">
            <v>0</v>
          </cell>
          <cell r="K858">
            <v>1</v>
          </cell>
          <cell r="L858" t="str">
            <v>88/4</v>
          </cell>
          <cell r="M858" t="str">
            <v>45102</v>
          </cell>
          <cell r="N858" t="str">
            <v>142925101</v>
          </cell>
          <cell r="P858">
            <v>15.4</v>
          </cell>
          <cell r="Q858">
            <v>0</v>
          </cell>
          <cell r="R858" t="str">
            <v>1</v>
          </cell>
          <cell r="S858" t="str">
            <v>45</v>
          </cell>
          <cell r="T858">
            <v>94</v>
          </cell>
          <cell r="U858">
            <v>6</v>
          </cell>
          <cell r="V858">
            <v>97</v>
          </cell>
          <cell r="W858">
            <v>6</v>
          </cell>
          <cell r="X858">
            <v>97</v>
          </cell>
          <cell r="Y858">
            <v>0</v>
          </cell>
          <cell r="Z858">
            <v>0</v>
          </cell>
          <cell r="AD858" t="str">
            <v>0</v>
          </cell>
          <cell r="AE858" t="str">
            <v>0</v>
          </cell>
          <cell r="AF858" t="str">
            <v>19</v>
          </cell>
          <cell r="AI858">
            <v>0</v>
          </cell>
          <cell r="AJ858">
            <v>0</v>
          </cell>
        </row>
        <row r="859">
          <cell r="A859" t="str">
            <v>19</v>
          </cell>
          <cell r="B859" t="str">
            <v>19</v>
          </cell>
          <cell r="C859" t="str">
            <v>298</v>
          </cell>
          <cell r="D859" t="str">
            <v>Машина для производс</v>
          </cell>
          <cell r="E859" t="str">
            <v>тва льда</v>
          </cell>
          <cell r="G859" t="str">
            <v>01</v>
          </cell>
          <cell r="H859">
            <v>28418.85</v>
          </cell>
          <cell r="I859">
            <v>4091.81</v>
          </cell>
          <cell r="J859">
            <v>0</v>
          </cell>
          <cell r="K859">
            <v>1</v>
          </cell>
          <cell r="L859" t="str">
            <v>88/4</v>
          </cell>
          <cell r="M859" t="str">
            <v>45102</v>
          </cell>
          <cell r="N859" t="str">
            <v>142925101</v>
          </cell>
          <cell r="P859">
            <v>15.4</v>
          </cell>
          <cell r="Q859">
            <v>0</v>
          </cell>
          <cell r="R859" t="str">
            <v>1</v>
          </cell>
          <cell r="S859" t="str">
            <v>45</v>
          </cell>
          <cell r="T859">
            <v>94</v>
          </cell>
          <cell r="U859">
            <v>6</v>
          </cell>
          <cell r="V859">
            <v>97</v>
          </cell>
          <cell r="W859">
            <v>6</v>
          </cell>
          <cell r="X859">
            <v>97</v>
          </cell>
          <cell r="Y859">
            <v>0</v>
          </cell>
          <cell r="Z859">
            <v>0</v>
          </cell>
          <cell r="AD859" t="str">
            <v>0</v>
          </cell>
          <cell r="AE859" t="str">
            <v>0</v>
          </cell>
          <cell r="AF859" t="str">
            <v>19</v>
          </cell>
          <cell r="AI859">
            <v>0</v>
          </cell>
          <cell r="AJ859">
            <v>0</v>
          </cell>
        </row>
        <row r="860">
          <cell r="A860" t="str">
            <v>19</v>
          </cell>
          <cell r="B860" t="str">
            <v>19</v>
          </cell>
          <cell r="C860" t="str">
            <v>299</v>
          </cell>
          <cell r="D860" t="str">
            <v>Машина для произврдс</v>
          </cell>
          <cell r="E860" t="str">
            <v>тва фарша</v>
          </cell>
          <cell r="G860" t="str">
            <v>01</v>
          </cell>
          <cell r="H860">
            <v>320000</v>
          </cell>
          <cell r="I860">
            <v>46080.14</v>
          </cell>
          <cell r="J860">
            <v>0</v>
          </cell>
          <cell r="K860">
            <v>1</v>
          </cell>
          <cell r="L860" t="str">
            <v>88/4</v>
          </cell>
          <cell r="M860" t="str">
            <v>45102</v>
          </cell>
          <cell r="N860" t="str">
            <v>142925101</v>
          </cell>
          <cell r="P860">
            <v>15.4</v>
          </cell>
          <cell r="Q860">
            <v>0</v>
          </cell>
          <cell r="R860" t="str">
            <v>1</v>
          </cell>
          <cell r="S860" t="str">
            <v>45</v>
          </cell>
          <cell r="T860">
            <v>94</v>
          </cell>
          <cell r="U860">
            <v>6</v>
          </cell>
          <cell r="V860">
            <v>97</v>
          </cell>
          <cell r="W860">
            <v>6</v>
          </cell>
          <cell r="X860">
            <v>97</v>
          </cell>
          <cell r="Y860">
            <v>0</v>
          </cell>
          <cell r="Z860">
            <v>0</v>
          </cell>
          <cell r="AD860" t="str">
            <v>0</v>
          </cell>
          <cell r="AE860" t="str">
            <v>0</v>
          </cell>
          <cell r="AF860" t="str">
            <v>19</v>
          </cell>
          <cell r="AI860">
            <v>0</v>
          </cell>
          <cell r="AJ860">
            <v>0</v>
          </cell>
        </row>
        <row r="861">
          <cell r="A861" t="str">
            <v>19</v>
          </cell>
          <cell r="B861" t="str">
            <v>19</v>
          </cell>
          <cell r="C861" t="str">
            <v>300</v>
          </cell>
          <cell r="D861" t="str">
            <v>Машина для производс</v>
          </cell>
          <cell r="E861" t="str">
            <v>тва фарша</v>
          </cell>
          <cell r="G861" t="str">
            <v>01</v>
          </cell>
          <cell r="H861">
            <v>320000</v>
          </cell>
          <cell r="I861">
            <v>46080.14</v>
          </cell>
          <cell r="J861">
            <v>0</v>
          </cell>
          <cell r="K861">
            <v>1</v>
          </cell>
          <cell r="L861" t="str">
            <v>88/4</v>
          </cell>
          <cell r="M861" t="str">
            <v>45102</v>
          </cell>
          <cell r="N861" t="str">
            <v>142925101</v>
          </cell>
          <cell r="P861">
            <v>15.4</v>
          </cell>
          <cell r="Q861">
            <v>0</v>
          </cell>
          <cell r="R861" t="str">
            <v>1</v>
          </cell>
          <cell r="S861" t="str">
            <v>45</v>
          </cell>
          <cell r="T861">
            <v>94</v>
          </cell>
          <cell r="U861">
            <v>6</v>
          </cell>
          <cell r="V861">
            <v>97</v>
          </cell>
          <cell r="W861">
            <v>6</v>
          </cell>
          <cell r="X861">
            <v>97</v>
          </cell>
          <cell r="Y861">
            <v>0</v>
          </cell>
          <cell r="Z861">
            <v>0</v>
          </cell>
          <cell r="AD861" t="str">
            <v>0</v>
          </cell>
          <cell r="AE861" t="str">
            <v>0</v>
          </cell>
          <cell r="AF861" t="str">
            <v>19</v>
          </cell>
          <cell r="AI861">
            <v>0</v>
          </cell>
          <cell r="AJ861">
            <v>0</v>
          </cell>
        </row>
        <row r="862">
          <cell r="A862" t="str">
            <v>19</v>
          </cell>
          <cell r="B862" t="str">
            <v>19</v>
          </cell>
          <cell r="C862" t="str">
            <v>301</v>
          </cell>
          <cell r="D862" t="str">
            <v>Машина для снятия ко</v>
          </cell>
          <cell r="E862" t="str">
            <v>жи</v>
          </cell>
          <cell r="G862" t="str">
            <v>01</v>
          </cell>
          <cell r="H862">
            <v>84600</v>
          </cell>
          <cell r="I862">
            <v>12182.4</v>
          </cell>
          <cell r="J862">
            <v>0</v>
          </cell>
          <cell r="K862">
            <v>1</v>
          </cell>
          <cell r="L862" t="str">
            <v>88/4</v>
          </cell>
          <cell r="M862" t="str">
            <v>45102</v>
          </cell>
          <cell r="N862" t="str">
            <v>142925101</v>
          </cell>
          <cell r="P862">
            <v>15.4</v>
          </cell>
          <cell r="Q862">
            <v>0</v>
          </cell>
          <cell r="R862" t="str">
            <v>1</v>
          </cell>
          <cell r="S862" t="str">
            <v>45</v>
          </cell>
          <cell r="T862">
            <v>94</v>
          </cell>
          <cell r="U862">
            <v>6</v>
          </cell>
          <cell r="V862">
            <v>97</v>
          </cell>
          <cell r="W862">
            <v>6</v>
          </cell>
          <cell r="X862">
            <v>97</v>
          </cell>
          <cell r="Y862">
            <v>0</v>
          </cell>
          <cell r="Z862">
            <v>0</v>
          </cell>
          <cell r="AD862" t="str">
            <v>0</v>
          </cell>
          <cell r="AE862" t="str">
            <v>0</v>
          </cell>
          <cell r="AF862" t="str">
            <v>19</v>
          </cell>
          <cell r="AI862">
            <v>0</v>
          </cell>
          <cell r="AJ862">
            <v>0</v>
          </cell>
        </row>
        <row r="863">
          <cell r="A863" t="str">
            <v>19</v>
          </cell>
          <cell r="B863" t="str">
            <v>19</v>
          </cell>
          <cell r="C863" t="str">
            <v>302</v>
          </cell>
          <cell r="D863" t="str">
            <v>Оборудование терм.об</v>
          </cell>
          <cell r="E863" t="str">
            <v>работки</v>
          </cell>
          <cell r="G863" t="str">
            <v>01</v>
          </cell>
          <cell r="H863">
            <v>32400</v>
          </cell>
          <cell r="I863">
            <v>4665.3599999999997</v>
          </cell>
          <cell r="J863">
            <v>0</v>
          </cell>
          <cell r="K863">
            <v>1</v>
          </cell>
          <cell r="L863" t="str">
            <v>88/4</v>
          </cell>
          <cell r="M863" t="str">
            <v>45102</v>
          </cell>
          <cell r="N863" t="str">
            <v>142925101</v>
          </cell>
          <cell r="P863">
            <v>15.4</v>
          </cell>
          <cell r="Q863">
            <v>0</v>
          </cell>
          <cell r="R863" t="str">
            <v>1</v>
          </cell>
          <cell r="S863" t="str">
            <v>45</v>
          </cell>
          <cell r="T863">
            <v>94</v>
          </cell>
          <cell r="U863">
            <v>6</v>
          </cell>
          <cell r="V863">
            <v>97</v>
          </cell>
          <cell r="W863">
            <v>6</v>
          </cell>
          <cell r="X863">
            <v>97</v>
          </cell>
          <cell r="Y863">
            <v>0</v>
          </cell>
          <cell r="Z863">
            <v>0</v>
          </cell>
          <cell r="AD863" t="str">
            <v>0</v>
          </cell>
          <cell r="AE863" t="str">
            <v>0</v>
          </cell>
          <cell r="AF863" t="str">
            <v>19</v>
          </cell>
          <cell r="AI863">
            <v>0</v>
          </cell>
          <cell r="AJ863">
            <v>0</v>
          </cell>
        </row>
        <row r="864">
          <cell r="A864" t="str">
            <v>19</v>
          </cell>
          <cell r="B864" t="str">
            <v>19</v>
          </cell>
          <cell r="C864" t="str">
            <v>303</v>
          </cell>
          <cell r="D864" t="str">
            <v>Очистные сооружения</v>
          </cell>
          <cell r="G864" t="str">
            <v>01</v>
          </cell>
          <cell r="H864">
            <v>379305.29</v>
          </cell>
          <cell r="I864">
            <v>49677.919999999998</v>
          </cell>
          <cell r="J864">
            <v>0</v>
          </cell>
          <cell r="K864">
            <v>1</v>
          </cell>
          <cell r="L864" t="str">
            <v>88/4</v>
          </cell>
          <cell r="M864" t="str">
            <v>45102</v>
          </cell>
          <cell r="N864" t="str">
            <v>12 4527371</v>
          </cell>
          <cell r="P864">
            <v>15.4</v>
          </cell>
          <cell r="Q864">
            <v>0</v>
          </cell>
          <cell r="R864" t="str">
            <v>1</v>
          </cell>
          <cell r="S864" t="str">
            <v>45</v>
          </cell>
          <cell r="T864">
            <v>94</v>
          </cell>
          <cell r="U864">
            <v>6</v>
          </cell>
          <cell r="V864">
            <v>97</v>
          </cell>
          <cell r="W864">
            <v>6</v>
          </cell>
          <cell r="X864">
            <v>97</v>
          </cell>
          <cell r="Y864">
            <v>0</v>
          </cell>
          <cell r="Z864">
            <v>0</v>
          </cell>
          <cell r="AD864" t="str">
            <v>0</v>
          </cell>
          <cell r="AE864" t="str">
            <v>0</v>
          </cell>
          <cell r="AF864" t="str">
            <v>19</v>
          </cell>
          <cell r="AI864">
            <v>0</v>
          </cell>
          <cell r="AJ864">
            <v>0</v>
          </cell>
        </row>
        <row r="865">
          <cell r="A865" t="str">
            <v>19</v>
          </cell>
          <cell r="B865" t="str">
            <v>19</v>
          </cell>
          <cell r="C865" t="str">
            <v>304</v>
          </cell>
          <cell r="D865" t="str">
            <v>Пила ленточная для р</v>
          </cell>
          <cell r="E865" t="str">
            <v>азреза костей</v>
          </cell>
          <cell r="G865" t="str">
            <v>01</v>
          </cell>
          <cell r="H865">
            <v>28000</v>
          </cell>
          <cell r="I865">
            <v>4031.92</v>
          </cell>
          <cell r="J865">
            <v>0</v>
          </cell>
          <cell r="K865">
            <v>1</v>
          </cell>
          <cell r="L865" t="str">
            <v>88/4</v>
          </cell>
          <cell r="M865" t="str">
            <v>45102</v>
          </cell>
          <cell r="N865" t="str">
            <v>142925101</v>
          </cell>
          <cell r="P865">
            <v>15.4</v>
          </cell>
          <cell r="Q865">
            <v>0</v>
          </cell>
          <cell r="R865" t="str">
            <v>1</v>
          </cell>
          <cell r="S865" t="str">
            <v>45</v>
          </cell>
          <cell r="T865">
            <v>94</v>
          </cell>
          <cell r="U865">
            <v>6</v>
          </cell>
          <cell r="V865">
            <v>97</v>
          </cell>
          <cell r="W865">
            <v>6</v>
          </cell>
          <cell r="X865">
            <v>97</v>
          </cell>
          <cell r="Y865">
            <v>0</v>
          </cell>
          <cell r="Z865">
            <v>0</v>
          </cell>
          <cell r="AD865" t="str">
            <v>0</v>
          </cell>
          <cell r="AE865" t="str">
            <v>0</v>
          </cell>
          <cell r="AF865" t="str">
            <v>19</v>
          </cell>
          <cell r="AI865">
            <v>0</v>
          </cell>
          <cell r="AJ865">
            <v>0</v>
          </cell>
        </row>
        <row r="866">
          <cell r="A866" t="str">
            <v>19</v>
          </cell>
          <cell r="B866" t="str">
            <v>19</v>
          </cell>
          <cell r="C866" t="str">
            <v>305</v>
          </cell>
          <cell r="D866" t="str">
            <v>Пила эл.для разделки</v>
          </cell>
          <cell r="G866" t="str">
            <v>01</v>
          </cell>
          <cell r="H866">
            <v>20000</v>
          </cell>
          <cell r="I866">
            <v>2880.35</v>
          </cell>
          <cell r="J866">
            <v>0</v>
          </cell>
          <cell r="K866">
            <v>1</v>
          </cell>
          <cell r="L866" t="str">
            <v>88/4</v>
          </cell>
          <cell r="M866" t="str">
            <v>45102</v>
          </cell>
          <cell r="N866" t="str">
            <v>142925101</v>
          </cell>
          <cell r="P866">
            <v>15.4</v>
          </cell>
          <cell r="Q866">
            <v>0</v>
          </cell>
          <cell r="R866" t="str">
            <v>1</v>
          </cell>
          <cell r="S866" t="str">
            <v>45</v>
          </cell>
          <cell r="T866">
            <v>94</v>
          </cell>
          <cell r="U866">
            <v>6</v>
          </cell>
          <cell r="V866">
            <v>97</v>
          </cell>
          <cell r="W866">
            <v>6</v>
          </cell>
          <cell r="X866">
            <v>97</v>
          </cell>
          <cell r="Y866">
            <v>0</v>
          </cell>
          <cell r="Z866">
            <v>0</v>
          </cell>
          <cell r="AD866" t="str">
            <v>0</v>
          </cell>
          <cell r="AE866" t="str">
            <v>0</v>
          </cell>
          <cell r="AF866" t="str">
            <v>19</v>
          </cell>
          <cell r="AI866">
            <v>0</v>
          </cell>
          <cell r="AJ866">
            <v>0</v>
          </cell>
        </row>
        <row r="867">
          <cell r="A867" t="str">
            <v>19</v>
          </cell>
          <cell r="B867" t="str">
            <v>19</v>
          </cell>
          <cell r="C867" t="str">
            <v>306</v>
          </cell>
          <cell r="D867" t="str">
            <v>Пистолет для глушени</v>
          </cell>
          <cell r="E867" t="str">
            <v>я КРС</v>
          </cell>
          <cell r="G867" t="str">
            <v>01</v>
          </cell>
          <cell r="H867">
            <v>5783</v>
          </cell>
          <cell r="I867">
            <v>832.83</v>
          </cell>
          <cell r="J867">
            <v>0</v>
          </cell>
          <cell r="K867">
            <v>1</v>
          </cell>
          <cell r="L867" t="str">
            <v>88/4</v>
          </cell>
          <cell r="M867" t="str">
            <v>45102</v>
          </cell>
          <cell r="N867" t="str">
            <v>142925101</v>
          </cell>
          <cell r="P867">
            <v>15.4</v>
          </cell>
          <cell r="Q867">
            <v>0</v>
          </cell>
          <cell r="R867" t="str">
            <v>1</v>
          </cell>
          <cell r="S867" t="str">
            <v>45</v>
          </cell>
          <cell r="T867">
            <v>94</v>
          </cell>
          <cell r="U867">
            <v>6</v>
          </cell>
          <cell r="V867">
            <v>97</v>
          </cell>
          <cell r="W867">
            <v>6</v>
          </cell>
          <cell r="X867">
            <v>97</v>
          </cell>
          <cell r="Y867">
            <v>0</v>
          </cell>
          <cell r="Z867">
            <v>0</v>
          </cell>
          <cell r="AD867" t="str">
            <v>0</v>
          </cell>
          <cell r="AE867" t="str">
            <v>0</v>
          </cell>
          <cell r="AF867" t="str">
            <v>19</v>
          </cell>
          <cell r="AI867">
            <v>0</v>
          </cell>
          <cell r="AJ867">
            <v>0</v>
          </cell>
        </row>
        <row r="868">
          <cell r="A868" t="str">
            <v>19</v>
          </cell>
          <cell r="B868" t="str">
            <v>19</v>
          </cell>
          <cell r="C868" t="str">
            <v>307</v>
          </cell>
          <cell r="D868" t="str">
            <v>Пистолет электр.для</v>
          </cell>
          <cell r="E868" t="str">
            <v>глушения скота</v>
          </cell>
          <cell r="G868" t="str">
            <v>01</v>
          </cell>
          <cell r="H868">
            <v>9230</v>
          </cell>
          <cell r="I868">
            <v>1181.52</v>
          </cell>
          <cell r="J868">
            <v>0</v>
          </cell>
          <cell r="K868">
            <v>1</v>
          </cell>
          <cell r="L868" t="str">
            <v>88/4</v>
          </cell>
          <cell r="M868" t="str">
            <v>45102</v>
          </cell>
          <cell r="N868" t="str">
            <v>142925101</v>
          </cell>
          <cell r="P868">
            <v>15.4</v>
          </cell>
          <cell r="Q868">
            <v>0</v>
          </cell>
          <cell r="R868" t="str">
            <v>1</v>
          </cell>
          <cell r="S868" t="str">
            <v>45</v>
          </cell>
          <cell r="T868">
            <v>94</v>
          </cell>
          <cell r="U868">
            <v>6</v>
          </cell>
          <cell r="V868">
            <v>97</v>
          </cell>
          <cell r="W868">
            <v>6</v>
          </cell>
          <cell r="X868">
            <v>97</v>
          </cell>
          <cell r="Y868">
            <v>0</v>
          </cell>
          <cell r="Z868">
            <v>0</v>
          </cell>
          <cell r="AD868" t="str">
            <v>0</v>
          </cell>
          <cell r="AE868" t="str">
            <v>0</v>
          </cell>
          <cell r="AF868" t="str">
            <v>19</v>
          </cell>
          <cell r="AI868">
            <v>0</v>
          </cell>
          <cell r="AJ868">
            <v>0</v>
          </cell>
        </row>
        <row r="869">
          <cell r="A869" t="str">
            <v>19</v>
          </cell>
          <cell r="B869" t="str">
            <v>19</v>
          </cell>
          <cell r="C869" t="str">
            <v>308</v>
          </cell>
          <cell r="D869" t="str">
            <v>Площадка для распило</v>
          </cell>
          <cell r="E869" t="str">
            <v>вки туш</v>
          </cell>
          <cell r="G869" t="str">
            <v>01</v>
          </cell>
          <cell r="H869">
            <v>29000</v>
          </cell>
          <cell r="I869">
            <v>3712.03</v>
          </cell>
          <cell r="J869">
            <v>0</v>
          </cell>
          <cell r="K869">
            <v>1</v>
          </cell>
          <cell r="L869" t="str">
            <v>88/4</v>
          </cell>
          <cell r="M869" t="str">
            <v>45102</v>
          </cell>
          <cell r="N869" t="str">
            <v>142925101</v>
          </cell>
          <cell r="P869">
            <v>15.4</v>
          </cell>
          <cell r="Q869">
            <v>0</v>
          </cell>
          <cell r="R869" t="str">
            <v>1</v>
          </cell>
          <cell r="S869" t="str">
            <v>45</v>
          </cell>
          <cell r="T869">
            <v>94</v>
          </cell>
          <cell r="U869">
            <v>6</v>
          </cell>
          <cell r="V869">
            <v>97</v>
          </cell>
          <cell r="W869">
            <v>6</v>
          </cell>
          <cell r="X869">
            <v>97</v>
          </cell>
          <cell r="Y869">
            <v>0</v>
          </cell>
          <cell r="Z869">
            <v>0</v>
          </cell>
          <cell r="AD869" t="str">
            <v>0</v>
          </cell>
          <cell r="AE869" t="str">
            <v>0</v>
          </cell>
          <cell r="AF869" t="str">
            <v>19</v>
          </cell>
          <cell r="AI869">
            <v>0</v>
          </cell>
          <cell r="AJ869">
            <v>0</v>
          </cell>
        </row>
        <row r="870">
          <cell r="A870" t="str">
            <v>19</v>
          </cell>
          <cell r="B870" t="str">
            <v>19</v>
          </cell>
          <cell r="C870" t="str">
            <v>309</v>
          </cell>
          <cell r="D870" t="str">
            <v>Площадка для удалени</v>
          </cell>
          <cell r="E870" t="str">
            <v>я кишок</v>
          </cell>
          <cell r="G870" t="str">
            <v>01</v>
          </cell>
          <cell r="H870">
            <v>29000</v>
          </cell>
          <cell r="I870">
            <v>3712.03</v>
          </cell>
          <cell r="J870">
            <v>0</v>
          </cell>
          <cell r="K870">
            <v>1</v>
          </cell>
          <cell r="L870" t="str">
            <v>88/4</v>
          </cell>
          <cell r="M870" t="str">
            <v>45102</v>
          </cell>
          <cell r="N870" t="str">
            <v>142925101</v>
          </cell>
          <cell r="P870">
            <v>15.4</v>
          </cell>
          <cell r="Q870">
            <v>0</v>
          </cell>
          <cell r="R870" t="str">
            <v>1</v>
          </cell>
          <cell r="S870" t="str">
            <v>45</v>
          </cell>
          <cell r="T870">
            <v>94</v>
          </cell>
          <cell r="U870">
            <v>6</v>
          </cell>
          <cell r="V870">
            <v>97</v>
          </cell>
          <cell r="W870">
            <v>6</v>
          </cell>
          <cell r="X870">
            <v>97</v>
          </cell>
          <cell r="Y870">
            <v>0</v>
          </cell>
          <cell r="Z870">
            <v>0</v>
          </cell>
          <cell r="AD870" t="str">
            <v>0</v>
          </cell>
          <cell r="AE870" t="str">
            <v>0</v>
          </cell>
          <cell r="AF870" t="str">
            <v>19</v>
          </cell>
          <cell r="AI870">
            <v>0</v>
          </cell>
          <cell r="AJ870">
            <v>0</v>
          </cell>
        </row>
        <row r="871">
          <cell r="A871" t="str">
            <v>19</v>
          </cell>
          <cell r="B871" t="str">
            <v>19</v>
          </cell>
          <cell r="C871" t="str">
            <v>310</v>
          </cell>
          <cell r="D871" t="str">
            <v>Подъемник вагона</v>
          </cell>
          <cell r="G871" t="str">
            <v>01</v>
          </cell>
          <cell r="H871">
            <v>23600</v>
          </cell>
          <cell r="I871">
            <v>3020.94</v>
          </cell>
          <cell r="J871">
            <v>0</v>
          </cell>
          <cell r="K871">
            <v>1</v>
          </cell>
          <cell r="L871" t="str">
            <v>88/4</v>
          </cell>
          <cell r="M871" t="str">
            <v>45102</v>
          </cell>
          <cell r="N871" t="str">
            <v>142925101</v>
          </cell>
          <cell r="P871">
            <v>15.4</v>
          </cell>
          <cell r="Q871">
            <v>0</v>
          </cell>
          <cell r="R871" t="str">
            <v>1</v>
          </cell>
          <cell r="S871" t="str">
            <v>45</v>
          </cell>
          <cell r="T871">
            <v>94</v>
          </cell>
          <cell r="U871">
            <v>6</v>
          </cell>
          <cell r="V871">
            <v>97</v>
          </cell>
          <cell r="W871">
            <v>6</v>
          </cell>
          <cell r="X871">
            <v>97</v>
          </cell>
          <cell r="Y871">
            <v>0</v>
          </cell>
          <cell r="Z871">
            <v>0</v>
          </cell>
          <cell r="AD871" t="str">
            <v>0</v>
          </cell>
          <cell r="AE871" t="str">
            <v>0</v>
          </cell>
          <cell r="AF871" t="str">
            <v>19</v>
          </cell>
          <cell r="AI871">
            <v>0</v>
          </cell>
          <cell r="AJ871">
            <v>0</v>
          </cell>
        </row>
        <row r="872">
          <cell r="A872" t="str">
            <v>19</v>
          </cell>
          <cell r="B872" t="str">
            <v>19</v>
          </cell>
          <cell r="C872" t="str">
            <v>311</v>
          </cell>
          <cell r="D872" t="str">
            <v>Промывной шланг с на</v>
          </cell>
          <cell r="E872" t="str">
            <v>садкой</v>
          </cell>
          <cell r="G872" t="str">
            <v>01</v>
          </cell>
          <cell r="H872">
            <v>1300</v>
          </cell>
          <cell r="I872">
            <v>165.93</v>
          </cell>
          <cell r="J872">
            <v>0</v>
          </cell>
          <cell r="K872">
            <v>1</v>
          </cell>
          <cell r="L872" t="str">
            <v>88/4</v>
          </cell>
          <cell r="M872" t="str">
            <v>45102</v>
          </cell>
          <cell r="N872" t="str">
            <v>142925101</v>
          </cell>
          <cell r="P872">
            <v>15.4</v>
          </cell>
          <cell r="Q872">
            <v>0</v>
          </cell>
          <cell r="R872" t="str">
            <v>1</v>
          </cell>
          <cell r="S872" t="str">
            <v>45</v>
          </cell>
          <cell r="T872">
            <v>94</v>
          </cell>
          <cell r="U872">
            <v>6</v>
          </cell>
          <cell r="V872">
            <v>97</v>
          </cell>
          <cell r="W872">
            <v>6</v>
          </cell>
          <cell r="X872">
            <v>97</v>
          </cell>
          <cell r="Y872">
            <v>0</v>
          </cell>
          <cell r="Z872">
            <v>0</v>
          </cell>
          <cell r="AD872" t="str">
            <v>0</v>
          </cell>
          <cell r="AE872" t="str">
            <v>0</v>
          </cell>
          <cell r="AF872" t="str">
            <v>19</v>
          </cell>
          <cell r="AI872">
            <v>0</v>
          </cell>
          <cell r="AJ872">
            <v>0</v>
          </cell>
        </row>
        <row r="873">
          <cell r="A873" t="str">
            <v>19</v>
          </cell>
          <cell r="B873" t="str">
            <v>19</v>
          </cell>
          <cell r="C873" t="str">
            <v>312</v>
          </cell>
          <cell r="D873" t="str">
            <v>Путь убойно-подвесно</v>
          </cell>
          <cell r="E873" t="str">
            <v>й</v>
          </cell>
          <cell r="G873" t="str">
            <v>01</v>
          </cell>
          <cell r="H873">
            <v>22000</v>
          </cell>
          <cell r="I873">
            <v>2815.82</v>
          </cell>
          <cell r="J873">
            <v>0</v>
          </cell>
          <cell r="K873">
            <v>1</v>
          </cell>
          <cell r="L873" t="str">
            <v>88/4</v>
          </cell>
          <cell r="M873" t="str">
            <v>45102</v>
          </cell>
          <cell r="N873" t="str">
            <v>142925101</v>
          </cell>
          <cell r="P873">
            <v>15.4</v>
          </cell>
          <cell r="Q873">
            <v>0</v>
          </cell>
          <cell r="R873" t="str">
            <v>1</v>
          </cell>
          <cell r="S873" t="str">
            <v>45</v>
          </cell>
          <cell r="T873">
            <v>94</v>
          </cell>
          <cell r="U873">
            <v>6</v>
          </cell>
          <cell r="V873">
            <v>97</v>
          </cell>
          <cell r="W873">
            <v>6</v>
          </cell>
          <cell r="X873">
            <v>97</v>
          </cell>
          <cell r="Y873">
            <v>0</v>
          </cell>
          <cell r="Z873">
            <v>0</v>
          </cell>
          <cell r="AD873" t="str">
            <v>0</v>
          </cell>
          <cell r="AE873" t="str">
            <v>0</v>
          </cell>
          <cell r="AF873" t="str">
            <v>19</v>
          </cell>
          <cell r="AI873">
            <v>0</v>
          </cell>
          <cell r="AJ873">
            <v>0</v>
          </cell>
        </row>
        <row r="874">
          <cell r="A874" t="str">
            <v>19</v>
          </cell>
          <cell r="B874" t="str">
            <v>19</v>
          </cell>
          <cell r="C874" t="str">
            <v>313</v>
          </cell>
          <cell r="D874" t="str">
            <v>Путь убойно-подвесно</v>
          </cell>
          <cell r="E874" t="str">
            <v>й</v>
          </cell>
          <cell r="G874" t="str">
            <v>01</v>
          </cell>
          <cell r="H874">
            <v>37000</v>
          </cell>
          <cell r="I874">
            <v>4736.09</v>
          </cell>
          <cell r="J874">
            <v>0</v>
          </cell>
          <cell r="K874">
            <v>1</v>
          </cell>
          <cell r="L874" t="str">
            <v>88/4</v>
          </cell>
          <cell r="M874" t="str">
            <v>45102</v>
          </cell>
          <cell r="N874" t="str">
            <v>142925101</v>
          </cell>
          <cell r="P874">
            <v>15.4</v>
          </cell>
          <cell r="Q874">
            <v>0</v>
          </cell>
          <cell r="R874" t="str">
            <v>1</v>
          </cell>
          <cell r="S874" t="str">
            <v>45</v>
          </cell>
          <cell r="T874">
            <v>94</v>
          </cell>
          <cell r="U874">
            <v>6</v>
          </cell>
          <cell r="V874">
            <v>97</v>
          </cell>
          <cell r="W874">
            <v>6</v>
          </cell>
          <cell r="X874">
            <v>97</v>
          </cell>
          <cell r="Y874">
            <v>0</v>
          </cell>
          <cell r="Z874">
            <v>0</v>
          </cell>
          <cell r="AD874" t="str">
            <v>0</v>
          </cell>
          <cell r="AE874" t="str">
            <v>0</v>
          </cell>
          <cell r="AF874" t="str">
            <v>19</v>
          </cell>
          <cell r="AI874">
            <v>0</v>
          </cell>
          <cell r="AJ874">
            <v>0</v>
          </cell>
        </row>
        <row r="875">
          <cell r="A875" t="str">
            <v>19</v>
          </cell>
          <cell r="B875" t="str">
            <v>19</v>
          </cell>
          <cell r="C875" t="str">
            <v>314</v>
          </cell>
          <cell r="D875" t="str">
            <v>Стол-тележка для обд</v>
          </cell>
          <cell r="E875" t="str">
            <v>ирки шкур</v>
          </cell>
          <cell r="G875" t="str">
            <v>01</v>
          </cell>
          <cell r="H875">
            <v>8124</v>
          </cell>
          <cell r="I875">
            <v>1039.5</v>
          </cell>
          <cell r="J875">
            <v>0</v>
          </cell>
          <cell r="K875">
            <v>1</v>
          </cell>
          <cell r="L875" t="str">
            <v>88/4</v>
          </cell>
          <cell r="M875" t="str">
            <v>45102</v>
          </cell>
          <cell r="N875" t="str">
            <v>142925101</v>
          </cell>
          <cell r="P875">
            <v>15.4</v>
          </cell>
          <cell r="Q875">
            <v>0</v>
          </cell>
          <cell r="R875" t="str">
            <v>1</v>
          </cell>
          <cell r="S875" t="str">
            <v>45</v>
          </cell>
          <cell r="T875">
            <v>94</v>
          </cell>
          <cell r="U875">
            <v>6</v>
          </cell>
          <cell r="V875">
            <v>97</v>
          </cell>
          <cell r="W875">
            <v>6</v>
          </cell>
          <cell r="X875">
            <v>97</v>
          </cell>
          <cell r="Y875">
            <v>0</v>
          </cell>
          <cell r="Z875">
            <v>0</v>
          </cell>
          <cell r="AD875" t="str">
            <v>0</v>
          </cell>
          <cell r="AE875" t="str">
            <v>0</v>
          </cell>
          <cell r="AF875" t="str">
            <v>19</v>
          </cell>
          <cell r="AI875">
            <v>0</v>
          </cell>
          <cell r="AJ875">
            <v>0</v>
          </cell>
        </row>
        <row r="876">
          <cell r="A876" t="str">
            <v>19</v>
          </cell>
          <cell r="B876" t="str">
            <v>19</v>
          </cell>
          <cell r="C876" t="str">
            <v>315</v>
          </cell>
          <cell r="D876" t="str">
            <v>Стол для засолки</v>
          </cell>
          <cell r="G876" t="str">
            <v>01</v>
          </cell>
          <cell r="H876">
            <v>6120</v>
          </cell>
          <cell r="I876">
            <v>783.7</v>
          </cell>
          <cell r="J876">
            <v>0</v>
          </cell>
          <cell r="K876">
            <v>1</v>
          </cell>
          <cell r="L876" t="str">
            <v>88/4</v>
          </cell>
          <cell r="M876" t="str">
            <v>45102</v>
          </cell>
          <cell r="N876" t="str">
            <v>142925101</v>
          </cell>
          <cell r="P876">
            <v>15.4</v>
          </cell>
          <cell r="Q876">
            <v>0</v>
          </cell>
          <cell r="R876" t="str">
            <v>1</v>
          </cell>
          <cell r="S876" t="str">
            <v>45</v>
          </cell>
          <cell r="T876">
            <v>94</v>
          </cell>
          <cell r="U876">
            <v>6</v>
          </cell>
          <cell r="V876">
            <v>97</v>
          </cell>
          <cell r="W876">
            <v>6</v>
          </cell>
          <cell r="X876">
            <v>97</v>
          </cell>
          <cell r="Y876">
            <v>0</v>
          </cell>
          <cell r="Z876">
            <v>0</v>
          </cell>
          <cell r="AD876" t="str">
            <v>0</v>
          </cell>
          <cell r="AE876" t="str">
            <v>0</v>
          </cell>
          <cell r="AF876" t="str">
            <v>19</v>
          </cell>
          <cell r="AI876">
            <v>0</v>
          </cell>
          <cell r="AJ876">
            <v>0</v>
          </cell>
        </row>
        <row r="877">
          <cell r="A877" t="str">
            <v>19</v>
          </cell>
          <cell r="B877" t="str">
            <v>19</v>
          </cell>
          <cell r="C877" t="str">
            <v>316</v>
          </cell>
          <cell r="D877" t="str">
            <v>Стол для накопления</v>
          </cell>
          <cell r="E877" t="str">
            <v>колбас</v>
          </cell>
          <cell r="G877" t="str">
            <v>01</v>
          </cell>
          <cell r="H877">
            <v>6450</v>
          </cell>
          <cell r="I877">
            <v>825.73</v>
          </cell>
          <cell r="J877">
            <v>0</v>
          </cell>
          <cell r="K877">
            <v>1</v>
          </cell>
          <cell r="L877" t="str">
            <v>88/4</v>
          </cell>
          <cell r="M877" t="str">
            <v>45102</v>
          </cell>
          <cell r="N877" t="str">
            <v>142925101</v>
          </cell>
          <cell r="P877">
            <v>15.4</v>
          </cell>
          <cell r="Q877">
            <v>0</v>
          </cell>
          <cell r="R877" t="str">
            <v>1</v>
          </cell>
          <cell r="S877" t="str">
            <v>45</v>
          </cell>
          <cell r="T877">
            <v>94</v>
          </cell>
          <cell r="U877">
            <v>6</v>
          </cell>
          <cell r="V877">
            <v>97</v>
          </cell>
          <cell r="W877">
            <v>6</v>
          </cell>
          <cell r="X877">
            <v>97</v>
          </cell>
          <cell r="Y877">
            <v>0</v>
          </cell>
          <cell r="Z877">
            <v>0</v>
          </cell>
          <cell r="AD877" t="str">
            <v>0</v>
          </cell>
          <cell r="AE877" t="str">
            <v>0</v>
          </cell>
          <cell r="AF877" t="str">
            <v>19</v>
          </cell>
          <cell r="AI877">
            <v>0</v>
          </cell>
          <cell r="AJ877">
            <v>0</v>
          </cell>
        </row>
        <row r="878">
          <cell r="A878" t="str">
            <v>19</v>
          </cell>
          <cell r="B878" t="str">
            <v>19</v>
          </cell>
          <cell r="C878" t="str">
            <v>317</v>
          </cell>
          <cell r="D878" t="str">
            <v>Стол для обрезки</v>
          </cell>
          <cell r="G878" t="str">
            <v>01</v>
          </cell>
          <cell r="H878">
            <v>6450</v>
          </cell>
          <cell r="I878">
            <v>825.73</v>
          </cell>
          <cell r="J878">
            <v>0</v>
          </cell>
          <cell r="K878">
            <v>1</v>
          </cell>
          <cell r="L878" t="str">
            <v>88/4</v>
          </cell>
          <cell r="M878" t="str">
            <v>45102</v>
          </cell>
          <cell r="N878" t="str">
            <v>142925101</v>
          </cell>
          <cell r="P878">
            <v>15.4</v>
          </cell>
          <cell r="Q878">
            <v>0</v>
          </cell>
          <cell r="R878" t="str">
            <v>1</v>
          </cell>
          <cell r="S878" t="str">
            <v>45</v>
          </cell>
          <cell r="T878">
            <v>94</v>
          </cell>
          <cell r="U878">
            <v>6</v>
          </cell>
          <cell r="V878">
            <v>97</v>
          </cell>
          <cell r="W878">
            <v>6</v>
          </cell>
          <cell r="X878">
            <v>97</v>
          </cell>
          <cell r="Y878">
            <v>0</v>
          </cell>
          <cell r="Z878">
            <v>0</v>
          </cell>
          <cell r="AD878" t="str">
            <v>0</v>
          </cell>
          <cell r="AE878" t="str">
            <v>0</v>
          </cell>
          <cell r="AF878" t="str">
            <v>19</v>
          </cell>
          <cell r="AI878">
            <v>0</v>
          </cell>
          <cell r="AJ878">
            <v>0</v>
          </cell>
        </row>
        <row r="879">
          <cell r="A879" t="str">
            <v>19</v>
          </cell>
          <cell r="B879" t="str">
            <v>19</v>
          </cell>
          <cell r="C879" t="str">
            <v>318</v>
          </cell>
          <cell r="D879" t="str">
            <v>Стол для обрезки киш</v>
          </cell>
          <cell r="E879" t="str">
            <v>ок</v>
          </cell>
          <cell r="G879" t="str">
            <v>01</v>
          </cell>
          <cell r="H879">
            <v>8260</v>
          </cell>
          <cell r="I879">
            <v>1056.96</v>
          </cell>
          <cell r="J879">
            <v>0</v>
          </cell>
          <cell r="K879">
            <v>1</v>
          </cell>
          <cell r="L879" t="str">
            <v>88/4</v>
          </cell>
          <cell r="M879" t="str">
            <v>45102</v>
          </cell>
          <cell r="N879" t="str">
            <v>142925101</v>
          </cell>
          <cell r="P879">
            <v>15.4</v>
          </cell>
          <cell r="Q879">
            <v>0</v>
          </cell>
          <cell r="R879" t="str">
            <v>1</v>
          </cell>
          <cell r="S879" t="str">
            <v>45</v>
          </cell>
          <cell r="T879">
            <v>94</v>
          </cell>
          <cell r="U879">
            <v>6</v>
          </cell>
          <cell r="V879">
            <v>97</v>
          </cell>
          <cell r="W879">
            <v>6</v>
          </cell>
          <cell r="X879">
            <v>97</v>
          </cell>
          <cell r="Y879">
            <v>0</v>
          </cell>
          <cell r="Z879">
            <v>0</v>
          </cell>
          <cell r="AD879" t="str">
            <v>0</v>
          </cell>
          <cell r="AE879" t="str">
            <v>0</v>
          </cell>
          <cell r="AF879" t="str">
            <v>19</v>
          </cell>
          <cell r="AI879">
            <v>0</v>
          </cell>
          <cell r="AJ879">
            <v>0</v>
          </cell>
        </row>
        <row r="880">
          <cell r="A880" t="str">
            <v>19</v>
          </cell>
          <cell r="B880" t="str">
            <v>19</v>
          </cell>
          <cell r="C880" t="str">
            <v>319</v>
          </cell>
          <cell r="D880" t="str">
            <v>Стол для разделки</v>
          </cell>
          <cell r="G880" t="str">
            <v>01</v>
          </cell>
          <cell r="H880">
            <v>8260</v>
          </cell>
          <cell r="I880">
            <v>1056.76</v>
          </cell>
          <cell r="J880">
            <v>0</v>
          </cell>
          <cell r="K880">
            <v>1</v>
          </cell>
          <cell r="L880" t="str">
            <v>88/4</v>
          </cell>
          <cell r="M880" t="str">
            <v>45102</v>
          </cell>
          <cell r="N880" t="str">
            <v>142925101</v>
          </cell>
          <cell r="P880">
            <v>15.4</v>
          </cell>
          <cell r="Q880">
            <v>0</v>
          </cell>
          <cell r="R880" t="str">
            <v>1</v>
          </cell>
          <cell r="S880" t="str">
            <v>45</v>
          </cell>
          <cell r="T880">
            <v>94</v>
          </cell>
          <cell r="U880">
            <v>6</v>
          </cell>
          <cell r="V880">
            <v>97</v>
          </cell>
          <cell r="W880">
            <v>6</v>
          </cell>
          <cell r="X880">
            <v>97</v>
          </cell>
          <cell r="Y880">
            <v>0</v>
          </cell>
          <cell r="Z880">
            <v>0</v>
          </cell>
          <cell r="AD880" t="str">
            <v>0</v>
          </cell>
          <cell r="AE880" t="str">
            <v>0</v>
          </cell>
          <cell r="AF880" t="str">
            <v>19</v>
          </cell>
          <cell r="AI880">
            <v>0</v>
          </cell>
          <cell r="AJ880">
            <v>0</v>
          </cell>
        </row>
        <row r="881">
          <cell r="A881" t="str">
            <v>19</v>
          </cell>
          <cell r="B881" t="str">
            <v>19</v>
          </cell>
          <cell r="C881" t="str">
            <v>320</v>
          </cell>
          <cell r="D881" t="str">
            <v>Стол для упаковки</v>
          </cell>
          <cell r="G881" t="str">
            <v>01</v>
          </cell>
          <cell r="H881">
            <v>7500</v>
          </cell>
          <cell r="I881">
            <v>959.91</v>
          </cell>
          <cell r="J881">
            <v>0</v>
          </cell>
          <cell r="K881">
            <v>1</v>
          </cell>
          <cell r="L881" t="str">
            <v>88/4</v>
          </cell>
          <cell r="M881" t="str">
            <v>45102</v>
          </cell>
          <cell r="N881" t="str">
            <v>142925101</v>
          </cell>
          <cell r="P881">
            <v>15.4</v>
          </cell>
          <cell r="Q881">
            <v>0</v>
          </cell>
          <cell r="R881" t="str">
            <v>1</v>
          </cell>
          <cell r="S881" t="str">
            <v>45</v>
          </cell>
          <cell r="T881">
            <v>94</v>
          </cell>
          <cell r="U881">
            <v>6</v>
          </cell>
          <cell r="V881">
            <v>97</v>
          </cell>
          <cell r="W881">
            <v>6</v>
          </cell>
          <cell r="X881">
            <v>97</v>
          </cell>
          <cell r="Y881">
            <v>0</v>
          </cell>
          <cell r="Z881">
            <v>0</v>
          </cell>
          <cell r="AD881" t="str">
            <v>0</v>
          </cell>
          <cell r="AE881" t="str">
            <v>0</v>
          </cell>
          <cell r="AF881" t="str">
            <v>19</v>
          </cell>
          <cell r="AI881">
            <v>0</v>
          </cell>
          <cell r="AJ881">
            <v>0</v>
          </cell>
        </row>
        <row r="882">
          <cell r="A882" t="str">
            <v>19</v>
          </cell>
          <cell r="B882" t="str">
            <v>19</v>
          </cell>
          <cell r="C882" t="str">
            <v>321</v>
          </cell>
          <cell r="D882" t="str">
            <v>Тележка-ванна</v>
          </cell>
          <cell r="G882" t="str">
            <v>01</v>
          </cell>
          <cell r="H882">
            <v>12000</v>
          </cell>
          <cell r="I882">
            <v>1535.79</v>
          </cell>
          <cell r="J882">
            <v>0</v>
          </cell>
          <cell r="K882">
            <v>1</v>
          </cell>
          <cell r="L882" t="str">
            <v>88/4</v>
          </cell>
          <cell r="M882" t="str">
            <v>45102</v>
          </cell>
          <cell r="N882" t="str">
            <v>142925101</v>
          </cell>
          <cell r="P882">
            <v>15.4</v>
          </cell>
          <cell r="Q882">
            <v>0</v>
          </cell>
          <cell r="R882" t="str">
            <v>1</v>
          </cell>
          <cell r="S882" t="str">
            <v>45</v>
          </cell>
          <cell r="T882">
            <v>94</v>
          </cell>
          <cell r="U882">
            <v>6</v>
          </cell>
          <cell r="V882">
            <v>97</v>
          </cell>
          <cell r="W882">
            <v>6</v>
          </cell>
          <cell r="X882">
            <v>97</v>
          </cell>
          <cell r="Y882">
            <v>0</v>
          </cell>
          <cell r="Z882">
            <v>0</v>
          </cell>
          <cell r="AD882" t="str">
            <v>0</v>
          </cell>
          <cell r="AE882" t="str">
            <v>0</v>
          </cell>
          <cell r="AF882" t="str">
            <v>19</v>
          </cell>
          <cell r="AI882">
            <v>0</v>
          </cell>
          <cell r="AJ882">
            <v>0</v>
          </cell>
        </row>
        <row r="883">
          <cell r="A883" t="str">
            <v>19</v>
          </cell>
          <cell r="B883" t="str">
            <v>19</v>
          </cell>
          <cell r="C883" t="str">
            <v>322</v>
          </cell>
          <cell r="D883" t="str">
            <v>Тележка для колбасы</v>
          </cell>
          <cell r="G883" t="str">
            <v>01</v>
          </cell>
          <cell r="H883">
            <v>64800</v>
          </cell>
          <cell r="I883">
            <v>8294.2999999999993</v>
          </cell>
          <cell r="J883">
            <v>0</v>
          </cell>
          <cell r="K883">
            <v>1</v>
          </cell>
          <cell r="L883" t="str">
            <v>88/4</v>
          </cell>
          <cell r="M883" t="str">
            <v>45102</v>
          </cell>
          <cell r="N883" t="str">
            <v>142925101</v>
          </cell>
          <cell r="P883">
            <v>15.4</v>
          </cell>
          <cell r="Q883">
            <v>0</v>
          </cell>
          <cell r="R883" t="str">
            <v>1</v>
          </cell>
          <cell r="S883" t="str">
            <v>45</v>
          </cell>
          <cell r="T883">
            <v>94</v>
          </cell>
          <cell r="U883">
            <v>6</v>
          </cell>
          <cell r="V883">
            <v>97</v>
          </cell>
          <cell r="W883">
            <v>6</v>
          </cell>
          <cell r="X883">
            <v>97</v>
          </cell>
          <cell r="Y883">
            <v>0</v>
          </cell>
          <cell r="Z883">
            <v>0</v>
          </cell>
          <cell r="AD883" t="str">
            <v>0</v>
          </cell>
          <cell r="AE883" t="str">
            <v>0</v>
          </cell>
          <cell r="AF883" t="str">
            <v>19</v>
          </cell>
          <cell r="AI883">
            <v>0</v>
          </cell>
          <cell r="AJ883">
            <v>0</v>
          </cell>
        </row>
        <row r="884">
          <cell r="A884" t="str">
            <v>19</v>
          </cell>
          <cell r="B884" t="str">
            <v>19</v>
          </cell>
          <cell r="C884" t="str">
            <v>323</v>
          </cell>
          <cell r="D884" t="str">
            <v>Тележка для крюков</v>
          </cell>
          <cell r="G884" t="str">
            <v>01</v>
          </cell>
          <cell r="H884">
            <v>9760</v>
          </cell>
          <cell r="I884">
            <v>1248.94</v>
          </cell>
          <cell r="J884">
            <v>0</v>
          </cell>
          <cell r="K884">
            <v>1</v>
          </cell>
          <cell r="L884" t="str">
            <v>88/4</v>
          </cell>
          <cell r="M884" t="str">
            <v>45102</v>
          </cell>
          <cell r="N884" t="str">
            <v>142925101</v>
          </cell>
          <cell r="P884">
            <v>15.4</v>
          </cell>
          <cell r="Q884">
            <v>0</v>
          </cell>
          <cell r="R884" t="str">
            <v>1</v>
          </cell>
          <cell r="S884" t="str">
            <v>45</v>
          </cell>
          <cell r="T884">
            <v>94</v>
          </cell>
          <cell r="U884">
            <v>6</v>
          </cell>
          <cell r="V884">
            <v>97</v>
          </cell>
          <cell r="W884">
            <v>6</v>
          </cell>
          <cell r="X884">
            <v>97</v>
          </cell>
          <cell r="Y884">
            <v>0</v>
          </cell>
          <cell r="Z884">
            <v>0</v>
          </cell>
          <cell r="AD884" t="str">
            <v>0</v>
          </cell>
          <cell r="AE884" t="str">
            <v>0</v>
          </cell>
          <cell r="AF884" t="str">
            <v>19</v>
          </cell>
          <cell r="AI884">
            <v>0</v>
          </cell>
          <cell r="AJ884">
            <v>0</v>
          </cell>
        </row>
        <row r="885">
          <cell r="A885" t="str">
            <v>19</v>
          </cell>
          <cell r="B885" t="str">
            <v>19</v>
          </cell>
          <cell r="C885" t="str">
            <v>324</v>
          </cell>
          <cell r="D885" t="str">
            <v>Тележка для реек</v>
          </cell>
          <cell r="G885" t="str">
            <v>01</v>
          </cell>
          <cell r="H885">
            <v>5320</v>
          </cell>
          <cell r="I885">
            <v>681.3</v>
          </cell>
          <cell r="J885">
            <v>0</v>
          </cell>
          <cell r="K885">
            <v>1</v>
          </cell>
          <cell r="L885" t="str">
            <v>88/4</v>
          </cell>
          <cell r="M885" t="str">
            <v>45102</v>
          </cell>
          <cell r="N885" t="str">
            <v>142925101</v>
          </cell>
          <cell r="P885">
            <v>15.4</v>
          </cell>
          <cell r="Q885">
            <v>0</v>
          </cell>
          <cell r="R885" t="str">
            <v>1</v>
          </cell>
          <cell r="S885" t="str">
            <v>45</v>
          </cell>
          <cell r="T885">
            <v>94</v>
          </cell>
          <cell r="U885">
            <v>6</v>
          </cell>
          <cell r="V885">
            <v>97</v>
          </cell>
          <cell r="W885">
            <v>6</v>
          </cell>
          <cell r="X885">
            <v>97</v>
          </cell>
          <cell r="Y885">
            <v>0</v>
          </cell>
          <cell r="Z885">
            <v>0</v>
          </cell>
          <cell r="AD885" t="str">
            <v>0</v>
          </cell>
          <cell r="AE885" t="str">
            <v>0</v>
          </cell>
          <cell r="AF885" t="str">
            <v>19</v>
          </cell>
          <cell r="AI885">
            <v>0</v>
          </cell>
          <cell r="AJ885">
            <v>0</v>
          </cell>
        </row>
        <row r="886">
          <cell r="A886" t="str">
            <v>19</v>
          </cell>
          <cell r="B886" t="str">
            <v>19</v>
          </cell>
          <cell r="C886" t="str">
            <v>325</v>
          </cell>
          <cell r="D886" t="str">
            <v>Здание теплоцентрали</v>
          </cell>
          <cell r="G886" t="str">
            <v>01</v>
          </cell>
          <cell r="H886">
            <v>35976.449999999997</v>
          </cell>
          <cell r="I886">
            <v>5096.66</v>
          </cell>
          <cell r="J886">
            <v>0</v>
          </cell>
          <cell r="K886">
            <v>1</v>
          </cell>
          <cell r="L886" t="str">
            <v>88/4</v>
          </cell>
          <cell r="M886" t="str">
            <v>10005</v>
          </cell>
          <cell r="N886" t="str">
            <v>142914000</v>
          </cell>
          <cell r="P886">
            <v>5</v>
          </cell>
          <cell r="Q886">
            <v>0</v>
          </cell>
          <cell r="R886" t="str">
            <v>1</v>
          </cell>
          <cell r="S886" t="str">
            <v>45</v>
          </cell>
          <cell r="T886">
            <v>94</v>
          </cell>
          <cell r="U886">
            <v>6</v>
          </cell>
          <cell r="V886">
            <v>97</v>
          </cell>
          <cell r="W886">
            <v>6</v>
          </cell>
          <cell r="X886">
            <v>97</v>
          </cell>
          <cell r="Y886">
            <v>0</v>
          </cell>
          <cell r="Z886">
            <v>0</v>
          </cell>
          <cell r="AD886" t="str">
            <v>0</v>
          </cell>
          <cell r="AE886" t="str">
            <v>0</v>
          </cell>
          <cell r="AF886" t="str">
            <v>19</v>
          </cell>
          <cell r="AI886">
            <v>0</v>
          </cell>
          <cell r="AJ886">
            <v>0</v>
          </cell>
        </row>
        <row r="887">
          <cell r="A887" t="str">
            <v>19</v>
          </cell>
          <cell r="B887" t="str">
            <v>19</v>
          </cell>
          <cell r="C887" t="str">
            <v>326</v>
          </cell>
          <cell r="D887" t="str">
            <v>Устр-во для закрепле</v>
          </cell>
          <cell r="E887" t="str">
            <v>ния колбас</v>
          </cell>
          <cell r="G887" t="str">
            <v>01</v>
          </cell>
          <cell r="H887">
            <v>10700</v>
          </cell>
          <cell r="I887">
            <v>1369.01</v>
          </cell>
          <cell r="J887">
            <v>0</v>
          </cell>
          <cell r="K887">
            <v>1</v>
          </cell>
          <cell r="L887" t="str">
            <v>88/4</v>
          </cell>
          <cell r="M887" t="str">
            <v>45102</v>
          </cell>
          <cell r="N887" t="str">
            <v>142925101</v>
          </cell>
          <cell r="P887">
            <v>15.4</v>
          </cell>
          <cell r="Q887">
            <v>0</v>
          </cell>
          <cell r="R887" t="str">
            <v>1</v>
          </cell>
          <cell r="S887" t="str">
            <v>45</v>
          </cell>
          <cell r="T887">
            <v>94</v>
          </cell>
          <cell r="U887">
            <v>6</v>
          </cell>
          <cell r="V887">
            <v>97</v>
          </cell>
          <cell r="W887">
            <v>6</v>
          </cell>
          <cell r="X887">
            <v>97</v>
          </cell>
          <cell r="Y887">
            <v>0</v>
          </cell>
          <cell r="Z887">
            <v>0</v>
          </cell>
          <cell r="AD887" t="str">
            <v>0</v>
          </cell>
          <cell r="AE887" t="str">
            <v>0</v>
          </cell>
          <cell r="AF887" t="str">
            <v>19</v>
          </cell>
          <cell r="AI887">
            <v>0</v>
          </cell>
          <cell r="AJ887">
            <v>0</v>
          </cell>
        </row>
        <row r="888">
          <cell r="A888" t="str">
            <v>19</v>
          </cell>
          <cell r="B888" t="str">
            <v>19</v>
          </cell>
          <cell r="C888" t="str">
            <v>327</v>
          </cell>
          <cell r="D888" t="str">
            <v>Устройство подъемное</v>
          </cell>
          <cell r="G888" t="str">
            <v>01</v>
          </cell>
          <cell r="H888">
            <v>9800</v>
          </cell>
          <cell r="I888">
            <v>1254.0999999999999</v>
          </cell>
          <cell r="J888">
            <v>0</v>
          </cell>
          <cell r="K888">
            <v>1</v>
          </cell>
          <cell r="L888" t="str">
            <v>88/4</v>
          </cell>
          <cell r="M888" t="str">
            <v>45102</v>
          </cell>
          <cell r="N888" t="str">
            <v>142925101</v>
          </cell>
          <cell r="P888">
            <v>15.4</v>
          </cell>
          <cell r="Q888">
            <v>0</v>
          </cell>
          <cell r="R888" t="str">
            <v>1</v>
          </cell>
          <cell r="S888" t="str">
            <v>45</v>
          </cell>
          <cell r="T888">
            <v>94</v>
          </cell>
          <cell r="U888">
            <v>6</v>
          </cell>
          <cell r="V888">
            <v>97</v>
          </cell>
          <cell r="W888">
            <v>6</v>
          </cell>
          <cell r="X888">
            <v>97</v>
          </cell>
          <cell r="Y888">
            <v>0</v>
          </cell>
          <cell r="Z888">
            <v>0</v>
          </cell>
          <cell r="AD888" t="str">
            <v>0</v>
          </cell>
          <cell r="AE888" t="str">
            <v>0</v>
          </cell>
          <cell r="AF888" t="str">
            <v>19</v>
          </cell>
          <cell r="AI888">
            <v>0</v>
          </cell>
          <cell r="AJ888">
            <v>0</v>
          </cell>
        </row>
        <row r="889">
          <cell r="A889" t="str">
            <v>19</v>
          </cell>
          <cell r="B889" t="str">
            <v>19</v>
          </cell>
          <cell r="C889" t="str">
            <v>328</v>
          </cell>
          <cell r="D889" t="str">
            <v>Устройство подъемное</v>
          </cell>
          <cell r="E889" t="str">
            <v>/труба/</v>
          </cell>
          <cell r="G889" t="str">
            <v>01</v>
          </cell>
          <cell r="H889">
            <v>24224.84</v>
          </cell>
          <cell r="I889">
            <v>3100.66</v>
          </cell>
          <cell r="J889">
            <v>0</v>
          </cell>
          <cell r="K889">
            <v>1</v>
          </cell>
          <cell r="L889" t="str">
            <v>88/4</v>
          </cell>
          <cell r="M889" t="str">
            <v>45102</v>
          </cell>
          <cell r="N889" t="str">
            <v>142925101</v>
          </cell>
          <cell r="P889">
            <v>15.4</v>
          </cell>
          <cell r="Q889">
            <v>0</v>
          </cell>
          <cell r="R889" t="str">
            <v>1</v>
          </cell>
          <cell r="S889" t="str">
            <v>45</v>
          </cell>
          <cell r="T889">
            <v>94</v>
          </cell>
          <cell r="U889">
            <v>6</v>
          </cell>
          <cell r="V889">
            <v>97</v>
          </cell>
          <cell r="W889">
            <v>6</v>
          </cell>
          <cell r="X889">
            <v>97</v>
          </cell>
          <cell r="Y889">
            <v>0</v>
          </cell>
          <cell r="Z889">
            <v>0</v>
          </cell>
          <cell r="AD889" t="str">
            <v>0</v>
          </cell>
          <cell r="AE889" t="str">
            <v>0</v>
          </cell>
          <cell r="AF889" t="str">
            <v>19</v>
          </cell>
          <cell r="AI889">
            <v>0</v>
          </cell>
          <cell r="AJ889">
            <v>0</v>
          </cell>
        </row>
        <row r="890">
          <cell r="A890" t="str">
            <v>19</v>
          </cell>
          <cell r="B890" t="str">
            <v>19</v>
          </cell>
          <cell r="C890" t="str">
            <v>329</v>
          </cell>
          <cell r="D890" t="str">
            <v>Устр-во эл.подъемное</v>
          </cell>
          <cell r="E890" t="str">
            <v>0.5 т</v>
          </cell>
          <cell r="G890" t="str">
            <v>01</v>
          </cell>
          <cell r="H890">
            <v>22000</v>
          </cell>
          <cell r="I890">
            <v>2815.3</v>
          </cell>
          <cell r="J890">
            <v>0</v>
          </cell>
          <cell r="K890">
            <v>1</v>
          </cell>
          <cell r="L890" t="str">
            <v>88/4</v>
          </cell>
          <cell r="M890" t="str">
            <v>45102</v>
          </cell>
          <cell r="N890" t="str">
            <v>142925101</v>
          </cell>
          <cell r="P890">
            <v>15.4</v>
          </cell>
          <cell r="Q890">
            <v>0</v>
          </cell>
          <cell r="R890" t="str">
            <v>1</v>
          </cell>
          <cell r="S890" t="str">
            <v>45</v>
          </cell>
          <cell r="T890">
            <v>94</v>
          </cell>
          <cell r="U890">
            <v>6</v>
          </cell>
          <cell r="V890">
            <v>97</v>
          </cell>
          <cell r="W890">
            <v>6</v>
          </cell>
          <cell r="X890">
            <v>97</v>
          </cell>
          <cell r="Y890">
            <v>0</v>
          </cell>
          <cell r="Z890">
            <v>0</v>
          </cell>
          <cell r="AD890" t="str">
            <v>0</v>
          </cell>
          <cell r="AE890" t="str">
            <v>0</v>
          </cell>
          <cell r="AF890" t="str">
            <v>19</v>
          </cell>
          <cell r="AI890">
            <v>0</v>
          </cell>
          <cell r="AJ890">
            <v>0</v>
          </cell>
        </row>
        <row r="891">
          <cell r="A891" t="str">
            <v>19</v>
          </cell>
          <cell r="B891" t="str">
            <v>19</v>
          </cell>
          <cell r="C891" t="str">
            <v>330</v>
          </cell>
          <cell r="D891" t="str">
            <v>Устр-во эл.подъемное</v>
          </cell>
          <cell r="E891" t="str">
            <v>1 тн</v>
          </cell>
          <cell r="G891" t="str">
            <v>01</v>
          </cell>
          <cell r="H891">
            <v>17100</v>
          </cell>
          <cell r="I891">
            <v>2188.59</v>
          </cell>
          <cell r="J891">
            <v>0</v>
          </cell>
          <cell r="K891">
            <v>1</v>
          </cell>
          <cell r="L891" t="str">
            <v>88/4</v>
          </cell>
          <cell r="M891" t="str">
            <v>45102</v>
          </cell>
          <cell r="N891" t="str">
            <v>142925101</v>
          </cell>
          <cell r="P891">
            <v>15.4</v>
          </cell>
          <cell r="Q891">
            <v>0</v>
          </cell>
          <cell r="R891" t="str">
            <v>1</v>
          </cell>
          <cell r="S891" t="str">
            <v>45</v>
          </cell>
          <cell r="T891">
            <v>94</v>
          </cell>
          <cell r="U891">
            <v>6</v>
          </cell>
          <cell r="V891">
            <v>97</v>
          </cell>
          <cell r="W891">
            <v>6</v>
          </cell>
          <cell r="X891">
            <v>97</v>
          </cell>
          <cell r="Y891">
            <v>0</v>
          </cell>
          <cell r="Z891">
            <v>0</v>
          </cell>
          <cell r="AD891" t="str">
            <v>0</v>
          </cell>
          <cell r="AE891" t="str">
            <v>0</v>
          </cell>
          <cell r="AF891" t="str">
            <v>19</v>
          </cell>
          <cell r="AI891">
            <v>0</v>
          </cell>
          <cell r="AJ891">
            <v>0</v>
          </cell>
        </row>
        <row r="892">
          <cell r="A892" t="str">
            <v>19</v>
          </cell>
          <cell r="B892" t="str">
            <v>19</v>
          </cell>
          <cell r="C892" t="str">
            <v>331</v>
          </cell>
          <cell r="D892" t="str">
            <v>Устр-во эл.подъемное</v>
          </cell>
          <cell r="E892" t="str">
            <v>1 тн</v>
          </cell>
          <cell r="G892" t="str">
            <v>01</v>
          </cell>
          <cell r="H892">
            <v>17100</v>
          </cell>
          <cell r="I892">
            <v>2188.59</v>
          </cell>
          <cell r="J892">
            <v>0</v>
          </cell>
          <cell r="K892">
            <v>1</v>
          </cell>
          <cell r="L892" t="str">
            <v>88/4</v>
          </cell>
          <cell r="M892" t="str">
            <v>45102</v>
          </cell>
          <cell r="N892" t="str">
            <v>142925101</v>
          </cell>
          <cell r="P892">
            <v>15.4</v>
          </cell>
          <cell r="Q892">
            <v>0</v>
          </cell>
          <cell r="R892" t="str">
            <v>1</v>
          </cell>
          <cell r="S892" t="str">
            <v>45</v>
          </cell>
          <cell r="T892">
            <v>94</v>
          </cell>
          <cell r="U892">
            <v>6</v>
          </cell>
          <cell r="V892">
            <v>97</v>
          </cell>
          <cell r="W892">
            <v>6</v>
          </cell>
          <cell r="X892">
            <v>97</v>
          </cell>
          <cell r="Y892">
            <v>0</v>
          </cell>
          <cell r="Z892">
            <v>0</v>
          </cell>
          <cell r="AD892" t="str">
            <v>0</v>
          </cell>
          <cell r="AE892" t="str">
            <v>0</v>
          </cell>
          <cell r="AF892" t="str">
            <v>19</v>
          </cell>
          <cell r="AI892">
            <v>0</v>
          </cell>
          <cell r="AJ892">
            <v>0</v>
          </cell>
        </row>
        <row r="893">
          <cell r="A893" t="str">
            <v>19</v>
          </cell>
          <cell r="B893" t="str">
            <v>19</v>
          </cell>
          <cell r="C893" t="str">
            <v>332</v>
          </cell>
          <cell r="D893" t="str">
            <v>Хллодильное оборудов</v>
          </cell>
          <cell r="E893" t="str">
            <v>ание</v>
          </cell>
          <cell r="G893" t="str">
            <v>01</v>
          </cell>
          <cell r="H893">
            <v>258827.89</v>
          </cell>
          <cell r="I893">
            <v>33129.699999999997</v>
          </cell>
          <cell r="J893">
            <v>0</v>
          </cell>
          <cell r="K893">
            <v>1</v>
          </cell>
          <cell r="L893" t="str">
            <v>88/4</v>
          </cell>
          <cell r="M893" t="str">
            <v>45102</v>
          </cell>
          <cell r="N893" t="str">
            <v>162930011</v>
          </cell>
          <cell r="P893">
            <v>15.4</v>
          </cell>
          <cell r="Q893">
            <v>0</v>
          </cell>
          <cell r="R893" t="str">
            <v>1</v>
          </cell>
          <cell r="S893" t="str">
            <v>45</v>
          </cell>
          <cell r="T893">
            <v>94</v>
          </cell>
          <cell r="U893">
            <v>6</v>
          </cell>
          <cell r="V893">
            <v>97</v>
          </cell>
          <cell r="W893">
            <v>6</v>
          </cell>
          <cell r="X893">
            <v>97</v>
          </cell>
          <cell r="Y893">
            <v>0</v>
          </cell>
          <cell r="Z893">
            <v>0</v>
          </cell>
          <cell r="AD893" t="str">
            <v>0</v>
          </cell>
          <cell r="AE893" t="str">
            <v>0</v>
          </cell>
          <cell r="AF893" t="str">
            <v>19</v>
          </cell>
          <cell r="AI893">
            <v>0</v>
          </cell>
          <cell r="AJ893">
            <v>0</v>
          </cell>
        </row>
        <row r="894">
          <cell r="A894" t="str">
            <v>19</v>
          </cell>
          <cell r="B894" t="str">
            <v>19</v>
          </cell>
          <cell r="C894" t="str">
            <v>333</v>
          </cell>
          <cell r="D894" t="str">
            <v>Цепной крюк</v>
          </cell>
          <cell r="G894" t="str">
            <v>01</v>
          </cell>
          <cell r="H894">
            <v>2800</v>
          </cell>
          <cell r="I894">
            <v>358.99</v>
          </cell>
          <cell r="J894">
            <v>0</v>
          </cell>
          <cell r="K894">
            <v>1</v>
          </cell>
          <cell r="L894" t="str">
            <v>88/4</v>
          </cell>
          <cell r="M894" t="str">
            <v>45102</v>
          </cell>
          <cell r="N894" t="str">
            <v>142925101</v>
          </cell>
          <cell r="P894">
            <v>15.4</v>
          </cell>
          <cell r="Q894">
            <v>0</v>
          </cell>
          <cell r="R894" t="str">
            <v>1</v>
          </cell>
          <cell r="S894" t="str">
            <v>45</v>
          </cell>
          <cell r="T894">
            <v>94</v>
          </cell>
          <cell r="U894">
            <v>6</v>
          </cell>
          <cell r="V894">
            <v>97</v>
          </cell>
          <cell r="W894">
            <v>6</v>
          </cell>
          <cell r="X894">
            <v>97</v>
          </cell>
          <cell r="Y894">
            <v>0</v>
          </cell>
          <cell r="Z894">
            <v>0</v>
          </cell>
          <cell r="AD894" t="str">
            <v>0</v>
          </cell>
          <cell r="AE894" t="str">
            <v>0</v>
          </cell>
          <cell r="AF894" t="str">
            <v>19</v>
          </cell>
          <cell r="AI894">
            <v>0</v>
          </cell>
          <cell r="AJ894">
            <v>0</v>
          </cell>
        </row>
        <row r="895">
          <cell r="A895" t="str">
            <v>19</v>
          </cell>
          <cell r="B895" t="str">
            <v>19</v>
          </cell>
          <cell r="C895" t="str">
            <v>334</v>
          </cell>
          <cell r="D895" t="str">
            <v>Чан для кишок</v>
          </cell>
          <cell r="G895" t="str">
            <v>01</v>
          </cell>
          <cell r="H895">
            <v>12710</v>
          </cell>
          <cell r="I895">
            <v>1626.68</v>
          </cell>
          <cell r="J895">
            <v>0</v>
          </cell>
          <cell r="K895">
            <v>1</v>
          </cell>
          <cell r="L895" t="str">
            <v>88/4</v>
          </cell>
          <cell r="M895" t="str">
            <v>45102</v>
          </cell>
          <cell r="N895" t="str">
            <v>142925101</v>
          </cell>
          <cell r="P895">
            <v>15.4</v>
          </cell>
          <cell r="Q895">
            <v>0</v>
          </cell>
          <cell r="R895" t="str">
            <v>1</v>
          </cell>
          <cell r="S895" t="str">
            <v>45</v>
          </cell>
          <cell r="T895">
            <v>94</v>
          </cell>
          <cell r="U895">
            <v>6</v>
          </cell>
          <cell r="V895">
            <v>97</v>
          </cell>
          <cell r="W895">
            <v>6</v>
          </cell>
          <cell r="X895">
            <v>97</v>
          </cell>
          <cell r="Y895">
            <v>0</v>
          </cell>
          <cell r="Z895">
            <v>0</v>
          </cell>
          <cell r="AD895" t="str">
            <v>0</v>
          </cell>
          <cell r="AE895" t="str">
            <v>0</v>
          </cell>
          <cell r="AF895" t="str">
            <v>19</v>
          </cell>
          <cell r="AI895">
            <v>0</v>
          </cell>
          <cell r="AJ895">
            <v>0</v>
          </cell>
        </row>
        <row r="896">
          <cell r="A896" t="str">
            <v>19</v>
          </cell>
          <cell r="B896" t="str">
            <v>19</v>
          </cell>
          <cell r="C896" t="str">
            <v>335</v>
          </cell>
          <cell r="D896" t="str">
            <v>Шкаф распределительн</v>
          </cell>
          <cell r="E896" t="str">
            <v>ый</v>
          </cell>
          <cell r="G896" t="str">
            <v>01</v>
          </cell>
          <cell r="H896">
            <v>1018.49</v>
          </cell>
          <cell r="I896">
            <v>130.35</v>
          </cell>
          <cell r="J896">
            <v>0</v>
          </cell>
          <cell r="K896">
            <v>1</v>
          </cell>
          <cell r="L896" t="str">
            <v>88/4</v>
          </cell>
          <cell r="M896" t="str">
            <v>45102</v>
          </cell>
          <cell r="N896" t="str">
            <v>143120390</v>
          </cell>
          <cell r="P896">
            <v>15.4</v>
          </cell>
          <cell r="Q896">
            <v>0</v>
          </cell>
          <cell r="R896" t="str">
            <v>1</v>
          </cell>
          <cell r="S896" t="str">
            <v>45</v>
          </cell>
          <cell r="T896">
            <v>94</v>
          </cell>
          <cell r="U896">
            <v>6</v>
          </cell>
          <cell r="V896">
            <v>97</v>
          </cell>
          <cell r="W896">
            <v>6</v>
          </cell>
          <cell r="X896">
            <v>97</v>
          </cell>
          <cell r="Y896">
            <v>0</v>
          </cell>
          <cell r="Z896">
            <v>0</v>
          </cell>
          <cell r="AD896" t="str">
            <v>0</v>
          </cell>
          <cell r="AE896" t="str">
            <v>0</v>
          </cell>
          <cell r="AF896" t="str">
            <v>19</v>
          </cell>
          <cell r="AI896">
            <v>0</v>
          </cell>
          <cell r="AJ896">
            <v>0</v>
          </cell>
        </row>
        <row r="897">
          <cell r="A897" t="str">
            <v>19</v>
          </cell>
          <cell r="B897" t="str">
            <v>19</v>
          </cell>
          <cell r="C897" t="str">
            <v>336</v>
          </cell>
          <cell r="D897" t="str">
            <v>Шланг промывочный</v>
          </cell>
          <cell r="G897" t="str">
            <v>01</v>
          </cell>
          <cell r="H897">
            <v>930</v>
          </cell>
          <cell r="I897">
            <v>119.52</v>
          </cell>
          <cell r="J897">
            <v>0</v>
          </cell>
          <cell r="K897">
            <v>1</v>
          </cell>
          <cell r="L897" t="str">
            <v>88/4</v>
          </cell>
          <cell r="M897" t="str">
            <v>45102</v>
          </cell>
          <cell r="N897" t="str">
            <v>142925101</v>
          </cell>
          <cell r="P897">
            <v>15.4</v>
          </cell>
          <cell r="Q897">
            <v>0</v>
          </cell>
          <cell r="R897" t="str">
            <v>1</v>
          </cell>
          <cell r="S897" t="str">
            <v>45</v>
          </cell>
          <cell r="T897">
            <v>94</v>
          </cell>
          <cell r="U897">
            <v>6</v>
          </cell>
          <cell r="V897">
            <v>97</v>
          </cell>
          <cell r="W897">
            <v>6</v>
          </cell>
          <cell r="X897">
            <v>97</v>
          </cell>
          <cell r="Y897">
            <v>0</v>
          </cell>
          <cell r="Z897">
            <v>0</v>
          </cell>
          <cell r="AD897" t="str">
            <v>0</v>
          </cell>
          <cell r="AE897" t="str">
            <v>0</v>
          </cell>
          <cell r="AF897" t="str">
            <v>19</v>
          </cell>
          <cell r="AI897">
            <v>0</v>
          </cell>
          <cell r="AJ897">
            <v>0</v>
          </cell>
        </row>
        <row r="898">
          <cell r="A898" t="str">
            <v>19</v>
          </cell>
          <cell r="B898" t="str">
            <v>19</v>
          </cell>
          <cell r="C898" t="str">
            <v>337</v>
          </cell>
          <cell r="D898" t="str">
            <v>Шланг промывочный</v>
          </cell>
          <cell r="G898" t="str">
            <v>01</v>
          </cell>
          <cell r="H898">
            <v>930</v>
          </cell>
          <cell r="I898">
            <v>119.52</v>
          </cell>
          <cell r="J898">
            <v>0</v>
          </cell>
          <cell r="K898">
            <v>1</v>
          </cell>
          <cell r="L898" t="str">
            <v>88/4</v>
          </cell>
          <cell r="M898" t="str">
            <v>45102</v>
          </cell>
          <cell r="N898" t="str">
            <v>142925101</v>
          </cell>
          <cell r="P898">
            <v>15.4</v>
          </cell>
          <cell r="Q898">
            <v>0</v>
          </cell>
          <cell r="R898" t="str">
            <v>1</v>
          </cell>
          <cell r="S898" t="str">
            <v>45</v>
          </cell>
          <cell r="T898">
            <v>94</v>
          </cell>
          <cell r="U898">
            <v>6</v>
          </cell>
          <cell r="V898">
            <v>97</v>
          </cell>
          <cell r="W898">
            <v>6</v>
          </cell>
          <cell r="X898">
            <v>97</v>
          </cell>
          <cell r="Y898">
            <v>0</v>
          </cell>
          <cell r="Z898">
            <v>0</v>
          </cell>
          <cell r="AD898" t="str">
            <v>0</v>
          </cell>
          <cell r="AE898" t="str">
            <v>0</v>
          </cell>
          <cell r="AF898" t="str">
            <v>19</v>
          </cell>
          <cell r="AI898">
            <v>0</v>
          </cell>
          <cell r="AJ898">
            <v>0</v>
          </cell>
        </row>
        <row r="899">
          <cell r="A899" t="str">
            <v>19</v>
          </cell>
          <cell r="B899" t="str">
            <v>19</v>
          </cell>
          <cell r="C899" t="str">
            <v>338</v>
          </cell>
          <cell r="D899" t="str">
            <v>Шприц вакуумный</v>
          </cell>
          <cell r="G899" t="str">
            <v>01</v>
          </cell>
          <cell r="H899">
            <v>282963</v>
          </cell>
          <cell r="I899">
            <v>36219.25</v>
          </cell>
          <cell r="J899">
            <v>0</v>
          </cell>
          <cell r="K899">
            <v>1</v>
          </cell>
          <cell r="L899" t="str">
            <v>88/4</v>
          </cell>
          <cell r="M899" t="str">
            <v>45102</v>
          </cell>
          <cell r="N899" t="str">
            <v>142925101</v>
          </cell>
          <cell r="P899">
            <v>15.4</v>
          </cell>
          <cell r="Q899">
            <v>0</v>
          </cell>
          <cell r="R899" t="str">
            <v>1</v>
          </cell>
          <cell r="S899" t="str">
            <v>45</v>
          </cell>
          <cell r="T899">
            <v>94</v>
          </cell>
          <cell r="U899">
            <v>6</v>
          </cell>
          <cell r="V899">
            <v>97</v>
          </cell>
          <cell r="W899">
            <v>6</v>
          </cell>
          <cell r="X899">
            <v>97</v>
          </cell>
          <cell r="Y899">
            <v>0</v>
          </cell>
          <cell r="Z899">
            <v>0</v>
          </cell>
          <cell r="AD899" t="str">
            <v>0</v>
          </cell>
          <cell r="AE899" t="str">
            <v>0</v>
          </cell>
          <cell r="AF899" t="str">
            <v>19</v>
          </cell>
          <cell r="AI899">
            <v>0</v>
          </cell>
          <cell r="AJ899">
            <v>0</v>
          </cell>
        </row>
        <row r="900">
          <cell r="A900" t="str">
            <v>19</v>
          </cell>
          <cell r="B900" t="str">
            <v>19</v>
          </cell>
          <cell r="C900" t="str">
            <v>339</v>
          </cell>
          <cell r="D900" t="str">
            <v>Шприц ручной для пос</v>
          </cell>
          <cell r="E900" t="str">
            <v>ола</v>
          </cell>
          <cell r="G900" t="str">
            <v>01</v>
          </cell>
          <cell r="H900">
            <v>5800</v>
          </cell>
          <cell r="I900">
            <v>742.35</v>
          </cell>
          <cell r="J900">
            <v>0</v>
          </cell>
          <cell r="K900">
            <v>1</v>
          </cell>
          <cell r="L900" t="str">
            <v>88/4</v>
          </cell>
          <cell r="M900" t="str">
            <v>45102</v>
          </cell>
          <cell r="N900" t="str">
            <v>142925101</v>
          </cell>
          <cell r="P900">
            <v>15.4</v>
          </cell>
          <cell r="Q900">
            <v>0</v>
          </cell>
          <cell r="R900" t="str">
            <v>1</v>
          </cell>
          <cell r="S900" t="str">
            <v>45</v>
          </cell>
          <cell r="T900">
            <v>94</v>
          </cell>
          <cell r="U900">
            <v>6</v>
          </cell>
          <cell r="V900">
            <v>97</v>
          </cell>
          <cell r="W900">
            <v>6</v>
          </cell>
          <cell r="X900">
            <v>97</v>
          </cell>
          <cell r="Y900">
            <v>0</v>
          </cell>
          <cell r="Z900">
            <v>0</v>
          </cell>
          <cell r="AD900" t="str">
            <v>0</v>
          </cell>
          <cell r="AE900" t="str">
            <v>0</v>
          </cell>
          <cell r="AF900" t="str">
            <v>19</v>
          </cell>
          <cell r="AI900">
            <v>0</v>
          </cell>
          <cell r="AJ900">
            <v>0</v>
          </cell>
        </row>
        <row r="901">
          <cell r="A901" t="str">
            <v>19</v>
          </cell>
          <cell r="B901" t="str">
            <v>19</v>
          </cell>
          <cell r="C901" t="str">
            <v>340</v>
          </cell>
          <cell r="D901" t="str">
            <v>Штык трубчатый</v>
          </cell>
          <cell r="G901" t="str">
            <v>01</v>
          </cell>
          <cell r="H901">
            <v>1500</v>
          </cell>
          <cell r="I901">
            <v>191.55</v>
          </cell>
          <cell r="J901">
            <v>0</v>
          </cell>
          <cell r="K901">
            <v>1</v>
          </cell>
          <cell r="L901" t="str">
            <v>88/4</v>
          </cell>
          <cell r="M901" t="str">
            <v>45102</v>
          </cell>
          <cell r="N901" t="str">
            <v>142925101</v>
          </cell>
          <cell r="P901">
            <v>15.4</v>
          </cell>
          <cell r="Q901">
            <v>0</v>
          </cell>
          <cell r="R901" t="str">
            <v>1</v>
          </cell>
          <cell r="S901" t="str">
            <v>45</v>
          </cell>
          <cell r="T901">
            <v>94</v>
          </cell>
          <cell r="U901">
            <v>6</v>
          </cell>
          <cell r="V901">
            <v>97</v>
          </cell>
          <cell r="W901">
            <v>6</v>
          </cell>
          <cell r="X901">
            <v>97</v>
          </cell>
          <cell r="Y901">
            <v>0</v>
          </cell>
          <cell r="Z901">
            <v>0</v>
          </cell>
          <cell r="AD901" t="str">
            <v>0</v>
          </cell>
          <cell r="AE901" t="str">
            <v>0</v>
          </cell>
          <cell r="AF901" t="str">
            <v>19</v>
          </cell>
          <cell r="AI901">
            <v>0</v>
          </cell>
          <cell r="AJ901">
            <v>0</v>
          </cell>
        </row>
        <row r="902">
          <cell r="A902" t="str">
            <v>19</v>
          </cell>
          <cell r="B902" t="str">
            <v>19</v>
          </cell>
          <cell r="C902" t="str">
            <v>341</v>
          </cell>
          <cell r="D902" t="str">
            <v>Электропоилка лент.</v>
          </cell>
          <cell r="E902" t="str">
            <v>для разделки</v>
          </cell>
          <cell r="G902" t="str">
            <v>01</v>
          </cell>
          <cell r="H902">
            <v>53000</v>
          </cell>
          <cell r="I902">
            <v>675.59</v>
          </cell>
          <cell r="J902">
            <v>0</v>
          </cell>
          <cell r="K902">
            <v>1</v>
          </cell>
          <cell r="L902" t="str">
            <v>88/4</v>
          </cell>
          <cell r="M902" t="str">
            <v>45102</v>
          </cell>
          <cell r="N902" t="str">
            <v>142925101</v>
          </cell>
          <cell r="P902">
            <v>15.4</v>
          </cell>
          <cell r="Q902">
            <v>0</v>
          </cell>
          <cell r="R902" t="str">
            <v>1</v>
          </cell>
          <cell r="S902" t="str">
            <v>45</v>
          </cell>
          <cell r="T902">
            <v>94</v>
          </cell>
          <cell r="U902">
            <v>6</v>
          </cell>
          <cell r="V902">
            <v>97</v>
          </cell>
          <cell r="W902">
            <v>6</v>
          </cell>
          <cell r="X902">
            <v>97</v>
          </cell>
          <cell r="Y902">
            <v>0</v>
          </cell>
          <cell r="Z902">
            <v>0</v>
          </cell>
          <cell r="AD902" t="str">
            <v>0</v>
          </cell>
          <cell r="AE902" t="str">
            <v>0</v>
          </cell>
          <cell r="AF902" t="str">
            <v>19</v>
          </cell>
          <cell r="AI902">
            <v>0</v>
          </cell>
          <cell r="AJ902">
            <v>0</v>
          </cell>
        </row>
        <row r="903">
          <cell r="A903" t="str">
            <v>02</v>
          </cell>
          <cell r="B903" t="str">
            <v>02</v>
          </cell>
          <cell r="C903" t="str">
            <v>342</v>
          </cell>
          <cell r="D903" t="str">
            <v>К-т очист МПП-820М и</v>
          </cell>
          <cell r="E903" t="str">
            <v>изоляц МИ-820М машин</v>
          </cell>
          <cell r="F903" t="str">
            <v>д/труб 720-820 мм</v>
          </cell>
          <cell r="G903" t="str">
            <v>01</v>
          </cell>
          <cell r="H903">
            <v>261720</v>
          </cell>
          <cell r="I903">
            <v>0</v>
          </cell>
          <cell r="J903">
            <v>0</v>
          </cell>
          <cell r="K903">
            <v>1</v>
          </cell>
          <cell r="L903" t="str">
            <v>20</v>
          </cell>
          <cell r="M903" t="str">
            <v>43803</v>
          </cell>
          <cell r="N903" t="str">
            <v>14 2947195</v>
          </cell>
          <cell r="P903">
            <v>33.299999999999997</v>
          </cell>
          <cell r="Q903">
            <v>0</v>
          </cell>
          <cell r="R903" t="str">
            <v>1</v>
          </cell>
          <cell r="S903" t="str">
            <v>43</v>
          </cell>
          <cell r="T903">
            <v>96</v>
          </cell>
          <cell r="U903">
            <v>7</v>
          </cell>
          <cell r="V903">
            <v>97</v>
          </cell>
          <cell r="W903">
            <v>7</v>
          </cell>
          <cell r="X903">
            <v>97</v>
          </cell>
          <cell r="Y903">
            <v>0</v>
          </cell>
          <cell r="Z903">
            <v>0</v>
          </cell>
          <cell r="AD903" t="str">
            <v>0</v>
          </cell>
          <cell r="AE903" t="str">
            <v>0</v>
          </cell>
          <cell r="AF903" t="str">
            <v>00</v>
          </cell>
          <cell r="AI903">
            <v>0</v>
          </cell>
          <cell r="AJ903">
            <v>0</v>
          </cell>
        </row>
        <row r="904">
          <cell r="A904" t="str">
            <v>02</v>
          </cell>
          <cell r="B904" t="str">
            <v>02</v>
          </cell>
          <cell r="C904" t="str">
            <v>343</v>
          </cell>
          <cell r="D904" t="str">
            <v>Подкапывающая машина</v>
          </cell>
          <cell r="G904" t="str">
            <v>01</v>
          </cell>
          <cell r="H904">
            <v>65000</v>
          </cell>
          <cell r="I904">
            <v>0</v>
          </cell>
          <cell r="J904">
            <v>0</v>
          </cell>
          <cell r="K904">
            <v>1</v>
          </cell>
          <cell r="L904" t="str">
            <v>20</v>
          </cell>
          <cell r="M904" t="str">
            <v>43803</v>
          </cell>
          <cell r="N904" t="str">
            <v>14 2947195</v>
          </cell>
          <cell r="P904">
            <v>33.299999999999997</v>
          </cell>
          <cell r="Q904">
            <v>0</v>
          </cell>
          <cell r="R904" t="str">
            <v>1</v>
          </cell>
          <cell r="S904" t="str">
            <v>43</v>
          </cell>
          <cell r="T904">
            <v>96</v>
          </cell>
          <cell r="U904">
            <v>7</v>
          </cell>
          <cell r="V904">
            <v>97</v>
          </cell>
          <cell r="W904">
            <v>7</v>
          </cell>
          <cell r="X904">
            <v>97</v>
          </cell>
          <cell r="Y904">
            <v>0</v>
          </cell>
          <cell r="Z904">
            <v>0</v>
          </cell>
          <cell r="AD904" t="str">
            <v>0</v>
          </cell>
          <cell r="AE904" t="str">
            <v>0</v>
          </cell>
          <cell r="AF904" t="str">
            <v>00</v>
          </cell>
          <cell r="AI904">
            <v>0</v>
          </cell>
          <cell r="AJ904">
            <v>0</v>
          </cell>
        </row>
        <row r="905">
          <cell r="A905" t="str">
            <v>02</v>
          </cell>
          <cell r="B905" t="str">
            <v>80</v>
          </cell>
          <cell r="C905" t="str">
            <v>344</v>
          </cell>
          <cell r="D905" t="str">
            <v>Кондиционер напольны</v>
          </cell>
          <cell r="E905" t="str">
            <v>й  АС-909 2.6 квт</v>
          </cell>
          <cell r="G905" t="str">
            <v>01</v>
          </cell>
          <cell r="H905">
            <v>10400</v>
          </cell>
          <cell r="I905">
            <v>0</v>
          </cell>
          <cell r="J905">
            <v>0</v>
          </cell>
          <cell r="K905">
            <v>1</v>
          </cell>
          <cell r="L905" t="str">
            <v>26</v>
          </cell>
          <cell r="M905" t="str">
            <v>41606</v>
          </cell>
          <cell r="N905" t="str">
            <v>16 3697000</v>
          </cell>
          <cell r="P905">
            <v>11.1</v>
          </cell>
          <cell r="Q905">
            <v>0</v>
          </cell>
          <cell r="R905" t="str">
            <v>1</v>
          </cell>
          <cell r="S905" t="str">
            <v>41</v>
          </cell>
          <cell r="T905">
            <v>96</v>
          </cell>
          <cell r="U905">
            <v>7</v>
          </cell>
          <cell r="V905">
            <v>97</v>
          </cell>
          <cell r="W905">
            <v>7</v>
          </cell>
          <cell r="X905">
            <v>97</v>
          </cell>
          <cell r="Y905">
            <v>0</v>
          </cell>
          <cell r="Z905">
            <v>0</v>
          </cell>
          <cell r="AD905" t="str">
            <v>0</v>
          </cell>
          <cell r="AE905" t="str">
            <v>0</v>
          </cell>
          <cell r="AF905" t="str">
            <v>00</v>
          </cell>
          <cell r="AI905">
            <v>0</v>
          </cell>
          <cell r="AJ905">
            <v>0</v>
          </cell>
        </row>
        <row r="906">
          <cell r="A906" t="str">
            <v>02</v>
          </cell>
          <cell r="B906" t="str">
            <v>90</v>
          </cell>
          <cell r="C906" t="str">
            <v>345</v>
          </cell>
          <cell r="D906" t="str">
            <v>Бетономешалка СБУ100</v>
          </cell>
          <cell r="E906" t="str">
            <v>А зав N б/н гСызрань</v>
          </cell>
          <cell r="F906" t="str">
            <v>136 МЗО</v>
          </cell>
          <cell r="G906" t="str">
            <v>01</v>
          </cell>
          <cell r="H906">
            <v>3900</v>
          </cell>
          <cell r="I906">
            <v>0</v>
          </cell>
          <cell r="J906">
            <v>0</v>
          </cell>
          <cell r="K906">
            <v>1</v>
          </cell>
          <cell r="L906" t="str">
            <v>23</v>
          </cell>
          <cell r="M906" t="str">
            <v>42000</v>
          </cell>
          <cell r="N906" t="str">
            <v>14 2947153</v>
          </cell>
          <cell r="P906">
            <v>12.5</v>
          </cell>
          <cell r="Q906">
            <v>0</v>
          </cell>
          <cell r="R906" t="str">
            <v>1</v>
          </cell>
          <cell r="S906" t="str">
            <v>42</v>
          </cell>
          <cell r="T906">
            <v>97</v>
          </cell>
          <cell r="U906">
            <v>8</v>
          </cell>
          <cell r="V906">
            <v>97</v>
          </cell>
          <cell r="W906">
            <v>8</v>
          </cell>
          <cell r="X906">
            <v>97</v>
          </cell>
          <cell r="Y906">
            <v>0</v>
          </cell>
          <cell r="Z906">
            <v>0</v>
          </cell>
          <cell r="AB906" t="str">
            <v>14</v>
          </cell>
          <cell r="AC906">
            <v>9</v>
          </cell>
          <cell r="AD906" t="str">
            <v>0</v>
          </cell>
          <cell r="AE906" t="str">
            <v>0</v>
          </cell>
          <cell r="AF906" t="str">
            <v>00</v>
          </cell>
          <cell r="AI906">
            <v>0</v>
          </cell>
          <cell r="AJ906">
            <v>0</v>
          </cell>
        </row>
        <row r="907">
          <cell r="A907" t="str">
            <v>02</v>
          </cell>
          <cell r="B907" t="str">
            <v>99</v>
          </cell>
          <cell r="C907" t="str">
            <v>346</v>
          </cell>
          <cell r="D907" t="str">
            <v>Прицепной вагон 3х4</v>
          </cell>
          <cell r="E907" t="str">
            <v>дерево-мет.</v>
          </cell>
          <cell r="G907" t="str">
            <v>01</v>
          </cell>
          <cell r="H907">
            <v>15417</v>
          </cell>
          <cell r="I907">
            <v>0</v>
          </cell>
          <cell r="J907">
            <v>0</v>
          </cell>
          <cell r="K907">
            <v>1</v>
          </cell>
          <cell r="L907" t="str">
            <v>20</v>
          </cell>
          <cell r="M907" t="str">
            <v>10010</v>
          </cell>
          <cell r="N907" t="str">
            <v>13 2022261</v>
          </cell>
          <cell r="P907">
            <v>12.5</v>
          </cell>
          <cell r="Q907">
            <v>0</v>
          </cell>
          <cell r="R907" t="str">
            <v>1</v>
          </cell>
          <cell r="S907" t="str">
            <v>10</v>
          </cell>
          <cell r="T907">
            <v>83</v>
          </cell>
          <cell r="U907">
            <v>8</v>
          </cell>
          <cell r="V907">
            <v>97</v>
          </cell>
          <cell r="W907">
            <v>8</v>
          </cell>
          <cell r="X907">
            <v>97</v>
          </cell>
          <cell r="Y907">
            <v>0</v>
          </cell>
          <cell r="Z907">
            <v>0</v>
          </cell>
          <cell r="AD907" t="str">
            <v>0</v>
          </cell>
          <cell r="AE907" t="str">
            <v>0</v>
          </cell>
          <cell r="AF907" t="str">
            <v>00</v>
          </cell>
          <cell r="AI907">
            <v>0</v>
          </cell>
          <cell r="AJ907">
            <v>0</v>
          </cell>
        </row>
        <row r="908">
          <cell r="A908" t="str">
            <v>02</v>
          </cell>
          <cell r="B908" t="str">
            <v>99</v>
          </cell>
          <cell r="C908" t="str">
            <v>347</v>
          </cell>
          <cell r="D908" t="str">
            <v>Холодильник СТИНОЛ</v>
          </cell>
          <cell r="E908" t="str">
            <v>з-д АОЗТ гЛипецк</v>
          </cell>
          <cell r="F908" t="str">
            <v>зав.N96490789609</v>
          </cell>
          <cell r="G908" t="str">
            <v>01</v>
          </cell>
          <cell r="H908">
            <v>1433.33</v>
          </cell>
          <cell r="I908">
            <v>0</v>
          </cell>
          <cell r="J908">
            <v>0</v>
          </cell>
          <cell r="K908">
            <v>1</v>
          </cell>
          <cell r="L908" t="str">
            <v>20</v>
          </cell>
          <cell r="M908" t="str">
            <v>45800</v>
          </cell>
          <cell r="N908" t="str">
            <v>16 2930100</v>
          </cell>
          <cell r="P908">
            <v>10</v>
          </cell>
          <cell r="Q908">
            <v>0</v>
          </cell>
          <cell r="R908" t="str">
            <v>1</v>
          </cell>
          <cell r="S908" t="str">
            <v>45</v>
          </cell>
          <cell r="T908">
            <v>96</v>
          </cell>
          <cell r="U908">
            <v>8</v>
          </cell>
          <cell r="V908">
            <v>97</v>
          </cell>
          <cell r="W908">
            <v>8</v>
          </cell>
          <cell r="X908">
            <v>97</v>
          </cell>
          <cell r="Y908">
            <v>0</v>
          </cell>
          <cell r="Z908">
            <v>0</v>
          </cell>
          <cell r="AD908" t="str">
            <v>0</v>
          </cell>
          <cell r="AE908" t="str">
            <v>0</v>
          </cell>
          <cell r="AF908" t="str">
            <v>00</v>
          </cell>
          <cell r="AI908">
            <v>0</v>
          </cell>
          <cell r="AJ908">
            <v>0</v>
          </cell>
        </row>
        <row r="909">
          <cell r="A909" t="str">
            <v>02</v>
          </cell>
          <cell r="B909" t="str">
            <v>99</v>
          </cell>
          <cell r="C909" t="str">
            <v>348</v>
          </cell>
          <cell r="D909" t="str">
            <v>Газовая плита БРЕСТ</v>
          </cell>
          <cell r="E909" t="str">
            <v>з-д АО Брестгазоаппа</v>
          </cell>
          <cell r="F909" t="str">
            <v>рат зав.N48993</v>
          </cell>
          <cell r="G909" t="str">
            <v>01</v>
          </cell>
          <cell r="H909">
            <v>775</v>
          </cell>
          <cell r="I909">
            <v>0</v>
          </cell>
          <cell r="J909">
            <v>0</v>
          </cell>
          <cell r="K909">
            <v>1</v>
          </cell>
          <cell r="L909" t="str">
            <v>20</v>
          </cell>
          <cell r="M909" t="str">
            <v>49023</v>
          </cell>
          <cell r="N909" t="str">
            <v>14 2914250</v>
          </cell>
          <cell r="P909">
            <v>9.8000000000000007</v>
          </cell>
          <cell r="Q909">
            <v>0</v>
          </cell>
          <cell r="R909" t="str">
            <v>1</v>
          </cell>
          <cell r="S909" t="str">
            <v>49</v>
          </cell>
          <cell r="T909">
            <v>97</v>
          </cell>
          <cell r="U909">
            <v>8</v>
          </cell>
          <cell r="V909">
            <v>97</v>
          </cell>
          <cell r="W909">
            <v>8</v>
          </cell>
          <cell r="X909">
            <v>97</v>
          </cell>
          <cell r="Y909">
            <v>0</v>
          </cell>
          <cell r="Z909">
            <v>0</v>
          </cell>
          <cell r="AD909" t="str">
            <v>0</v>
          </cell>
          <cell r="AE909" t="str">
            <v>0</v>
          </cell>
          <cell r="AF909" t="str">
            <v>00</v>
          </cell>
          <cell r="AI909">
            <v>0</v>
          </cell>
          <cell r="AJ909">
            <v>0</v>
          </cell>
        </row>
        <row r="910">
          <cell r="A910" t="str">
            <v>19</v>
          </cell>
          <cell r="B910" t="str">
            <v>19</v>
          </cell>
          <cell r="C910" t="str">
            <v>349</v>
          </cell>
          <cell r="D910" t="str">
            <v>Здание проходной мяс</v>
          </cell>
          <cell r="E910" t="str">
            <v>окомбината</v>
          </cell>
          <cell r="G910" t="str">
            <v>01</v>
          </cell>
          <cell r="H910">
            <v>48794.26</v>
          </cell>
          <cell r="I910">
            <v>3049.64</v>
          </cell>
          <cell r="J910">
            <v>0</v>
          </cell>
          <cell r="K910">
            <v>1</v>
          </cell>
          <cell r="L910" t="str">
            <v>88/4</v>
          </cell>
          <cell r="M910" t="str">
            <v>10004</v>
          </cell>
          <cell r="N910" t="str">
            <v>11 4529020</v>
          </cell>
          <cell r="P910">
            <v>2.5</v>
          </cell>
          <cell r="Q910">
            <v>0</v>
          </cell>
          <cell r="R910" t="str">
            <v>1</v>
          </cell>
          <cell r="S910" t="str">
            <v>10</v>
          </cell>
          <cell r="T910">
            <v>94</v>
          </cell>
          <cell r="U910">
            <v>6</v>
          </cell>
          <cell r="V910">
            <v>97</v>
          </cell>
          <cell r="W910">
            <v>6</v>
          </cell>
          <cell r="X910">
            <v>97</v>
          </cell>
          <cell r="Y910">
            <v>0</v>
          </cell>
          <cell r="Z910">
            <v>0</v>
          </cell>
          <cell r="AD910" t="str">
            <v>0</v>
          </cell>
          <cell r="AE910" t="str">
            <v>0</v>
          </cell>
          <cell r="AF910" t="str">
            <v>19</v>
          </cell>
          <cell r="AI910">
            <v>0</v>
          </cell>
          <cell r="AJ910">
            <v>0</v>
          </cell>
        </row>
        <row r="911">
          <cell r="A911" t="str">
            <v>19</v>
          </cell>
          <cell r="B911" t="str">
            <v>19</v>
          </cell>
          <cell r="C911" t="str">
            <v>350</v>
          </cell>
          <cell r="D911" t="str">
            <v>Здание дизельной эл.</v>
          </cell>
          <cell r="E911" t="str">
            <v>станции мясокомбинат</v>
          </cell>
          <cell r="F911" t="str">
            <v>а</v>
          </cell>
          <cell r="G911" t="str">
            <v>01</v>
          </cell>
          <cell r="H911">
            <v>40037.67</v>
          </cell>
          <cell r="I911">
            <v>2502.36</v>
          </cell>
          <cell r="J911">
            <v>0</v>
          </cell>
          <cell r="K911">
            <v>1</v>
          </cell>
          <cell r="L911" t="str">
            <v>88/4</v>
          </cell>
          <cell r="M911" t="str">
            <v>10004</v>
          </cell>
          <cell r="N911" t="str">
            <v>11 4529020</v>
          </cell>
          <cell r="P911">
            <v>2.5</v>
          </cell>
          <cell r="Q911">
            <v>0</v>
          </cell>
          <cell r="R911" t="str">
            <v>1</v>
          </cell>
          <cell r="S911" t="str">
            <v>10</v>
          </cell>
          <cell r="T911">
            <v>94</v>
          </cell>
          <cell r="U911">
            <v>6</v>
          </cell>
          <cell r="V911">
            <v>97</v>
          </cell>
          <cell r="W911">
            <v>6</v>
          </cell>
          <cell r="X911">
            <v>97</v>
          </cell>
          <cell r="Y911">
            <v>0</v>
          </cell>
          <cell r="Z911">
            <v>0</v>
          </cell>
          <cell r="AD911" t="str">
            <v>0</v>
          </cell>
          <cell r="AE911" t="str">
            <v>0</v>
          </cell>
          <cell r="AF911" t="str">
            <v>19</v>
          </cell>
          <cell r="AI911">
            <v>0</v>
          </cell>
          <cell r="AJ911">
            <v>0</v>
          </cell>
        </row>
        <row r="912">
          <cell r="A912" t="str">
            <v>19</v>
          </cell>
          <cell r="B912" t="str">
            <v>19</v>
          </cell>
          <cell r="C912" t="str">
            <v>351</v>
          </cell>
          <cell r="D912" t="str">
            <v>Здание химводоочистк</v>
          </cell>
          <cell r="E912" t="str">
            <v>и мясокомбината</v>
          </cell>
          <cell r="G912" t="str">
            <v>01</v>
          </cell>
          <cell r="H912">
            <v>44384.37</v>
          </cell>
          <cell r="I912">
            <v>7713.17</v>
          </cell>
          <cell r="J912">
            <v>0</v>
          </cell>
          <cell r="K912">
            <v>1</v>
          </cell>
          <cell r="L912" t="str">
            <v>88/4</v>
          </cell>
          <cell r="M912" t="str">
            <v>10004</v>
          </cell>
          <cell r="N912" t="str">
            <v>11 4529020</v>
          </cell>
          <cell r="P912">
            <v>2.5</v>
          </cell>
          <cell r="Q912">
            <v>0</v>
          </cell>
          <cell r="R912" t="str">
            <v>1</v>
          </cell>
          <cell r="S912" t="str">
            <v>10</v>
          </cell>
          <cell r="T912">
            <v>94</v>
          </cell>
          <cell r="U912">
            <v>6</v>
          </cell>
          <cell r="V912">
            <v>97</v>
          </cell>
          <cell r="W912">
            <v>6</v>
          </cell>
          <cell r="X912">
            <v>97</v>
          </cell>
          <cell r="Y912">
            <v>0</v>
          </cell>
          <cell r="Z912">
            <v>0</v>
          </cell>
          <cell r="AD912" t="str">
            <v>0</v>
          </cell>
          <cell r="AE912" t="str">
            <v>0</v>
          </cell>
          <cell r="AF912" t="str">
            <v>19</v>
          </cell>
          <cell r="AI912">
            <v>0</v>
          </cell>
          <cell r="AJ912">
            <v>0</v>
          </cell>
        </row>
        <row r="913">
          <cell r="A913" t="str">
            <v>19</v>
          </cell>
          <cell r="B913" t="str">
            <v>19</v>
          </cell>
          <cell r="C913" t="str">
            <v>352</v>
          </cell>
          <cell r="D913" t="str">
            <v>Здание очистных соор</v>
          </cell>
          <cell r="E913" t="str">
            <v>ужений</v>
          </cell>
          <cell r="G913" t="str">
            <v>01</v>
          </cell>
          <cell r="H913">
            <v>36314.71</v>
          </cell>
          <cell r="I913">
            <v>4539.34</v>
          </cell>
          <cell r="J913">
            <v>0</v>
          </cell>
          <cell r="K913">
            <v>1</v>
          </cell>
          <cell r="L913" t="str">
            <v>88/4</v>
          </cell>
          <cell r="M913" t="str">
            <v>10008</v>
          </cell>
          <cell r="N913" t="str">
            <v>11 4524351</v>
          </cell>
          <cell r="P913">
            <v>5</v>
          </cell>
          <cell r="Q913">
            <v>0</v>
          </cell>
          <cell r="R913" t="str">
            <v>1</v>
          </cell>
          <cell r="S913" t="str">
            <v>10</v>
          </cell>
          <cell r="T913">
            <v>94</v>
          </cell>
          <cell r="U913">
            <v>6</v>
          </cell>
          <cell r="V913">
            <v>97</v>
          </cell>
          <cell r="W913">
            <v>6</v>
          </cell>
          <cell r="X913">
            <v>97</v>
          </cell>
          <cell r="Y913">
            <v>0</v>
          </cell>
          <cell r="Z913">
            <v>0</v>
          </cell>
          <cell r="AD913" t="str">
            <v>0</v>
          </cell>
          <cell r="AE913" t="str">
            <v>0</v>
          </cell>
          <cell r="AF913" t="str">
            <v>19</v>
          </cell>
          <cell r="AI913">
            <v>0</v>
          </cell>
          <cell r="AJ913">
            <v>0</v>
          </cell>
        </row>
        <row r="914">
          <cell r="A914" t="str">
            <v>19</v>
          </cell>
          <cell r="B914" t="str">
            <v>19</v>
          </cell>
          <cell r="C914" t="str">
            <v>353</v>
          </cell>
          <cell r="D914" t="str">
            <v>Дымовая труба здания</v>
          </cell>
          <cell r="E914" t="str">
            <v xml:space="preserve"> теплоцентрали</v>
          </cell>
          <cell r="G914" t="str">
            <v>01</v>
          </cell>
          <cell r="H914">
            <v>14610.64</v>
          </cell>
          <cell r="I914">
            <v>1655.87</v>
          </cell>
          <cell r="J914">
            <v>0</v>
          </cell>
          <cell r="K914">
            <v>1</v>
          </cell>
          <cell r="L914" t="str">
            <v>88/4</v>
          </cell>
          <cell r="M914" t="str">
            <v>20326</v>
          </cell>
          <cell r="N914" t="str">
            <v>12 2811284</v>
          </cell>
          <cell r="P914">
            <v>4</v>
          </cell>
          <cell r="Q914">
            <v>0</v>
          </cell>
          <cell r="R914" t="str">
            <v>1</v>
          </cell>
          <cell r="S914" t="str">
            <v>20</v>
          </cell>
          <cell r="T914">
            <v>94</v>
          </cell>
          <cell r="U914">
            <v>6</v>
          </cell>
          <cell r="V914">
            <v>97</v>
          </cell>
          <cell r="W914">
            <v>6</v>
          </cell>
          <cell r="X914">
            <v>97</v>
          </cell>
          <cell r="Y914">
            <v>0</v>
          </cell>
          <cell r="Z914">
            <v>0</v>
          </cell>
          <cell r="AD914" t="str">
            <v>0</v>
          </cell>
          <cell r="AE914" t="str">
            <v>0</v>
          </cell>
          <cell r="AF914" t="str">
            <v>19</v>
          </cell>
          <cell r="AI914">
            <v>0</v>
          </cell>
          <cell r="AJ914">
            <v>0</v>
          </cell>
        </row>
        <row r="915">
          <cell r="A915" t="str">
            <v>19</v>
          </cell>
          <cell r="B915" t="str">
            <v>19</v>
          </cell>
          <cell r="C915" t="str">
            <v>354</v>
          </cell>
          <cell r="D915" t="str">
            <v>Топливный бак теплоц</v>
          </cell>
          <cell r="E915" t="str">
            <v>ентрали</v>
          </cell>
          <cell r="G915" t="str">
            <v>01</v>
          </cell>
          <cell r="H915">
            <v>22514.21</v>
          </cell>
          <cell r="I915">
            <v>2881.78</v>
          </cell>
          <cell r="J915">
            <v>0</v>
          </cell>
          <cell r="K915">
            <v>1</v>
          </cell>
          <cell r="L915" t="str">
            <v>88/4</v>
          </cell>
          <cell r="M915" t="str">
            <v>20238</v>
          </cell>
          <cell r="N915" t="str">
            <v>12 2811000</v>
          </cell>
          <cell r="P915">
            <v>5</v>
          </cell>
          <cell r="Q915">
            <v>0</v>
          </cell>
          <cell r="R915" t="str">
            <v>1</v>
          </cell>
          <cell r="S915" t="str">
            <v>20</v>
          </cell>
          <cell r="T915">
            <v>94</v>
          </cell>
          <cell r="U915">
            <v>6</v>
          </cell>
          <cell r="V915">
            <v>97</v>
          </cell>
          <cell r="W915">
            <v>6</v>
          </cell>
          <cell r="X915">
            <v>97</v>
          </cell>
          <cell r="Y915">
            <v>0</v>
          </cell>
          <cell r="Z915">
            <v>0</v>
          </cell>
          <cell r="AD915" t="str">
            <v>0</v>
          </cell>
          <cell r="AE915" t="str">
            <v>0</v>
          </cell>
          <cell r="AF915" t="str">
            <v>19</v>
          </cell>
          <cell r="AI915">
            <v>0</v>
          </cell>
          <cell r="AJ915">
            <v>0</v>
          </cell>
        </row>
        <row r="916">
          <cell r="A916" t="str">
            <v>19</v>
          </cell>
          <cell r="B916" t="str">
            <v>19</v>
          </cell>
          <cell r="C916" t="str">
            <v>355</v>
          </cell>
          <cell r="D916" t="str">
            <v>Котел с принадлежнос</v>
          </cell>
          <cell r="E916" t="str">
            <v>тями /теплоцентраль/</v>
          </cell>
          <cell r="G916" t="str">
            <v>01</v>
          </cell>
          <cell r="H916">
            <v>379198.7</v>
          </cell>
          <cell r="I916">
            <v>48536.68</v>
          </cell>
          <cell r="J916">
            <v>0</v>
          </cell>
          <cell r="K916">
            <v>1</v>
          </cell>
          <cell r="L916" t="str">
            <v>88/4</v>
          </cell>
          <cell r="M916" t="str">
            <v>40002</v>
          </cell>
          <cell r="N916" t="str">
            <v>14 2813101</v>
          </cell>
          <cell r="P916">
            <v>5</v>
          </cell>
          <cell r="Q916">
            <v>0</v>
          </cell>
          <cell r="R916" t="str">
            <v>1</v>
          </cell>
          <cell r="S916" t="str">
            <v>40</v>
          </cell>
          <cell r="T916">
            <v>94</v>
          </cell>
          <cell r="U916">
            <v>6</v>
          </cell>
          <cell r="V916">
            <v>97</v>
          </cell>
          <cell r="W916">
            <v>6</v>
          </cell>
          <cell r="X916">
            <v>97</v>
          </cell>
          <cell r="Y916">
            <v>0</v>
          </cell>
          <cell r="Z916">
            <v>0</v>
          </cell>
          <cell r="AD916" t="str">
            <v>0</v>
          </cell>
          <cell r="AE916" t="str">
            <v>0</v>
          </cell>
          <cell r="AF916" t="str">
            <v>19</v>
          </cell>
          <cell r="AI916">
            <v>0</v>
          </cell>
          <cell r="AJ916">
            <v>0</v>
          </cell>
        </row>
        <row r="917">
          <cell r="A917" t="str">
            <v>02</v>
          </cell>
          <cell r="B917" t="str">
            <v>04</v>
          </cell>
          <cell r="C917" t="str">
            <v>356</v>
          </cell>
          <cell r="D917" t="str">
            <v>Трансформаторная под</v>
          </cell>
          <cell r="E917" t="str">
            <v>станция КТП-160-10</v>
          </cell>
          <cell r="G917" t="str">
            <v>01</v>
          </cell>
          <cell r="H917">
            <v>14261.05</v>
          </cell>
          <cell r="I917">
            <v>0</v>
          </cell>
          <cell r="J917">
            <v>0</v>
          </cell>
          <cell r="K917">
            <v>1</v>
          </cell>
          <cell r="L917" t="str">
            <v>23</v>
          </cell>
          <cell r="M917" t="str">
            <v>40702</v>
          </cell>
          <cell r="N917" t="str">
            <v>14 3115202</v>
          </cell>
          <cell r="P917">
            <v>9.1</v>
          </cell>
          <cell r="Q917">
            <v>0</v>
          </cell>
          <cell r="R917" t="str">
            <v>1</v>
          </cell>
          <cell r="S917" t="str">
            <v>40</v>
          </cell>
          <cell r="T917">
            <v>0</v>
          </cell>
          <cell r="U917">
            <v>8</v>
          </cell>
          <cell r="V917">
            <v>97</v>
          </cell>
          <cell r="W917">
            <v>8</v>
          </cell>
          <cell r="X917">
            <v>97</v>
          </cell>
          <cell r="Y917">
            <v>0</v>
          </cell>
          <cell r="Z917">
            <v>0</v>
          </cell>
          <cell r="AD917" t="str">
            <v>0</v>
          </cell>
          <cell r="AE917" t="str">
            <v>0</v>
          </cell>
          <cell r="AF917" t="str">
            <v>00</v>
          </cell>
          <cell r="AI917">
            <v>0</v>
          </cell>
          <cell r="AJ917">
            <v>0</v>
          </cell>
        </row>
        <row r="918">
          <cell r="A918" t="str">
            <v>02</v>
          </cell>
          <cell r="B918" t="str">
            <v>71</v>
          </cell>
          <cell r="C918" t="str">
            <v>357</v>
          </cell>
          <cell r="D918" t="str">
            <v>Станок токарно-шлифо</v>
          </cell>
          <cell r="E918" t="str">
            <v>вальный ЗС-2</v>
          </cell>
          <cell r="G918" t="str">
            <v>01</v>
          </cell>
          <cell r="H918">
            <v>2239</v>
          </cell>
          <cell r="I918">
            <v>0</v>
          </cell>
          <cell r="J918">
            <v>0</v>
          </cell>
          <cell r="K918">
            <v>1</v>
          </cell>
          <cell r="L918" t="str">
            <v>23</v>
          </cell>
          <cell r="M918" t="str">
            <v>41000</v>
          </cell>
          <cell r="N918" t="str">
            <v>14 2922111</v>
          </cell>
          <cell r="P918">
            <v>3.5</v>
          </cell>
          <cell r="Q918">
            <v>0</v>
          </cell>
          <cell r="R918" t="str">
            <v>1</v>
          </cell>
          <cell r="S918" t="str">
            <v>40</v>
          </cell>
          <cell r="T918">
            <v>0</v>
          </cell>
          <cell r="U918">
            <v>8</v>
          </cell>
          <cell r="V918">
            <v>97</v>
          </cell>
          <cell r="W918">
            <v>8</v>
          </cell>
          <cell r="X918">
            <v>97</v>
          </cell>
          <cell r="Y918">
            <v>0</v>
          </cell>
          <cell r="Z918">
            <v>0</v>
          </cell>
          <cell r="AD918" t="str">
            <v>0</v>
          </cell>
          <cell r="AE918" t="str">
            <v>0</v>
          </cell>
          <cell r="AF918" t="str">
            <v>00</v>
          </cell>
          <cell r="AI918">
            <v>0</v>
          </cell>
          <cell r="AJ918">
            <v>0</v>
          </cell>
        </row>
        <row r="919">
          <cell r="A919" t="str">
            <v>02</v>
          </cell>
          <cell r="B919" t="str">
            <v>05</v>
          </cell>
          <cell r="C919" t="str">
            <v>358</v>
          </cell>
          <cell r="D919" t="str">
            <v>Машина для резки тру</v>
          </cell>
          <cell r="E919" t="str">
            <v>б ФАЙН</v>
          </cell>
          <cell r="G919" t="str">
            <v>01</v>
          </cell>
          <cell r="H919">
            <v>262866.51</v>
          </cell>
          <cell r="I919">
            <v>0</v>
          </cell>
          <cell r="J919">
            <v>0</v>
          </cell>
          <cell r="K919">
            <v>1</v>
          </cell>
          <cell r="L919" t="str">
            <v>20</v>
          </cell>
          <cell r="M919" t="str">
            <v>43802</v>
          </cell>
          <cell r="N919" t="str">
            <v>14 2918423</v>
          </cell>
          <cell r="P919">
            <v>15.4</v>
          </cell>
          <cell r="Q919">
            <v>0</v>
          </cell>
          <cell r="R919" t="str">
            <v>1</v>
          </cell>
          <cell r="S919" t="str">
            <v>43</v>
          </cell>
          <cell r="T919">
            <v>0</v>
          </cell>
          <cell r="U919">
            <v>8</v>
          </cell>
          <cell r="V919">
            <v>97</v>
          </cell>
          <cell r="W919">
            <v>8</v>
          </cell>
          <cell r="X919">
            <v>97</v>
          </cell>
          <cell r="Y919">
            <v>0</v>
          </cell>
          <cell r="Z919">
            <v>0</v>
          </cell>
          <cell r="AD919" t="str">
            <v>0</v>
          </cell>
          <cell r="AE919" t="str">
            <v>0</v>
          </cell>
          <cell r="AF919" t="str">
            <v>00</v>
          </cell>
          <cell r="AI919">
            <v>0</v>
          </cell>
          <cell r="AJ919">
            <v>0</v>
          </cell>
        </row>
        <row r="920">
          <cell r="A920" t="str">
            <v>02</v>
          </cell>
          <cell r="B920" t="str">
            <v>05</v>
          </cell>
          <cell r="C920" t="str">
            <v>359</v>
          </cell>
          <cell r="D920" t="str">
            <v>Машина для резки тру</v>
          </cell>
          <cell r="E920" t="str">
            <v>б ФАЙН</v>
          </cell>
          <cell r="G920" t="str">
            <v>01</v>
          </cell>
          <cell r="H920">
            <v>262866.51</v>
          </cell>
          <cell r="I920">
            <v>0</v>
          </cell>
          <cell r="J920">
            <v>0</v>
          </cell>
          <cell r="K920">
            <v>1</v>
          </cell>
          <cell r="L920" t="str">
            <v>20</v>
          </cell>
          <cell r="M920" t="str">
            <v>43802</v>
          </cell>
          <cell r="N920" t="str">
            <v>14 2918423</v>
          </cell>
          <cell r="P920">
            <v>15.4</v>
          </cell>
          <cell r="Q920">
            <v>0</v>
          </cell>
          <cell r="R920" t="str">
            <v>1</v>
          </cell>
          <cell r="S920" t="str">
            <v>43</v>
          </cell>
          <cell r="T920">
            <v>0</v>
          </cell>
          <cell r="U920">
            <v>8</v>
          </cell>
          <cell r="V920">
            <v>97</v>
          </cell>
          <cell r="W920">
            <v>8</v>
          </cell>
          <cell r="X920">
            <v>97</v>
          </cell>
          <cell r="Y920">
            <v>0</v>
          </cell>
          <cell r="Z920">
            <v>0</v>
          </cell>
          <cell r="AD920" t="str">
            <v>0</v>
          </cell>
          <cell r="AE920" t="str">
            <v>0</v>
          </cell>
          <cell r="AF920" t="str">
            <v>00</v>
          </cell>
          <cell r="AI920">
            <v>0</v>
          </cell>
          <cell r="AJ920">
            <v>0</v>
          </cell>
        </row>
        <row r="921">
          <cell r="A921" t="str">
            <v>02</v>
          </cell>
          <cell r="B921" t="str">
            <v>05</v>
          </cell>
          <cell r="C921" t="str">
            <v>360</v>
          </cell>
          <cell r="D921" t="str">
            <v>Машина для резки тру</v>
          </cell>
          <cell r="E921" t="str">
            <v>б ФАЙН</v>
          </cell>
          <cell r="G921" t="str">
            <v>01</v>
          </cell>
          <cell r="H921">
            <v>262866.51</v>
          </cell>
          <cell r="I921">
            <v>0</v>
          </cell>
          <cell r="J921">
            <v>0</v>
          </cell>
          <cell r="K921">
            <v>1</v>
          </cell>
          <cell r="L921" t="str">
            <v>20</v>
          </cell>
          <cell r="M921" t="str">
            <v>43802</v>
          </cell>
          <cell r="N921" t="str">
            <v>14 2918423</v>
          </cell>
          <cell r="P921">
            <v>15.4</v>
          </cell>
          <cell r="Q921">
            <v>0</v>
          </cell>
          <cell r="R921" t="str">
            <v>1</v>
          </cell>
          <cell r="S921" t="str">
            <v>43</v>
          </cell>
          <cell r="T921">
            <v>0</v>
          </cell>
          <cell r="U921">
            <v>8</v>
          </cell>
          <cell r="V921">
            <v>97</v>
          </cell>
          <cell r="W921">
            <v>8</v>
          </cell>
          <cell r="X921">
            <v>97</v>
          </cell>
          <cell r="Y921">
            <v>0</v>
          </cell>
          <cell r="Z921">
            <v>0</v>
          </cell>
          <cell r="AD921" t="str">
            <v>0</v>
          </cell>
          <cell r="AE921" t="str">
            <v>0</v>
          </cell>
          <cell r="AF921" t="str">
            <v>00</v>
          </cell>
          <cell r="AI921">
            <v>0</v>
          </cell>
          <cell r="AJ921">
            <v>0</v>
          </cell>
        </row>
        <row r="922">
          <cell r="A922" t="str">
            <v>02</v>
          </cell>
          <cell r="B922" t="str">
            <v>71</v>
          </cell>
          <cell r="C922" t="str">
            <v>361</v>
          </cell>
          <cell r="D922" t="str">
            <v>Машина для резки тру</v>
          </cell>
          <cell r="E922" t="str">
            <v>б ФАЙН</v>
          </cell>
          <cell r="G922" t="str">
            <v>01</v>
          </cell>
          <cell r="H922">
            <v>262866.51</v>
          </cell>
          <cell r="I922">
            <v>0</v>
          </cell>
          <cell r="J922">
            <v>0</v>
          </cell>
          <cell r="K922">
            <v>1</v>
          </cell>
          <cell r="L922" t="str">
            <v>23</v>
          </cell>
          <cell r="M922" t="str">
            <v>43802</v>
          </cell>
          <cell r="N922" t="str">
            <v>14 2918423</v>
          </cell>
          <cell r="P922">
            <v>15.4</v>
          </cell>
          <cell r="Q922">
            <v>0</v>
          </cell>
          <cell r="R922" t="str">
            <v>1</v>
          </cell>
          <cell r="S922" t="str">
            <v>43</v>
          </cell>
          <cell r="T922">
            <v>0</v>
          </cell>
          <cell r="U922">
            <v>8</v>
          </cell>
          <cell r="V922">
            <v>97</v>
          </cell>
          <cell r="W922">
            <v>8</v>
          </cell>
          <cell r="X922">
            <v>97</v>
          </cell>
          <cell r="Y922">
            <v>0</v>
          </cell>
          <cell r="Z922">
            <v>0</v>
          </cell>
          <cell r="AB922" t="str">
            <v>14</v>
          </cell>
          <cell r="AC922">
            <v>10</v>
          </cell>
          <cell r="AD922" t="str">
            <v>0</v>
          </cell>
          <cell r="AE922" t="str">
            <v>0</v>
          </cell>
          <cell r="AF922" t="str">
            <v>00</v>
          </cell>
          <cell r="AI922">
            <v>0</v>
          </cell>
          <cell r="AJ922">
            <v>0</v>
          </cell>
        </row>
        <row r="923">
          <cell r="A923" t="str">
            <v>02</v>
          </cell>
          <cell r="B923" t="str">
            <v>71</v>
          </cell>
          <cell r="C923" t="str">
            <v>362</v>
          </cell>
          <cell r="D923" t="str">
            <v>Станок токарно-винто</v>
          </cell>
          <cell r="E923" t="str">
            <v>резный 166.16К</v>
          </cell>
          <cell r="G923" t="str">
            <v>01</v>
          </cell>
          <cell r="H923">
            <v>45700</v>
          </cell>
          <cell r="I923">
            <v>0</v>
          </cell>
          <cell r="J923">
            <v>0</v>
          </cell>
          <cell r="K923">
            <v>1</v>
          </cell>
          <cell r="L923" t="str">
            <v>23</v>
          </cell>
          <cell r="M923" t="str">
            <v>41000</v>
          </cell>
          <cell r="N923" t="str">
            <v>14 2922111</v>
          </cell>
          <cell r="P923">
            <v>3.5</v>
          </cell>
          <cell r="Q923">
            <v>0</v>
          </cell>
          <cell r="R923" t="str">
            <v>1</v>
          </cell>
          <cell r="S923" t="str">
            <v>41</v>
          </cell>
          <cell r="T923">
            <v>0</v>
          </cell>
          <cell r="U923">
            <v>8</v>
          </cell>
          <cell r="V923">
            <v>97</v>
          </cell>
          <cell r="W923">
            <v>8</v>
          </cell>
          <cell r="X923">
            <v>97</v>
          </cell>
          <cell r="Y923">
            <v>0</v>
          </cell>
          <cell r="Z923">
            <v>0</v>
          </cell>
          <cell r="AD923" t="str">
            <v>0</v>
          </cell>
          <cell r="AE923" t="str">
            <v>0</v>
          </cell>
          <cell r="AF923" t="str">
            <v>00</v>
          </cell>
          <cell r="AI923">
            <v>0</v>
          </cell>
          <cell r="AJ923">
            <v>0</v>
          </cell>
        </row>
        <row r="924">
          <cell r="A924" t="str">
            <v>02</v>
          </cell>
          <cell r="B924" t="str">
            <v>02</v>
          </cell>
          <cell r="C924" t="str">
            <v>363</v>
          </cell>
          <cell r="D924" t="str">
            <v>Полотенце ПМ-524</v>
          </cell>
          <cell r="G924" t="str">
            <v>01</v>
          </cell>
          <cell r="H924">
            <v>3456</v>
          </cell>
          <cell r="I924">
            <v>0</v>
          </cell>
          <cell r="J924">
            <v>0</v>
          </cell>
          <cell r="K924">
            <v>1</v>
          </cell>
          <cell r="L924" t="str">
            <v>20</v>
          </cell>
          <cell r="M924" t="str">
            <v>43815</v>
          </cell>
          <cell r="N924" t="str">
            <v>14 2915319</v>
          </cell>
          <cell r="P924">
            <v>50</v>
          </cell>
          <cell r="Q924">
            <v>0</v>
          </cell>
          <cell r="R924" t="str">
            <v>1</v>
          </cell>
          <cell r="S924" t="str">
            <v>43</v>
          </cell>
          <cell r="T924">
            <v>0</v>
          </cell>
          <cell r="U924">
            <v>8</v>
          </cell>
          <cell r="V924">
            <v>97</v>
          </cell>
          <cell r="W924">
            <v>8</v>
          </cell>
          <cell r="X924">
            <v>97</v>
          </cell>
          <cell r="Y924">
            <v>0</v>
          </cell>
          <cell r="Z924">
            <v>0</v>
          </cell>
          <cell r="AD924" t="str">
            <v>0</v>
          </cell>
          <cell r="AE924" t="str">
            <v>0</v>
          </cell>
          <cell r="AF924" t="str">
            <v>00</v>
          </cell>
          <cell r="AI924">
            <v>0</v>
          </cell>
          <cell r="AJ924">
            <v>0</v>
          </cell>
        </row>
        <row r="925">
          <cell r="A925" t="str">
            <v>02</v>
          </cell>
          <cell r="B925" t="str">
            <v>02</v>
          </cell>
          <cell r="C925" t="str">
            <v>364</v>
          </cell>
          <cell r="D925" t="str">
            <v>Полотенце ПМ-524</v>
          </cell>
          <cell r="G925" t="str">
            <v>01</v>
          </cell>
          <cell r="H925">
            <v>3456</v>
          </cell>
          <cell r="I925">
            <v>0</v>
          </cell>
          <cell r="J925">
            <v>0</v>
          </cell>
          <cell r="K925">
            <v>1</v>
          </cell>
          <cell r="L925" t="str">
            <v>20</v>
          </cell>
          <cell r="M925" t="str">
            <v>43815</v>
          </cell>
          <cell r="N925" t="str">
            <v>14 2915319</v>
          </cell>
          <cell r="P925">
            <v>50</v>
          </cell>
          <cell r="Q925">
            <v>0</v>
          </cell>
          <cell r="R925" t="str">
            <v>1</v>
          </cell>
          <cell r="S925" t="str">
            <v>43</v>
          </cell>
          <cell r="T925">
            <v>0</v>
          </cell>
          <cell r="U925">
            <v>8</v>
          </cell>
          <cell r="V925">
            <v>97</v>
          </cell>
          <cell r="W925">
            <v>8</v>
          </cell>
          <cell r="X925">
            <v>97</v>
          </cell>
          <cell r="Y925">
            <v>0</v>
          </cell>
          <cell r="Z925">
            <v>0</v>
          </cell>
          <cell r="AD925" t="str">
            <v>0</v>
          </cell>
          <cell r="AE925" t="str">
            <v>0</v>
          </cell>
          <cell r="AF925" t="str">
            <v>00</v>
          </cell>
          <cell r="AI925">
            <v>0</v>
          </cell>
          <cell r="AJ925">
            <v>0</v>
          </cell>
        </row>
        <row r="926">
          <cell r="A926" t="str">
            <v>02</v>
          </cell>
          <cell r="B926" t="str">
            <v>02</v>
          </cell>
          <cell r="C926" t="str">
            <v>365</v>
          </cell>
          <cell r="D926" t="str">
            <v>Полотенце ПМ-524</v>
          </cell>
          <cell r="G926" t="str">
            <v>01</v>
          </cell>
          <cell r="H926">
            <v>3456</v>
          </cell>
          <cell r="I926">
            <v>0</v>
          </cell>
          <cell r="J926">
            <v>0</v>
          </cell>
          <cell r="K926">
            <v>1</v>
          </cell>
          <cell r="L926" t="str">
            <v>20</v>
          </cell>
          <cell r="M926" t="str">
            <v>43815</v>
          </cell>
          <cell r="N926" t="str">
            <v>14 2915319</v>
          </cell>
          <cell r="P926">
            <v>50</v>
          </cell>
          <cell r="Q926">
            <v>0</v>
          </cell>
          <cell r="R926" t="str">
            <v>1</v>
          </cell>
          <cell r="S926" t="str">
            <v>43</v>
          </cell>
          <cell r="T926">
            <v>0</v>
          </cell>
          <cell r="U926">
            <v>8</v>
          </cell>
          <cell r="V926">
            <v>97</v>
          </cell>
          <cell r="W926">
            <v>8</v>
          </cell>
          <cell r="X926">
            <v>97</v>
          </cell>
          <cell r="Y926">
            <v>0</v>
          </cell>
          <cell r="Z926">
            <v>0</v>
          </cell>
          <cell r="AD926" t="str">
            <v>0</v>
          </cell>
          <cell r="AE926" t="str">
            <v>0</v>
          </cell>
          <cell r="AF926" t="str">
            <v>00</v>
          </cell>
          <cell r="AI926">
            <v>0</v>
          </cell>
          <cell r="AJ926">
            <v>0</v>
          </cell>
        </row>
        <row r="927">
          <cell r="A927" t="str">
            <v>02</v>
          </cell>
          <cell r="B927" t="str">
            <v>02</v>
          </cell>
          <cell r="C927" t="str">
            <v>366</v>
          </cell>
          <cell r="D927" t="str">
            <v>Полотенце ПМ-524</v>
          </cell>
          <cell r="G927" t="str">
            <v>01</v>
          </cell>
          <cell r="H927">
            <v>3456</v>
          </cell>
          <cell r="I927">
            <v>0</v>
          </cell>
          <cell r="J927">
            <v>0</v>
          </cell>
          <cell r="K927">
            <v>1</v>
          </cell>
          <cell r="L927" t="str">
            <v>20</v>
          </cell>
          <cell r="M927" t="str">
            <v>43815</v>
          </cell>
          <cell r="N927" t="str">
            <v>14 2915319</v>
          </cell>
          <cell r="P927">
            <v>50</v>
          </cell>
          <cell r="Q927">
            <v>0</v>
          </cell>
          <cell r="R927" t="str">
            <v>1</v>
          </cell>
          <cell r="S927" t="str">
            <v>43</v>
          </cell>
          <cell r="T927">
            <v>0</v>
          </cell>
          <cell r="U927">
            <v>8</v>
          </cell>
          <cell r="V927">
            <v>97</v>
          </cell>
          <cell r="W927">
            <v>8</v>
          </cell>
          <cell r="X927">
            <v>97</v>
          </cell>
          <cell r="Y927">
            <v>0</v>
          </cell>
          <cell r="Z927">
            <v>0</v>
          </cell>
          <cell r="AD927" t="str">
            <v>0</v>
          </cell>
          <cell r="AE927" t="str">
            <v>0</v>
          </cell>
          <cell r="AF927" t="str">
            <v>00</v>
          </cell>
          <cell r="AI927">
            <v>0</v>
          </cell>
          <cell r="AJ927">
            <v>0</v>
          </cell>
        </row>
        <row r="928">
          <cell r="A928" t="str">
            <v>02</v>
          </cell>
          <cell r="B928" t="str">
            <v>11</v>
          </cell>
          <cell r="C928" t="str">
            <v>367</v>
          </cell>
          <cell r="D928" t="str">
            <v>Вибропресс автомат В</v>
          </cell>
          <cell r="E928" t="str">
            <v>ЦП-6</v>
          </cell>
          <cell r="G928" t="str">
            <v>01</v>
          </cell>
          <cell r="H928">
            <v>6407</v>
          </cell>
          <cell r="I928">
            <v>0</v>
          </cell>
          <cell r="J928">
            <v>0</v>
          </cell>
          <cell r="K928">
            <v>1</v>
          </cell>
          <cell r="L928" t="str">
            <v>20</v>
          </cell>
          <cell r="M928" t="str">
            <v>44107</v>
          </cell>
          <cell r="N928" t="str">
            <v>14 2947131</v>
          </cell>
          <cell r="P928">
            <v>5.5</v>
          </cell>
          <cell r="Q928">
            <v>0</v>
          </cell>
          <cell r="R928" t="str">
            <v>1</v>
          </cell>
          <cell r="S928" t="str">
            <v>44</v>
          </cell>
          <cell r="T928">
            <v>0</v>
          </cell>
          <cell r="U928">
            <v>8</v>
          </cell>
          <cell r="V928">
            <v>97</v>
          </cell>
          <cell r="W928">
            <v>8</v>
          </cell>
          <cell r="X928">
            <v>97</v>
          </cell>
          <cell r="Y928">
            <v>0</v>
          </cell>
          <cell r="Z928">
            <v>0</v>
          </cell>
          <cell r="AD928" t="str">
            <v>2</v>
          </cell>
          <cell r="AE928" t="str">
            <v>0</v>
          </cell>
          <cell r="AF928" t="str">
            <v>00</v>
          </cell>
          <cell r="AI928">
            <v>0</v>
          </cell>
          <cell r="AJ928">
            <v>0</v>
          </cell>
        </row>
        <row r="929">
          <cell r="A929" t="str">
            <v>02</v>
          </cell>
          <cell r="B929" t="str">
            <v>10</v>
          </cell>
          <cell r="C929" t="str">
            <v>369</v>
          </cell>
          <cell r="D929" t="str">
            <v>Емкость 25м3</v>
          </cell>
          <cell r="G929" t="str">
            <v>01</v>
          </cell>
          <cell r="H929">
            <v>16500</v>
          </cell>
          <cell r="I929">
            <v>0</v>
          </cell>
          <cell r="J929">
            <v>0</v>
          </cell>
          <cell r="K929">
            <v>1</v>
          </cell>
          <cell r="L929" t="str">
            <v>20</v>
          </cell>
          <cell r="M929" t="str">
            <v>20236</v>
          </cell>
          <cell r="N929" t="str">
            <v>12 2812152</v>
          </cell>
          <cell r="P929">
            <v>2.8</v>
          </cell>
          <cell r="Q929">
            <v>0</v>
          </cell>
          <cell r="R929" t="str">
            <v>1</v>
          </cell>
          <cell r="S929" t="str">
            <v>20</v>
          </cell>
          <cell r="T929">
            <v>0</v>
          </cell>
          <cell r="U929">
            <v>8</v>
          </cell>
          <cell r="V929">
            <v>97</v>
          </cell>
          <cell r="W929">
            <v>8</v>
          </cell>
          <cell r="X929">
            <v>97</v>
          </cell>
          <cell r="Y929">
            <v>0</v>
          </cell>
          <cell r="Z929">
            <v>0</v>
          </cell>
          <cell r="AB929" t="str">
            <v>14</v>
          </cell>
          <cell r="AC929">
            <v>9</v>
          </cell>
          <cell r="AD929" t="str">
            <v>0</v>
          </cell>
          <cell r="AE929" t="str">
            <v>0</v>
          </cell>
          <cell r="AF929" t="str">
            <v>00</v>
          </cell>
          <cell r="AI929">
            <v>0</v>
          </cell>
          <cell r="AJ929">
            <v>0</v>
          </cell>
        </row>
        <row r="930">
          <cell r="A930" t="str">
            <v>02</v>
          </cell>
          <cell r="B930" t="str">
            <v>10</v>
          </cell>
          <cell r="C930" t="str">
            <v>370</v>
          </cell>
          <cell r="D930" t="str">
            <v>Емкость 25м3</v>
          </cell>
          <cell r="G930" t="str">
            <v>01</v>
          </cell>
          <cell r="H930">
            <v>16500</v>
          </cell>
          <cell r="I930">
            <v>0</v>
          </cell>
          <cell r="J930">
            <v>0</v>
          </cell>
          <cell r="K930">
            <v>1</v>
          </cell>
          <cell r="L930" t="str">
            <v>20</v>
          </cell>
          <cell r="M930" t="str">
            <v>20236</v>
          </cell>
          <cell r="N930" t="str">
            <v>12 2812152</v>
          </cell>
          <cell r="P930">
            <v>2.8</v>
          </cell>
          <cell r="Q930">
            <v>0</v>
          </cell>
          <cell r="R930" t="str">
            <v>1</v>
          </cell>
          <cell r="S930" t="str">
            <v>20</v>
          </cell>
          <cell r="T930">
            <v>0</v>
          </cell>
          <cell r="U930">
            <v>8</v>
          </cell>
          <cell r="V930">
            <v>97</v>
          </cell>
          <cell r="W930">
            <v>8</v>
          </cell>
          <cell r="X930">
            <v>97</v>
          </cell>
          <cell r="Y930">
            <v>0</v>
          </cell>
          <cell r="Z930">
            <v>0</v>
          </cell>
          <cell r="AB930" t="str">
            <v>14</v>
          </cell>
          <cell r="AC930">
            <v>9</v>
          </cell>
          <cell r="AD930" t="str">
            <v>0</v>
          </cell>
          <cell r="AE930" t="str">
            <v>0</v>
          </cell>
          <cell r="AF930" t="str">
            <v>00</v>
          </cell>
          <cell r="AI930">
            <v>0</v>
          </cell>
          <cell r="AJ930">
            <v>0</v>
          </cell>
        </row>
        <row r="931">
          <cell r="A931" t="str">
            <v>02</v>
          </cell>
          <cell r="B931" t="str">
            <v>71</v>
          </cell>
          <cell r="C931" t="str">
            <v>368</v>
          </cell>
          <cell r="D931" t="str">
            <v>Кран мостовой</v>
          </cell>
          <cell r="G931" t="str">
            <v>01</v>
          </cell>
          <cell r="H931">
            <v>53000</v>
          </cell>
          <cell r="I931">
            <v>0</v>
          </cell>
          <cell r="J931">
            <v>0</v>
          </cell>
          <cell r="K931">
            <v>1</v>
          </cell>
          <cell r="L931" t="str">
            <v>23</v>
          </cell>
          <cell r="M931" t="str">
            <v>41704</v>
          </cell>
          <cell r="N931" t="str">
            <v>14 2915180</v>
          </cell>
          <cell r="P931">
            <v>5</v>
          </cell>
          <cell r="Q931">
            <v>0</v>
          </cell>
          <cell r="R931" t="str">
            <v>1</v>
          </cell>
          <cell r="S931" t="str">
            <v>41</v>
          </cell>
          <cell r="T931">
            <v>0</v>
          </cell>
          <cell r="U931">
            <v>8</v>
          </cell>
          <cell r="V931">
            <v>97</v>
          </cell>
          <cell r="W931">
            <v>8</v>
          </cell>
          <cell r="X931">
            <v>97</v>
          </cell>
          <cell r="Y931">
            <v>0</v>
          </cell>
          <cell r="Z931">
            <v>0</v>
          </cell>
          <cell r="AD931" t="str">
            <v>0</v>
          </cell>
          <cell r="AE931" t="str">
            <v>0</v>
          </cell>
          <cell r="AF931" t="str">
            <v>00</v>
          </cell>
          <cell r="AI931">
            <v>0</v>
          </cell>
          <cell r="AJ931">
            <v>0</v>
          </cell>
        </row>
        <row r="932">
          <cell r="A932" t="str">
            <v>02</v>
          </cell>
          <cell r="B932" t="str">
            <v>11</v>
          </cell>
          <cell r="C932" t="str">
            <v>371</v>
          </cell>
          <cell r="D932" t="str">
            <v>Бетоноукладчик</v>
          </cell>
          <cell r="G932" t="str">
            <v>01</v>
          </cell>
          <cell r="H932">
            <v>114687.11</v>
          </cell>
          <cell r="I932">
            <v>0</v>
          </cell>
          <cell r="J932">
            <v>0</v>
          </cell>
          <cell r="K932">
            <v>1</v>
          </cell>
          <cell r="L932" t="str">
            <v>20</v>
          </cell>
          <cell r="M932" t="str">
            <v>42005</v>
          </cell>
          <cell r="N932" t="str">
            <v>14 2924626</v>
          </cell>
          <cell r="P932">
            <v>20</v>
          </cell>
          <cell r="Q932">
            <v>0</v>
          </cell>
          <cell r="R932" t="str">
            <v>1</v>
          </cell>
          <cell r="S932" t="str">
            <v>42</v>
          </cell>
          <cell r="T932">
            <v>0</v>
          </cell>
          <cell r="U932">
            <v>8</v>
          </cell>
          <cell r="V932">
            <v>97</v>
          </cell>
          <cell r="W932">
            <v>8</v>
          </cell>
          <cell r="X932">
            <v>97</v>
          </cell>
          <cell r="Y932">
            <v>0</v>
          </cell>
          <cell r="Z932">
            <v>0</v>
          </cell>
          <cell r="AD932" t="str">
            <v>2</v>
          </cell>
          <cell r="AE932" t="str">
            <v>0</v>
          </cell>
          <cell r="AF932" t="str">
            <v>00</v>
          </cell>
          <cell r="AI932">
            <v>0</v>
          </cell>
          <cell r="AJ932">
            <v>0</v>
          </cell>
        </row>
        <row r="933">
          <cell r="A933" t="str">
            <v>02</v>
          </cell>
          <cell r="B933" t="str">
            <v>15</v>
          </cell>
          <cell r="C933" t="str">
            <v>372</v>
          </cell>
          <cell r="D933" t="str">
            <v>Оборудование очистки</v>
          </cell>
          <cell r="G933" t="str">
            <v>01</v>
          </cell>
          <cell r="H933">
            <v>13602.4</v>
          </cell>
          <cell r="I933">
            <v>0</v>
          </cell>
          <cell r="J933">
            <v>0</v>
          </cell>
          <cell r="K933">
            <v>1</v>
          </cell>
          <cell r="L933" t="str">
            <v>88/2</v>
          </cell>
          <cell r="M933" t="str">
            <v>41600</v>
          </cell>
          <cell r="N933" t="str">
            <v>14 2920000</v>
          </cell>
          <cell r="P933">
            <v>10</v>
          </cell>
          <cell r="Q933">
            <v>0</v>
          </cell>
          <cell r="R933" t="str">
            <v>1</v>
          </cell>
          <cell r="S933" t="str">
            <v>41</v>
          </cell>
          <cell r="T933">
            <v>0</v>
          </cell>
          <cell r="U933">
            <v>8</v>
          </cell>
          <cell r="V933">
            <v>97</v>
          </cell>
          <cell r="W933">
            <v>8</v>
          </cell>
          <cell r="X933">
            <v>97</v>
          </cell>
          <cell r="Y933">
            <v>0</v>
          </cell>
          <cell r="Z933">
            <v>0</v>
          </cell>
          <cell r="AD933" t="str">
            <v>0</v>
          </cell>
          <cell r="AE933" t="str">
            <v>0</v>
          </cell>
          <cell r="AF933" t="str">
            <v>00</v>
          </cell>
          <cell r="AI933">
            <v>0</v>
          </cell>
          <cell r="AJ933">
            <v>0</v>
          </cell>
        </row>
        <row r="934">
          <cell r="A934" t="str">
            <v>02</v>
          </cell>
          <cell r="B934" t="str">
            <v>05</v>
          </cell>
          <cell r="C934" t="str">
            <v>373</v>
          </cell>
          <cell r="D934" t="str">
            <v>Станок заточный</v>
          </cell>
          <cell r="G934" t="str">
            <v>01</v>
          </cell>
          <cell r="H934">
            <v>1153</v>
          </cell>
          <cell r="I934">
            <v>0</v>
          </cell>
          <cell r="J934">
            <v>0</v>
          </cell>
          <cell r="K934">
            <v>1</v>
          </cell>
          <cell r="L934" t="str">
            <v>20</v>
          </cell>
          <cell r="M934" t="str">
            <v>41000</v>
          </cell>
          <cell r="N934" t="str">
            <v>14 2922139</v>
          </cell>
          <cell r="P934">
            <v>3.5</v>
          </cell>
          <cell r="Q934">
            <v>0</v>
          </cell>
          <cell r="R934" t="str">
            <v>1</v>
          </cell>
          <cell r="S934" t="str">
            <v>41</v>
          </cell>
          <cell r="T934">
            <v>0</v>
          </cell>
          <cell r="U934">
            <v>8</v>
          </cell>
          <cell r="V934">
            <v>97</v>
          </cell>
          <cell r="W934">
            <v>8</v>
          </cell>
          <cell r="X934">
            <v>97</v>
          </cell>
          <cell r="Y934">
            <v>0</v>
          </cell>
          <cell r="Z934">
            <v>0</v>
          </cell>
          <cell r="AD934" t="str">
            <v>0</v>
          </cell>
          <cell r="AE934" t="str">
            <v>0</v>
          </cell>
          <cell r="AF934" t="str">
            <v>00</v>
          </cell>
          <cell r="AI934">
            <v>0</v>
          </cell>
          <cell r="AJ934">
            <v>0</v>
          </cell>
        </row>
        <row r="935">
          <cell r="A935" t="str">
            <v>02</v>
          </cell>
          <cell r="B935" t="str">
            <v>04</v>
          </cell>
          <cell r="C935" t="str">
            <v>374</v>
          </cell>
          <cell r="D935" t="str">
            <v>Шкаф КРУН К-112</v>
          </cell>
          <cell r="G935" t="str">
            <v>01</v>
          </cell>
          <cell r="H935">
            <v>27513.93</v>
          </cell>
          <cell r="I935">
            <v>0</v>
          </cell>
          <cell r="J935">
            <v>0</v>
          </cell>
          <cell r="K935">
            <v>1</v>
          </cell>
          <cell r="L935" t="str">
            <v>23</v>
          </cell>
          <cell r="M935" t="str">
            <v>40702</v>
          </cell>
          <cell r="N935" t="str">
            <v>14 3120390</v>
          </cell>
          <cell r="P935">
            <v>9.1</v>
          </cell>
          <cell r="Q935">
            <v>0</v>
          </cell>
          <cell r="R935" t="str">
            <v>1</v>
          </cell>
          <cell r="S935" t="str">
            <v>40</v>
          </cell>
          <cell r="T935">
            <v>0</v>
          </cell>
          <cell r="U935">
            <v>8</v>
          </cell>
          <cell r="V935">
            <v>97</v>
          </cell>
          <cell r="W935">
            <v>8</v>
          </cell>
          <cell r="X935">
            <v>97</v>
          </cell>
          <cell r="Y935">
            <v>0</v>
          </cell>
          <cell r="Z935">
            <v>0</v>
          </cell>
          <cell r="AD935" t="str">
            <v>0</v>
          </cell>
          <cell r="AE935" t="str">
            <v>0</v>
          </cell>
          <cell r="AF935" t="str">
            <v>00</v>
          </cell>
          <cell r="AI935">
            <v>0</v>
          </cell>
          <cell r="AJ935">
            <v>0</v>
          </cell>
        </row>
        <row r="936">
          <cell r="A936" t="str">
            <v>02</v>
          </cell>
          <cell r="B936" t="str">
            <v>02</v>
          </cell>
          <cell r="C936" t="str">
            <v>378</v>
          </cell>
          <cell r="D936" t="str">
            <v>Переносная машина ОР</v>
          </cell>
          <cell r="E936" t="str">
            <v>БИТА-6М д/резки труб</v>
          </cell>
          <cell r="F936" t="str">
            <v>Кироваканский завод</v>
          </cell>
          <cell r="G936" t="str">
            <v>01</v>
          </cell>
          <cell r="H936">
            <v>9200</v>
          </cell>
          <cell r="I936">
            <v>0</v>
          </cell>
          <cell r="J936">
            <v>0</v>
          </cell>
          <cell r="K936">
            <v>1</v>
          </cell>
          <cell r="L936" t="str">
            <v>20</v>
          </cell>
          <cell r="M936" t="str">
            <v>43802</v>
          </cell>
          <cell r="N936" t="str">
            <v>14 2920000</v>
          </cell>
          <cell r="P936">
            <v>15.4</v>
          </cell>
          <cell r="Q936">
            <v>0</v>
          </cell>
          <cell r="R936" t="str">
            <v>1</v>
          </cell>
          <cell r="S936" t="str">
            <v>43</v>
          </cell>
          <cell r="T936">
            <v>96</v>
          </cell>
          <cell r="U936">
            <v>8</v>
          </cell>
          <cell r="V936">
            <v>97</v>
          </cell>
          <cell r="W936">
            <v>8</v>
          </cell>
          <cell r="X936">
            <v>97</v>
          </cell>
          <cell r="Y936">
            <v>0</v>
          </cell>
          <cell r="Z936">
            <v>0</v>
          </cell>
          <cell r="AD936" t="str">
            <v>0</v>
          </cell>
          <cell r="AE936" t="str">
            <v>1</v>
          </cell>
          <cell r="AF936" t="str">
            <v>00</v>
          </cell>
          <cell r="AI936">
            <v>0</v>
          </cell>
          <cell r="AJ936">
            <v>0</v>
          </cell>
        </row>
        <row r="937">
          <cell r="A937" t="str">
            <v>02</v>
          </cell>
          <cell r="B937" t="str">
            <v>41</v>
          </cell>
          <cell r="C937" t="str">
            <v>379</v>
          </cell>
          <cell r="D937" t="str">
            <v>Дефектоскоп КРОНА-1Р</v>
          </cell>
          <cell r="E937" t="str">
            <v>М зав.N530</v>
          </cell>
          <cell r="G937" t="str">
            <v>01</v>
          </cell>
          <cell r="H937">
            <v>12200</v>
          </cell>
          <cell r="I937">
            <v>0</v>
          </cell>
          <cell r="J937">
            <v>0</v>
          </cell>
          <cell r="K937">
            <v>1</v>
          </cell>
          <cell r="L937" t="str">
            <v>20</v>
          </cell>
          <cell r="M937" t="str">
            <v>47015</v>
          </cell>
          <cell r="N937" t="str">
            <v>14 3313322</v>
          </cell>
          <cell r="P937">
            <v>14.3</v>
          </cell>
          <cell r="Q937">
            <v>0</v>
          </cell>
          <cell r="R937" t="str">
            <v>1</v>
          </cell>
          <cell r="S937" t="str">
            <v>47</v>
          </cell>
          <cell r="T937">
            <v>97</v>
          </cell>
          <cell r="U937">
            <v>8</v>
          </cell>
          <cell r="V937">
            <v>97</v>
          </cell>
          <cell r="W937">
            <v>8</v>
          </cell>
          <cell r="X937">
            <v>97</v>
          </cell>
          <cell r="Y937">
            <v>0</v>
          </cell>
          <cell r="Z937">
            <v>0</v>
          </cell>
          <cell r="AD937" t="str">
            <v>0</v>
          </cell>
          <cell r="AE937" t="str">
            <v>1</v>
          </cell>
          <cell r="AF937" t="str">
            <v>00</v>
          </cell>
          <cell r="AI937">
            <v>0</v>
          </cell>
          <cell r="AJ937">
            <v>0</v>
          </cell>
        </row>
        <row r="938">
          <cell r="A938" t="str">
            <v>02</v>
          </cell>
          <cell r="B938" t="str">
            <v>41</v>
          </cell>
          <cell r="C938" t="str">
            <v>380</v>
          </cell>
          <cell r="D938" t="str">
            <v>Дефектоскоп КРОНА -1</v>
          </cell>
          <cell r="E938" t="str">
            <v>РМ зав.N493</v>
          </cell>
          <cell r="G938" t="str">
            <v>01</v>
          </cell>
          <cell r="H938">
            <v>12200</v>
          </cell>
          <cell r="I938">
            <v>0</v>
          </cell>
          <cell r="J938">
            <v>0</v>
          </cell>
          <cell r="K938">
            <v>1</v>
          </cell>
          <cell r="L938" t="str">
            <v>20</v>
          </cell>
          <cell r="M938" t="str">
            <v>47015</v>
          </cell>
          <cell r="N938" t="str">
            <v>14 3313322</v>
          </cell>
          <cell r="P938">
            <v>14.3</v>
          </cell>
          <cell r="Q938">
            <v>0</v>
          </cell>
          <cell r="R938" t="str">
            <v>1</v>
          </cell>
          <cell r="S938" t="str">
            <v>47</v>
          </cell>
          <cell r="T938">
            <v>97</v>
          </cell>
          <cell r="U938">
            <v>8</v>
          </cell>
          <cell r="V938">
            <v>97</v>
          </cell>
          <cell r="W938">
            <v>8</v>
          </cell>
          <cell r="X938">
            <v>97</v>
          </cell>
          <cell r="Y938">
            <v>0</v>
          </cell>
          <cell r="Z938">
            <v>0</v>
          </cell>
          <cell r="AD938" t="str">
            <v>0</v>
          </cell>
          <cell r="AE938" t="str">
            <v>0</v>
          </cell>
          <cell r="AF938" t="str">
            <v>00</v>
          </cell>
          <cell r="AI938">
            <v>0</v>
          </cell>
          <cell r="AJ938">
            <v>0</v>
          </cell>
        </row>
        <row r="939">
          <cell r="A939" t="str">
            <v>02</v>
          </cell>
          <cell r="B939" t="str">
            <v>41</v>
          </cell>
          <cell r="C939" t="str">
            <v>381</v>
          </cell>
          <cell r="D939" t="str">
            <v>прибор контроля каче</v>
          </cell>
          <cell r="E939" t="str">
            <v>ства АНПИ зав N10703</v>
          </cell>
          <cell r="F939" t="str">
            <v>8</v>
          </cell>
          <cell r="G939" t="str">
            <v>01</v>
          </cell>
          <cell r="H939">
            <v>12200</v>
          </cell>
          <cell r="I939">
            <v>0</v>
          </cell>
          <cell r="J939">
            <v>0</v>
          </cell>
          <cell r="K939">
            <v>1</v>
          </cell>
          <cell r="L939" t="str">
            <v>20</v>
          </cell>
          <cell r="M939" t="str">
            <v>47026</v>
          </cell>
          <cell r="N939" t="str">
            <v>14 3322446</v>
          </cell>
          <cell r="P939">
            <v>8.3000000000000007</v>
          </cell>
          <cell r="Q939">
            <v>0</v>
          </cell>
          <cell r="R939" t="str">
            <v>1</v>
          </cell>
          <cell r="S939" t="str">
            <v>47</v>
          </cell>
          <cell r="T939">
            <v>96</v>
          </cell>
          <cell r="U939">
            <v>8</v>
          </cell>
          <cell r="V939">
            <v>97</v>
          </cell>
          <cell r="W939">
            <v>8</v>
          </cell>
          <cell r="X939">
            <v>97</v>
          </cell>
          <cell r="Y939">
            <v>0</v>
          </cell>
          <cell r="Z939">
            <v>0</v>
          </cell>
          <cell r="AD939" t="str">
            <v>0</v>
          </cell>
          <cell r="AE939" t="str">
            <v>0</v>
          </cell>
          <cell r="AF939" t="str">
            <v>00</v>
          </cell>
          <cell r="AI939">
            <v>0</v>
          </cell>
          <cell r="AJ939">
            <v>0</v>
          </cell>
        </row>
        <row r="940">
          <cell r="A940" t="str">
            <v>02</v>
          </cell>
          <cell r="B940" t="str">
            <v>41</v>
          </cell>
          <cell r="C940" t="str">
            <v>382</v>
          </cell>
          <cell r="D940" t="str">
            <v>Рентгеновский аппара</v>
          </cell>
          <cell r="E940" t="str">
            <v>т ШМЕЛЬ зав.N094</v>
          </cell>
          <cell r="G940" t="str">
            <v>01</v>
          </cell>
          <cell r="H940">
            <v>34000</v>
          </cell>
          <cell r="I940">
            <v>0</v>
          </cell>
          <cell r="J940">
            <v>0</v>
          </cell>
          <cell r="K940">
            <v>1</v>
          </cell>
          <cell r="L940" t="str">
            <v>20</v>
          </cell>
          <cell r="M940" t="str">
            <v>47024</v>
          </cell>
          <cell r="N940" t="str">
            <v>14 3313341</v>
          </cell>
          <cell r="P940">
            <v>10.4</v>
          </cell>
          <cell r="Q940">
            <v>0</v>
          </cell>
          <cell r="R940" t="str">
            <v>1</v>
          </cell>
          <cell r="S940" t="str">
            <v>47</v>
          </cell>
          <cell r="T940">
            <v>97</v>
          </cell>
          <cell r="U940">
            <v>8</v>
          </cell>
          <cell r="V940">
            <v>97</v>
          </cell>
          <cell r="W940">
            <v>8</v>
          </cell>
          <cell r="X940">
            <v>97</v>
          </cell>
          <cell r="Y940">
            <v>0</v>
          </cell>
          <cell r="Z940">
            <v>0</v>
          </cell>
          <cell r="AD940" t="str">
            <v>0</v>
          </cell>
          <cell r="AE940" t="str">
            <v>0</v>
          </cell>
          <cell r="AF940" t="str">
            <v>00</v>
          </cell>
          <cell r="AI940">
            <v>0</v>
          </cell>
          <cell r="AJ940">
            <v>0</v>
          </cell>
        </row>
        <row r="941">
          <cell r="A941" t="str">
            <v>02</v>
          </cell>
          <cell r="B941" t="str">
            <v>04</v>
          </cell>
          <cell r="C941" t="str">
            <v>376</v>
          </cell>
          <cell r="D941" t="str">
            <v>Насос НД-2.5-630-10К</v>
          </cell>
          <cell r="E941" t="str">
            <v>-14А</v>
          </cell>
          <cell r="G941" t="str">
            <v>01</v>
          </cell>
          <cell r="H941">
            <v>12107.38</v>
          </cell>
          <cell r="I941">
            <v>0</v>
          </cell>
          <cell r="J941">
            <v>0</v>
          </cell>
          <cell r="K941">
            <v>1</v>
          </cell>
          <cell r="L941" t="str">
            <v>23</v>
          </cell>
          <cell r="M941" t="str">
            <v>41502</v>
          </cell>
          <cell r="N941" t="str">
            <v>14 2912101</v>
          </cell>
          <cell r="P941">
            <v>12.5</v>
          </cell>
          <cell r="Q941">
            <v>0</v>
          </cell>
          <cell r="R941" t="str">
            <v>1</v>
          </cell>
          <cell r="S941" t="str">
            <v>41</v>
          </cell>
          <cell r="T941">
            <v>0</v>
          </cell>
          <cell r="U941">
            <v>8</v>
          </cell>
          <cell r="V941">
            <v>97</v>
          </cell>
          <cell r="W941">
            <v>8</v>
          </cell>
          <cell r="X941">
            <v>97</v>
          </cell>
          <cell r="Y941">
            <v>0</v>
          </cell>
          <cell r="Z941">
            <v>0</v>
          </cell>
          <cell r="AD941" t="str">
            <v>0</v>
          </cell>
          <cell r="AE941" t="str">
            <v>0</v>
          </cell>
          <cell r="AF941" t="str">
            <v>00</v>
          </cell>
          <cell r="AI941">
            <v>0</v>
          </cell>
          <cell r="AJ941">
            <v>0</v>
          </cell>
        </row>
        <row r="942">
          <cell r="A942" t="str">
            <v>02</v>
          </cell>
          <cell r="B942" t="str">
            <v>10</v>
          </cell>
          <cell r="C942" t="str">
            <v>375</v>
          </cell>
          <cell r="D942" t="str">
            <v>Станок СМЖ-153А с но</v>
          </cell>
          <cell r="E942" t="str">
            <v>жами</v>
          </cell>
          <cell r="G942" t="str">
            <v>01</v>
          </cell>
          <cell r="H942">
            <v>9525</v>
          </cell>
          <cell r="I942">
            <v>0</v>
          </cell>
          <cell r="J942">
            <v>0</v>
          </cell>
          <cell r="K942">
            <v>1</v>
          </cell>
          <cell r="L942" t="str">
            <v>20</v>
          </cell>
          <cell r="M942" t="str">
            <v>41000</v>
          </cell>
          <cell r="N942" t="str">
            <v>14 2922103</v>
          </cell>
          <cell r="P942">
            <v>3.5</v>
          </cell>
          <cell r="Q942">
            <v>0</v>
          </cell>
          <cell r="R942" t="str">
            <v>1</v>
          </cell>
          <cell r="S942" t="str">
            <v>41</v>
          </cell>
          <cell r="T942">
            <v>0</v>
          </cell>
          <cell r="U942">
            <v>8</v>
          </cell>
          <cell r="V942">
            <v>97</v>
          </cell>
          <cell r="W942">
            <v>8</v>
          </cell>
          <cell r="X942">
            <v>97</v>
          </cell>
          <cell r="Y942">
            <v>0</v>
          </cell>
          <cell r="Z942">
            <v>0</v>
          </cell>
          <cell r="AD942" t="str">
            <v>0</v>
          </cell>
          <cell r="AE942" t="str">
            <v>0</v>
          </cell>
          <cell r="AF942" t="str">
            <v>00</v>
          </cell>
          <cell r="AI942">
            <v>0</v>
          </cell>
          <cell r="AJ942">
            <v>0</v>
          </cell>
        </row>
        <row r="943">
          <cell r="A943" t="str">
            <v>02</v>
          </cell>
          <cell r="B943" t="str">
            <v>10</v>
          </cell>
          <cell r="C943" t="str">
            <v>377</v>
          </cell>
          <cell r="D943" t="str">
            <v>Цисцерна</v>
          </cell>
          <cell r="G943" t="str">
            <v>01</v>
          </cell>
          <cell r="H943">
            <v>25725</v>
          </cell>
          <cell r="I943">
            <v>0</v>
          </cell>
          <cell r="J943">
            <v>0</v>
          </cell>
          <cell r="K943">
            <v>1</v>
          </cell>
          <cell r="L943" t="str">
            <v>20</v>
          </cell>
          <cell r="M943" t="str">
            <v>20236</v>
          </cell>
          <cell r="N943" t="str">
            <v>12 2812030</v>
          </cell>
          <cell r="P943">
            <v>2.8</v>
          </cell>
          <cell r="Q943">
            <v>0</v>
          </cell>
          <cell r="R943" t="str">
            <v>1</v>
          </cell>
          <cell r="S943" t="str">
            <v>20</v>
          </cell>
          <cell r="T943">
            <v>0</v>
          </cell>
          <cell r="U943">
            <v>8</v>
          </cell>
          <cell r="V943">
            <v>97</v>
          </cell>
          <cell r="W943">
            <v>8</v>
          </cell>
          <cell r="X943">
            <v>97</v>
          </cell>
          <cell r="Y943">
            <v>0</v>
          </cell>
          <cell r="Z943">
            <v>0</v>
          </cell>
          <cell r="AD943" t="str">
            <v>0</v>
          </cell>
          <cell r="AE943" t="str">
            <v>0</v>
          </cell>
          <cell r="AF943" t="str">
            <v>00</v>
          </cell>
          <cell r="AI943">
            <v>0</v>
          </cell>
          <cell r="AJ943">
            <v>0</v>
          </cell>
        </row>
        <row r="944">
          <cell r="A944" t="str">
            <v>02</v>
          </cell>
          <cell r="B944" t="str">
            <v>03</v>
          </cell>
          <cell r="C944" t="str">
            <v>383</v>
          </cell>
          <cell r="D944" t="str">
            <v>Агрегат герметич ВСЭ</v>
          </cell>
          <cell r="E944" t="str">
            <v>1250/холод аг-т/Ярос</v>
          </cell>
          <cell r="F944" t="str">
            <v>лавский АООТзN002692</v>
          </cell>
          <cell r="G944" t="str">
            <v>01</v>
          </cell>
          <cell r="H944">
            <v>3125</v>
          </cell>
          <cell r="I944">
            <v>0</v>
          </cell>
          <cell r="J944">
            <v>3750</v>
          </cell>
          <cell r="K944">
            <v>1</v>
          </cell>
          <cell r="L944" t="str">
            <v>26</v>
          </cell>
          <cell r="M944" t="str">
            <v>45800</v>
          </cell>
          <cell r="N944" t="str">
            <v>16 2930100</v>
          </cell>
          <cell r="P944">
            <v>10</v>
          </cell>
          <cell r="Q944">
            <v>0</v>
          </cell>
          <cell r="R944" t="str">
            <v>1</v>
          </cell>
          <cell r="S944" t="str">
            <v>45</v>
          </cell>
          <cell r="T944">
            <v>97</v>
          </cell>
          <cell r="U944">
            <v>9</v>
          </cell>
          <cell r="V944">
            <v>97</v>
          </cell>
          <cell r="W944">
            <v>9</v>
          </cell>
          <cell r="X944">
            <v>97</v>
          </cell>
          <cell r="Y944">
            <v>10</v>
          </cell>
          <cell r="Z944">
            <v>97</v>
          </cell>
          <cell r="AB944" t="str">
            <v>14</v>
          </cell>
          <cell r="AC944">
            <v>8</v>
          </cell>
          <cell r="AD944" t="str">
            <v>0</v>
          </cell>
          <cell r="AE944" t="str">
            <v>0</v>
          </cell>
          <cell r="AF944" t="str">
            <v>00</v>
          </cell>
          <cell r="AI944">
            <v>0</v>
          </cell>
          <cell r="AJ944">
            <v>0</v>
          </cell>
        </row>
        <row r="945">
          <cell r="A945" t="str">
            <v>02</v>
          </cell>
          <cell r="B945" t="str">
            <v>80</v>
          </cell>
          <cell r="C945" t="str">
            <v>384</v>
          </cell>
          <cell r="D945" t="str">
            <v>Радиотелефон дальнег</v>
          </cell>
          <cell r="E945" t="str">
            <v>о действ.SENAY-868</v>
          </cell>
          <cell r="G945" t="str">
            <v>01</v>
          </cell>
          <cell r="H945">
            <v>9666.67</v>
          </cell>
          <cell r="I945">
            <v>0</v>
          </cell>
          <cell r="J945">
            <v>0</v>
          </cell>
          <cell r="K945">
            <v>1</v>
          </cell>
          <cell r="L945" t="str">
            <v>26</v>
          </cell>
          <cell r="M945" t="str">
            <v>45620</v>
          </cell>
          <cell r="N945" t="str">
            <v>14 3220000</v>
          </cell>
          <cell r="P945">
            <v>12.5</v>
          </cell>
          <cell r="Q945">
            <v>0</v>
          </cell>
          <cell r="R945" t="str">
            <v>1</v>
          </cell>
          <cell r="S945" t="str">
            <v>45</v>
          </cell>
          <cell r="T945">
            <v>97</v>
          </cell>
          <cell r="U945">
            <v>9</v>
          </cell>
          <cell r="V945">
            <v>97</v>
          </cell>
          <cell r="W945">
            <v>9</v>
          </cell>
          <cell r="X945">
            <v>97</v>
          </cell>
          <cell r="Y945">
            <v>0</v>
          </cell>
          <cell r="Z945">
            <v>0</v>
          </cell>
          <cell r="AD945" t="str">
            <v>0</v>
          </cell>
          <cell r="AE945" t="str">
            <v>0</v>
          </cell>
          <cell r="AF945" t="str">
            <v>00</v>
          </cell>
          <cell r="AI945">
            <v>0</v>
          </cell>
          <cell r="AJ945">
            <v>0</v>
          </cell>
        </row>
        <row r="946">
          <cell r="A946" t="str">
            <v>02</v>
          </cell>
          <cell r="B946" t="str">
            <v>03</v>
          </cell>
          <cell r="C946" t="str">
            <v>385</v>
          </cell>
          <cell r="D946" t="str">
            <v>Машина подкапывающая</v>
          </cell>
          <cell r="G946" t="str">
            <v>01</v>
          </cell>
          <cell r="H946">
            <v>160991.85999999999</v>
          </cell>
          <cell r="I946">
            <v>0</v>
          </cell>
          <cell r="J946">
            <v>162894.06</v>
          </cell>
          <cell r="K946">
            <v>1</v>
          </cell>
          <cell r="L946" t="str">
            <v>26</v>
          </cell>
          <cell r="M946" t="str">
            <v>43803</v>
          </cell>
          <cell r="N946" t="str">
            <v>14 2920000</v>
          </cell>
          <cell r="P946">
            <v>33.299999999999997</v>
          </cell>
          <cell r="Q946">
            <v>0</v>
          </cell>
          <cell r="R946" t="str">
            <v>1</v>
          </cell>
          <cell r="S946" t="str">
            <v>43</v>
          </cell>
          <cell r="T946">
            <v>97</v>
          </cell>
          <cell r="U946">
            <v>9</v>
          </cell>
          <cell r="V946">
            <v>97</v>
          </cell>
          <cell r="W946">
            <v>9</v>
          </cell>
          <cell r="X946">
            <v>97</v>
          </cell>
          <cell r="Y946">
            <v>9</v>
          </cell>
          <cell r="Z946">
            <v>97</v>
          </cell>
          <cell r="AA946" t="str">
            <v>1</v>
          </cell>
          <cell r="AB946" t="str">
            <v>13</v>
          </cell>
          <cell r="AC946">
            <v>6</v>
          </cell>
          <cell r="AD946" t="str">
            <v>0</v>
          </cell>
          <cell r="AE946" t="str">
            <v>0</v>
          </cell>
          <cell r="AF946" t="str">
            <v>00</v>
          </cell>
          <cell r="AI946">
            <v>0</v>
          </cell>
          <cell r="AJ946">
            <v>0</v>
          </cell>
        </row>
        <row r="947">
          <cell r="A947" t="str">
            <v>02</v>
          </cell>
          <cell r="B947" t="str">
            <v>03</v>
          </cell>
          <cell r="C947" t="str">
            <v>386</v>
          </cell>
          <cell r="D947" t="str">
            <v>Машина подкапывающая</v>
          </cell>
          <cell r="G947" t="str">
            <v>01</v>
          </cell>
          <cell r="H947">
            <v>160991.85999999999</v>
          </cell>
          <cell r="I947">
            <v>0</v>
          </cell>
          <cell r="J947">
            <v>162894.06</v>
          </cell>
          <cell r="K947">
            <v>1</v>
          </cell>
          <cell r="L947" t="str">
            <v>26</v>
          </cell>
          <cell r="M947" t="str">
            <v>43803</v>
          </cell>
          <cell r="N947" t="str">
            <v>14 2920000</v>
          </cell>
          <cell r="P947">
            <v>33.299999999999997</v>
          </cell>
          <cell r="Q947">
            <v>0</v>
          </cell>
          <cell r="R947" t="str">
            <v>1</v>
          </cell>
          <cell r="S947" t="str">
            <v>43</v>
          </cell>
          <cell r="T947">
            <v>97</v>
          </cell>
          <cell r="U947">
            <v>9</v>
          </cell>
          <cell r="V947">
            <v>97</v>
          </cell>
          <cell r="W947">
            <v>9</v>
          </cell>
          <cell r="X947">
            <v>97</v>
          </cell>
          <cell r="Y947">
            <v>9</v>
          </cell>
          <cell r="Z947">
            <v>97</v>
          </cell>
          <cell r="AD947" t="str">
            <v>0</v>
          </cell>
          <cell r="AE947" t="str">
            <v>0</v>
          </cell>
          <cell r="AF947" t="str">
            <v>00</v>
          </cell>
          <cell r="AI947">
            <v>0</v>
          </cell>
          <cell r="AJ947">
            <v>0</v>
          </cell>
        </row>
        <row r="948">
          <cell r="A948" t="str">
            <v>02</v>
          </cell>
          <cell r="B948" t="str">
            <v>80</v>
          </cell>
          <cell r="C948" t="str">
            <v>403</v>
          </cell>
          <cell r="D948" t="str">
            <v>Компьютер Р-200.16 1</v>
          </cell>
          <cell r="E948" t="str">
            <v>666 SVGA/Корея/с при</v>
          </cell>
          <cell r="F948" t="str">
            <v>нтером EPSON LX-1050</v>
          </cell>
          <cell r="G948" t="str">
            <v>01</v>
          </cell>
          <cell r="H948">
            <v>12650</v>
          </cell>
          <cell r="I948">
            <v>0</v>
          </cell>
          <cell r="J948">
            <v>0</v>
          </cell>
          <cell r="K948">
            <v>1</v>
          </cell>
          <cell r="L948" t="str">
            <v>26</v>
          </cell>
          <cell r="M948" t="str">
            <v>48008</v>
          </cell>
          <cell r="N948" t="str">
            <v>14 3020203</v>
          </cell>
          <cell r="P948">
            <v>10</v>
          </cell>
          <cell r="Q948">
            <v>0</v>
          </cell>
          <cell r="R948" t="str">
            <v>1</v>
          </cell>
          <cell r="S948" t="str">
            <v>48</v>
          </cell>
          <cell r="T948">
            <v>97</v>
          </cell>
          <cell r="U948">
            <v>10</v>
          </cell>
          <cell r="V948">
            <v>97</v>
          </cell>
          <cell r="W948">
            <v>10</v>
          </cell>
          <cell r="X948">
            <v>97</v>
          </cell>
          <cell r="Y948">
            <v>10</v>
          </cell>
          <cell r="Z948">
            <v>98</v>
          </cell>
          <cell r="AD948" t="str">
            <v>0</v>
          </cell>
          <cell r="AE948" t="str">
            <v>0</v>
          </cell>
          <cell r="AF948" t="str">
            <v>00</v>
          </cell>
          <cell r="AI948">
            <v>0</v>
          </cell>
          <cell r="AJ948">
            <v>0</v>
          </cell>
        </row>
        <row r="949">
          <cell r="A949" t="str">
            <v>02</v>
          </cell>
          <cell r="B949" t="str">
            <v>80</v>
          </cell>
          <cell r="C949" t="str">
            <v>404</v>
          </cell>
          <cell r="D949" t="str">
            <v>Компьютер Р-200.16</v>
          </cell>
          <cell r="E949" t="str">
            <v>1.666SVGA</v>
          </cell>
          <cell r="F949" t="str">
            <v>Корея</v>
          </cell>
          <cell r="G949" t="str">
            <v>01</v>
          </cell>
          <cell r="H949">
            <v>7150</v>
          </cell>
          <cell r="I949">
            <v>0</v>
          </cell>
          <cell r="J949">
            <v>36270</v>
          </cell>
          <cell r="K949">
            <v>1</v>
          </cell>
          <cell r="L949" t="str">
            <v>26</v>
          </cell>
          <cell r="M949" t="str">
            <v>48008</v>
          </cell>
          <cell r="N949" t="str">
            <v>14 3020203</v>
          </cell>
          <cell r="P949">
            <v>10</v>
          </cell>
          <cell r="Q949">
            <v>0</v>
          </cell>
          <cell r="R949" t="str">
            <v>1</v>
          </cell>
          <cell r="S949" t="str">
            <v>48</v>
          </cell>
          <cell r="T949">
            <v>97</v>
          </cell>
          <cell r="U949">
            <v>10</v>
          </cell>
          <cell r="V949">
            <v>97</v>
          </cell>
          <cell r="W949">
            <v>10</v>
          </cell>
          <cell r="X949">
            <v>97</v>
          </cell>
          <cell r="Y949">
            <v>6</v>
          </cell>
          <cell r="Z949">
            <v>99</v>
          </cell>
          <cell r="AD949" t="str">
            <v>0</v>
          </cell>
          <cell r="AE949" t="str">
            <v>0</v>
          </cell>
          <cell r="AF949" t="str">
            <v>00</v>
          </cell>
          <cell r="AI949">
            <v>0</v>
          </cell>
          <cell r="AJ949">
            <v>0</v>
          </cell>
        </row>
        <row r="950">
          <cell r="A950" t="str">
            <v>02</v>
          </cell>
          <cell r="B950" t="str">
            <v>51</v>
          </cell>
          <cell r="C950" t="str">
            <v>405</v>
          </cell>
          <cell r="D950" t="str">
            <v>Вышка сторожевая /ме</v>
          </cell>
          <cell r="E950" t="str">
            <v>таллич/ изгот.ЦБПО</v>
          </cell>
          <cell r="F950" t="str">
            <v>высота 1.5м</v>
          </cell>
          <cell r="G950" t="str">
            <v>01</v>
          </cell>
          <cell r="H950">
            <v>22261.23</v>
          </cell>
          <cell r="I950">
            <v>0</v>
          </cell>
          <cell r="J950">
            <v>0</v>
          </cell>
          <cell r="K950">
            <v>1</v>
          </cell>
          <cell r="L950" t="str">
            <v>20</v>
          </cell>
          <cell r="M950" t="str">
            <v>20372</v>
          </cell>
          <cell r="N950" t="str">
            <v>12 2811000</v>
          </cell>
          <cell r="P950">
            <v>5</v>
          </cell>
          <cell r="Q950">
            <v>0</v>
          </cell>
          <cell r="R950" t="str">
            <v>1</v>
          </cell>
          <cell r="S950" t="str">
            <v>20</v>
          </cell>
          <cell r="T950">
            <v>97</v>
          </cell>
          <cell r="U950">
            <v>11</v>
          </cell>
          <cell r="V950">
            <v>97</v>
          </cell>
          <cell r="W950">
            <v>11</v>
          </cell>
          <cell r="X950">
            <v>97</v>
          </cell>
          <cell r="Y950">
            <v>0</v>
          </cell>
          <cell r="Z950">
            <v>0</v>
          </cell>
          <cell r="AD950" t="str">
            <v>0</v>
          </cell>
          <cell r="AE950" t="str">
            <v>0</v>
          </cell>
          <cell r="AF950" t="str">
            <v>00</v>
          </cell>
          <cell r="AI950">
            <v>0</v>
          </cell>
          <cell r="AJ950">
            <v>0</v>
          </cell>
        </row>
        <row r="951">
          <cell r="A951" t="str">
            <v>02</v>
          </cell>
          <cell r="B951" t="str">
            <v>23</v>
          </cell>
          <cell r="C951" t="str">
            <v>406</v>
          </cell>
          <cell r="D951" t="str">
            <v>Эл.станция 30 кв./Мо</v>
          </cell>
          <cell r="E951" t="str">
            <v>сковский моторный з-</v>
          </cell>
          <cell r="F951" t="str">
            <v>д/ зав.N21954</v>
          </cell>
          <cell r="G951" t="str">
            <v>01</v>
          </cell>
          <cell r="H951">
            <v>22500</v>
          </cell>
          <cell r="I951">
            <v>0</v>
          </cell>
          <cell r="J951">
            <v>0</v>
          </cell>
          <cell r="K951">
            <v>1</v>
          </cell>
          <cell r="L951" t="str">
            <v>23</v>
          </cell>
          <cell r="M951" t="str">
            <v>40307</v>
          </cell>
          <cell r="N951" t="str">
            <v>14 2911101</v>
          </cell>
          <cell r="P951">
            <v>14.3</v>
          </cell>
          <cell r="Q951">
            <v>0</v>
          </cell>
          <cell r="R951" t="str">
            <v>1</v>
          </cell>
          <cell r="S951" t="str">
            <v>40</v>
          </cell>
          <cell r="T951">
            <v>89</v>
          </cell>
          <cell r="U951">
            <v>11</v>
          </cell>
          <cell r="V951">
            <v>97</v>
          </cell>
          <cell r="W951">
            <v>11</v>
          </cell>
          <cell r="X951">
            <v>97</v>
          </cell>
          <cell r="Y951">
            <v>0</v>
          </cell>
          <cell r="Z951">
            <v>0</v>
          </cell>
          <cell r="AD951" t="str">
            <v>0</v>
          </cell>
          <cell r="AE951" t="str">
            <v>0</v>
          </cell>
          <cell r="AF951" t="str">
            <v>00</v>
          </cell>
          <cell r="AI951">
            <v>0</v>
          </cell>
          <cell r="AJ951">
            <v>0</v>
          </cell>
        </row>
        <row r="952">
          <cell r="A952" t="str">
            <v>02</v>
          </cell>
          <cell r="B952" t="str">
            <v>70</v>
          </cell>
          <cell r="C952" t="str">
            <v>407</v>
          </cell>
          <cell r="D952" t="str">
            <v>Выпрямитель сварочны</v>
          </cell>
          <cell r="E952" t="str">
            <v>й</v>
          </cell>
          <cell r="G952" t="str">
            <v>01</v>
          </cell>
          <cell r="H952">
            <v>4400</v>
          </cell>
          <cell r="I952">
            <v>0</v>
          </cell>
          <cell r="J952">
            <v>0</v>
          </cell>
          <cell r="K952">
            <v>1</v>
          </cell>
          <cell r="L952" t="str">
            <v>20</v>
          </cell>
          <cell r="M952" t="str">
            <v>42502</v>
          </cell>
          <cell r="N952" t="str">
            <v>14 2922804</v>
          </cell>
          <cell r="P952">
            <v>16.7</v>
          </cell>
          <cell r="Q952">
            <v>0</v>
          </cell>
          <cell r="R952" t="str">
            <v>1</v>
          </cell>
          <cell r="S952" t="str">
            <v>42</v>
          </cell>
          <cell r="T952">
            <v>97</v>
          </cell>
          <cell r="U952">
            <v>12</v>
          </cell>
          <cell r="V952">
            <v>97</v>
          </cell>
          <cell r="W952">
            <v>12</v>
          </cell>
          <cell r="X952">
            <v>97</v>
          </cell>
          <cell r="Y952">
            <v>0</v>
          </cell>
          <cell r="Z952">
            <v>0</v>
          </cell>
          <cell r="AB952" t="str">
            <v>14</v>
          </cell>
          <cell r="AC952">
            <v>2</v>
          </cell>
          <cell r="AD952" t="str">
            <v>0</v>
          </cell>
          <cell r="AE952" t="str">
            <v>0</v>
          </cell>
          <cell r="AF952" t="str">
            <v>00</v>
          </cell>
          <cell r="AI952">
            <v>0</v>
          </cell>
          <cell r="AJ952">
            <v>0</v>
          </cell>
        </row>
        <row r="953">
          <cell r="A953" t="str">
            <v>02</v>
          </cell>
          <cell r="B953" t="str">
            <v>70</v>
          </cell>
          <cell r="C953" t="str">
            <v>408</v>
          </cell>
          <cell r="D953" t="str">
            <v>Выпрямитель сварочны</v>
          </cell>
          <cell r="E953" t="str">
            <v>й</v>
          </cell>
          <cell r="G953" t="str">
            <v>01</v>
          </cell>
          <cell r="H953">
            <v>4400</v>
          </cell>
          <cell r="I953">
            <v>0</v>
          </cell>
          <cell r="J953">
            <v>0</v>
          </cell>
          <cell r="K953">
            <v>1</v>
          </cell>
          <cell r="L953" t="str">
            <v>20</v>
          </cell>
          <cell r="M953" t="str">
            <v>42502</v>
          </cell>
          <cell r="N953" t="str">
            <v>14 2922804</v>
          </cell>
          <cell r="P953">
            <v>16.7</v>
          </cell>
          <cell r="Q953">
            <v>0</v>
          </cell>
          <cell r="R953" t="str">
            <v>1</v>
          </cell>
          <cell r="S953" t="str">
            <v>42</v>
          </cell>
          <cell r="T953">
            <v>97</v>
          </cell>
          <cell r="U953">
            <v>12</v>
          </cell>
          <cell r="V953">
            <v>97</v>
          </cell>
          <cell r="W953">
            <v>12</v>
          </cell>
          <cell r="X953">
            <v>97</v>
          </cell>
          <cell r="Y953">
            <v>0</v>
          </cell>
          <cell r="Z953">
            <v>0</v>
          </cell>
          <cell r="AB953" t="str">
            <v>14</v>
          </cell>
          <cell r="AC953">
            <v>2</v>
          </cell>
          <cell r="AD953" t="str">
            <v>0</v>
          </cell>
          <cell r="AE953" t="str">
            <v>0</v>
          </cell>
          <cell r="AF953" t="str">
            <v>00</v>
          </cell>
          <cell r="AI953">
            <v>0</v>
          </cell>
          <cell r="AJ953">
            <v>0</v>
          </cell>
        </row>
        <row r="954">
          <cell r="A954" t="str">
            <v>16</v>
          </cell>
          <cell r="B954" t="str">
            <v>06</v>
          </cell>
          <cell r="C954" t="str">
            <v>409</v>
          </cell>
          <cell r="D954" t="str">
            <v>Трансфор.подстанция</v>
          </cell>
          <cell r="E954" t="str">
            <v>КТПК/ВВ/250/10/0.4</v>
          </cell>
          <cell r="F954" t="str">
            <v>/з-дЭлектрощит/Самар</v>
          </cell>
          <cell r="G954" t="str">
            <v>01</v>
          </cell>
          <cell r="H954">
            <v>4636.32</v>
          </cell>
          <cell r="I954">
            <v>0</v>
          </cell>
          <cell r="J954">
            <v>0</v>
          </cell>
          <cell r="K954">
            <v>1</v>
          </cell>
          <cell r="L954" t="str">
            <v>88/1</v>
          </cell>
          <cell r="M954" t="str">
            <v>40702</v>
          </cell>
          <cell r="N954" t="str">
            <v>14 3115202</v>
          </cell>
          <cell r="P954">
            <v>9.1</v>
          </cell>
          <cell r="Q954">
            <v>0</v>
          </cell>
          <cell r="R954" t="str">
            <v>1</v>
          </cell>
          <cell r="S954" t="str">
            <v>40</v>
          </cell>
          <cell r="T954">
            <v>95</v>
          </cell>
          <cell r="U954">
            <v>12</v>
          </cell>
          <cell r="V954">
            <v>97</v>
          </cell>
          <cell r="W954">
            <v>12</v>
          </cell>
          <cell r="X954">
            <v>97</v>
          </cell>
          <cell r="Y954">
            <v>0</v>
          </cell>
          <cell r="Z954">
            <v>0</v>
          </cell>
          <cell r="AB954" t="str">
            <v>14</v>
          </cell>
          <cell r="AC954">
            <v>2</v>
          </cell>
          <cell r="AD954" t="str">
            <v>0</v>
          </cell>
          <cell r="AE954" t="str">
            <v>0</v>
          </cell>
          <cell r="AF954" t="str">
            <v>16</v>
          </cell>
          <cell r="AI954">
            <v>0</v>
          </cell>
          <cell r="AJ954">
            <v>0</v>
          </cell>
        </row>
        <row r="955">
          <cell r="A955" t="str">
            <v>02</v>
          </cell>
          <cell r="B955" t="str">
            <v>99</v>
          </cell>
          <cell r="C955" t="str">
            <v>410</v>
          </cell>
          <cell r="D955" t="str">
            <v>Трубоукладчик-572-G</v>
          </cell>
          <cell r="E955" t="str">
            <v>Катерпиллар</v>
          </cell>
          <cell r="G955" t="str">
            <v>01</v>
          </cell>
          <cell r="H955">
            <v>1034043.53</v>
          </cell>
          <cell r="I955">
            <v>0</v>
          </cell>
          <cell r="J955">
            <v>0</v>
          </cell>
          <cell r="K955">
            <v>1</v>
          </cell>
          <cell r="L955" t="str">
            <v>20</v>
          </cell>
          <cell r="M955" t="str">
            <v>41723</v>
          </cell>
          <cell r="N955" t="str">
            <v>14 2915246</v>
          </cell>
          <cell r="P955">
            <v>10</v>
          </cell>
          <cell r="Q955">
            <v>0</v>
          </cell>
          <cell r="R955" t="str">
            <v>1</v>
          </cell>
          <cell r="S955" t="str">
            <v>41</v>
          </cell>
          <cell r="T955">
            <v>93</v>
          </cell>
          <cell r="U955">
            <v>12</v>
          </cell>
          <cell r="V955">
            <v>97</v>
          </cell>
          <cell r="W955">
            <v>12</v>
          </cell>
          <cell r="X955">
            <v>97</v>
          </cell>
          <cell r="Y955">
            <v>0</v>
          </cell>
          <cell r="Z955">
            <v>0</v>
          </cell>
          <cell r="AD955" t="str">
            <v>0</v>
          </cell>
          <cell r="AE955" t="str">
            <v>0</v>
          </cell>
          <cell r="AF955" t="str">
            <v>00</v>
          </cell>
          <cell r="AI955">
            <v>0</v>
          </cell>
          <cell r="AJ955">
            <v>0</v>
          </cell>
        </row>
        <row r="956">
          <cell r="A956" t="str">
            <v>02</v>
          </cell>
          <cell r="B956" t="str">
            <v>99</v>
          </cell>
          <cell r="C956" t="str">
            <v>411</v>
          </cell>
          <cell r="D956" t="str">
            <v>Трубоукладчик-572-G</v>
          </cell>
          <cell r="E956" t="str">
            <v>Катерпиллар</v>
          </cell>
          <cell r="G956" t="str">
            <v>01</v>
          </cell>
          <cell r="H956">
            <v>1034043.53</v>
          </cell>
          <cell r="I956">
            <v>0</v>
          </cell>
          <cell r="J956">
            <v>0</v>
          </cell>
          <cell r="K956">
            <v>1</v>
          </cell>
          <cell r="L956" t="str">
            <v>20</v>
          </cell>
          <cell r="M956" t="str">
            <v>41723</v>
          </cell>
          <cell r="N956" t="str">
            <v>14 2915246</v>
          </cell>
          <cell r="P956">
            <v>10</v>
          </cell>
          <cell r="Q956">
            <v>0</v>
          </cell>
          <cell r="R956" t="str">
            <v>1</v>
          </cell>
          <cell r="S956" t="str">
            <v>41</v>
          </cell>
          <cell r="T956">
            <v>93</v>
          </cell>
          <cell r="U956">
            <v>12</v>
          </cell>
          <cell r="V956">
            <v>97</v>
          </cell>
          <cell r="W956">
            <v>12</v>
          </cell>
          <cell r="X956">
            <v>97</v>
          </cell>
          <cell r="Y956">
            <v>0</v>
          </cell>
          <cell r="Z956">
            <v>0</v>
          </cell>
          <cell r="AD956" t="str">
            <v>0</v>
          </cell>
          <cell r="AE956" t="str">
            <v>0</v>
          </cell>
          <cell r="AF956" t="str">
            <v>00</v>
          </cell>
          <cell r="AI956">
            <v>0</v>
          </cell>
          <cell r="AJ956">
            <v>0</v>
          </cell>
        </row>
        <row r="957">
          <cell r="A957" t="str">
            <v>20</v>
          </cell>
          <cell r="B957" t="str">
            <v>17</v>
          </cell>
          <cell r="C957" t="str">
            <v>412</v>
          </cell>
          <cell r="D957" t="str">
            <v>Шкаф ШР-11-7.3</v>
          </cell>
          <cell r="G957" t="str">
            <v>01</v>
          </cell>
          <cell r="H957">
            <v>1130.44</v>
          </cell>
          <cell r="I957">
            <v>0</v>
          </cell>
          <cell r="J957">
            <v>0</v>
          </cell>
          <cell r="K957">
            <v>1</v>
          </cell>
          <cell r="L957" t="str">
            <v>88/4</v>
          </cell>
          <cell r="M957" t="str">
            <v>40702</v>
          </cell>
          <cell r="N957" t="str">
            <v>14 3120293</v>
          </cell>
          <cell r="P957">
            <v>9.1</v>
          </cell>
          <cell r="Q957">
            <v>0</v>
          </cell>
          <cell r="R957" t="str">
            <v>1</v>
          </cell>
          <cell r="S957" t="str">
            <v>40</v>
          </cell>
          <cell r="T957">
            <v>97</v>
          </cell>
          <cell r="U957">
            <v>12</v>
          </cell>
          <cell r="V957">
            <v>97</v>
          </cell>
          <cell r="W957">
            <v>12</v>
          </cell>
          <cell r="X957">
            <v>97</v>
          </cell>
          <cell r="Y957">
            <v>0</v>
          </cell>
          <cell r="Z957">
            <v>0</v>
          </cell>
          <cell r="AB957" t="str">
            <v>14</v>
          </cell>
          <cell r="AC957">
            <v>2</v>
          </cell>
          <cell r="AD957" t="str">
            <v>0</v>
          </cell>
          <cell r="AE957" t="str">
            <v>0</v>
          </cell>
          <cell r="AF957" t="str">
            <v>20</v>
          </cell>
          <cell r="AI957">
            <v>0</v>
          </cell>
          <cell r="AJ957">
            <v>0</v>
          </cell>
        </row>
        <row r="958">
          <cell r="A958" t="str">
            <v>20</v>
          </cell>
          <cell r="B958" t="str">
            <v>17</v>
          </cell>
          <cell r="C958" t="str">
            <v>413</v>
          </cell>
          <cell r="D958" t="str">
            <v>Шкаф ШР-11-7.3</v>
          </cell>
          <cell r="G958" t="str">
            <v>01</v>
          </cell>
          <cell r="H958">
            <v>1130.44</v>
          </cell>
          <cell r="I958">
            <v>0</v>
          </cell>
          <cell r="J958">
            <v>0</v>
          </cell>
          <cell r="K958">
            <v>1</v>
          </cell>
          <cell r="L958" t="str">
            <v>88/4</v>
          </cell>
          <cell r="M958" t="str">
            <v>40702</v>
          </cell>
          <cell r="N958" t="str">
            <v>14 3120293</v>
          </cell>
          <cell r="P958">
            <v>9.1</v>
          </cell>
          <cell r="Q958">
            <v>0</v>
          </cell>
          <cell r="R958" t="str">
            <v>1</v>
          </cell>
          <cell r="S958" t="str">
            <v>40</v>
          </cell>
          <cell r="T958">
            <v>97</v>
          </cell>
          <cell r="U958">
            <v>12</v>
          </cell>
          <cell r="V958">
            <v>97</v>
          </cell>
          <cell r="W958">
            <v>12</v>
          </cell>
          <cell r="X958">
            <v>97</v>
          </cell>
          <cell r="Y958">
            <v>0</v>
          </cell>
          <cell r="Z958">
            <v>0</v>
          </cell>
          <cell r="AB958" t="str">
            <v>14</v>
          </cell>
          <cell r="AC958">
            <v>2</v>
          </cell>
          <cell r="AD958" t="str">
            <v>0</v>
          </cell>
          <cell r="AE958" t="str">
            <v>0</v>
          </cell>
          <cell r="AF958" t="str">
            <v>20</v>
          </cell>
          <cell r="AI958">
            <v>0</v>
          </cell>
          <cell r="AJ958">
            <v>0</v>
          </cell>
        </row>
        <row r="959">
          <cell r="A959" t="str">
            <v>20</v>
          </cell>
          <cell r="B959" t="str">
            <v>17</v>
          </cell>
          <cell r="C959" t="str">
            <v>414</v>
          </cell>
          <cell r="D959" t="str">
            <v>Диз-ль генер.д/мол.</v>
          </cell>
          <cell r="E959" t="str">
            <v>комб.</v>
          </cell>
          <cell r="G959" t="str">
            <v>01</v>
          </cell>
          <cell r="H959">
            <v>83089.899999999994</v>
          </cell>
          <cell r="I959">
            <v>0</v>
          </cell>
          <cell r="J959">
            <v>0</v>
          </cell>
          <cell r="K959">
            <v>1</v>
          </cell>
          <cell r="L959" t="str">
            <v>88/4</v>
          </cell>
          <cell r="M959" t="str">
            <v>40202</v>
          </cell>
          <cell r="N959" t="str">
            <v>14 2914180</v>
          </cell>
          <cell r="P959">
            <v>4.2</v>
          </cell>
          <cell r="Q959">
            <v>0</v>
          </cell>
          <cell r="R959" t="str">
            <v>1</v>
          </cell>
          <cell r="S959" t="str">
            <v>40</v>
          </cell>
          <cell r="T959">
            <v>97</v>
          </cell>
          <cell r="U959">
            <v>12</v>
          </cell>
          <cell r="V959">
            <v>97</v>
          </cell>
          <cell r="W959">
            <v>12</v>
          </cell>
          <cell r="X959">
            <v>97</v>
          </cell>
          <cell r="Y959">
            <v>0</v>
          </cell>
          <cell r="Z959">
            <v>0</v>
          </cell>
          <cell r="AB959" t="str">
            <v>14</v>
          </cell>
          <cell r="AC959">
            <v>2</v>
          </cell>
          <cell r="AD959" t="str">
            <v>0</v>
          </cell>
          <cell r="AE959" t="str">
            <v>0</v>
          </cell>
          <cell r="AF959" t="str">
            <v>20</v>
          </cell>
          <cell r="AI959">
            <v>0</v>
          </cell>
          <cell r="AJ959">
            <v>0</v>
          </cell>
        </row>
        <row r="960">
          <cell r="A960" t="str">
            <v>20</v>
          </cell>
          <cell r="B960" t="str">
            <v>17</v>
          </cell>
          <cell r="C960" t="str">
            <v>415</v>
          </cell>
          <cell r="D960" t="str">
            <v>Емкость для хранения</v>
          </cell>
          <cell r="E960" t="str">
            <v xml:space="preserve"> творога</v>
          </cell>
          <cell r="G960" t="str">
            <v>01</v>
          </cell>
          <cell r="H960">
            <v>16788.05</v>
          </cell>
          <cell r="I960">
            <v>0</v>
          </cell>
          <cell r="J960">
            <v>0</v>
          </cell>
          <cell r="K960">
            <v>1</v>
          </cell>
          <cell r="L960" t="str">
            <v>88/4</v>
          </cell>
          <cell r="M960" t="str">
            <v>42907</v>
          </cell>
          <cell r="N960" t="str">
            <v>14 2925110</v>
          </cell>
          <cell r="P960">
            <v>5</v>
          </cell>
          <cell r="Q960">
            <v>0</v>
          </cell>
          <cell r="R960" t="str">
            <v>1</v>
          </cell>
          <cell r="S960" t="str">
            <v>42</v>
          </cell>
          <cell r="T960">
            <v>97</v>
          </cell>
          <cell r="U960">
            <v>12</v>
          </cell>
          <cell r="V960">
            <v>97</v>
          </cell>
          <cell r="W960">
            <v>12</v>
          </cell>
          <cell r="X960">
            <v>97</v>
          </cell>
          <cell r="Y960">
            <v>0</v>
          </cell>
          <cell r="Z960">
            <v>0</v>
          </cell>
          <cell r="AB960" t="str">
            <v>14</v>
          </cell>
          <cell r="AC960">
            <v>2</v>
          </cell>
          <cell r="AD960" t="str">
            <v>0</v>
          </cell>
          <cell r="AE960" t="str">
            <v>0</v>
          </cell>
          <cell r="AF960" t="str">
            <v>20</v>
          </cell>
          <cell r="AI960">
            <v>0</v>
          </cell>
          <cell r="AJ960">
            <v>0</v>
          </cell>
        </row>
        <row r="961">
          <cell r="A961" t="str">
            <v>20</v>
          </cell>
          <cell r="B961" t="str">
            <v>17</v>
          </cell>
          <cell r="C961" t="str">
            <v>416</v>
          </cell>
          <cell r="D961" t="str">
            <v>Бойлер из нерж.стали</v>
          </cell>
          <cell r="E961" t="str">
            <v xml:space="preserve"> в системе теплосети</v>
          </cell>
          <cell r="G961" t="str">
            <v>01</v>
          </cell>
          <cell r="H961">
            <v>11149.89</v>
          </cell>
          <cell r="I961">
            <v>0</v>
          </cell>
          <cell r="J961">
            <v>0</v>
          </cell>
          <cell r="K961">
            <v>1</v>
          </cell>
          <cell r="L961" t="str">
            <v>88/4</v>
          </cell>
          <cell r="M961" t="str">
            <v>40000</v>
          </cell>
          <cell r="N961" t="str">
            <v>12 2811000</v>
          </cell>
          <cell r="P961">
            <v>3.7</v>
          </cell>
          <cell r="Q961">
            <v>0</v>
          </cell>
          <cell r="R961" t="str">
            <v>1</v>
          </cell>
          <cell r="S961" t="str">
            <v>40</v>
          </cell>
          <cell r="T961">
            <v>97</v>
          </cell>
          <cell r="U961">
            <v>12</v>
          </cell>
          <cell r="V961">
            <v>97</v>
          </cell>
          <cell r="W961">
            <v>12</v>
          </cell>
          <cell r="X961">
            <v>97</v>
          </cell>
          <cell r="Y961">
            <v>0</v>
          </cell>
          <cell r="Z961">
            <v>0</v>
          </cell>
          <cell r="AB961" t="str">
            <v>14</v>
          </cell>
          <cell r="AC961">
            <v>2</v>
          </cell>
          <cell r="AD961" t="str">
            <v>0</v>
          </cell>
          <cell r="AE961" t="str">
            <v>0</v>
          </cell>
          <cell r="AF961" t="str">
            <v>20</v>
          </cell>
          <cell r="AI961">
            <v>0</v>
          </cell>
          <cell r="AJ961">
            <v>0</v>
          </cell>
        </row>
        <row r="962">
          <cell r="A962" t="str">
            <v>20</v>
          </cell>
          <cell r="B962" t="str">
            <v>17</v>
          </cell>
          <cell r="C962" t="str">
            <v>417</v>
          </cell>
          <cell r="D962" t="str">
            <v>Шкаф под высоковольт</v>
          </cell>
          <cell r="E962" t="str">
            <v>аппаратуру в системе</v>
          </cell>
          <cell r="F962" t="str">
            <v>наруж.эл.сетей</v>
          </cell>
          <cell r="G962" t="str">
            <v>01</v>
          </cell>
          <cell r="H962">
            <v>1412.43</v>
          </cell>
          <cell r="I962">
            <v>0</v>
          </cell>
          <cell r="J962">
            <v>0</v>
          </cell>
          <cell r="K962">
            <v>1</v>
          </cell>
          <cell r="L962" t="str">
            <v>88/4</v>
          </cell>
          <cell r="M962" t="str">
            <v>40701</v>
          </cell>
          <cell r="N962" t="str">
            <v>14 3120293</v>
          </cell>
          <cell r="P962">
            <v>4.4000000000000004</v>
          </cell>
          <cell r="Q962">
            <v>0</v>
          </cell>
          <cell r="R962" t="str">
            <v>1</v>
          </cell>
          <cell r="S962" t="str">
            <v>40</v>
          </cell>
          <cell r="T962">
            <v>97</v>
          </cell>
          <cell r="U962">
            <v>12</v>
          </cell>
          <cell r="V962">
            <v>97</v>
          </cell>
          <cell r="W962">
            <v>12</v>
          </cell>
          <cell r="X962">
            <v>97</v>
          </cell>
          <cell r="Y962">
            <v>0</v>
          </cell>
          <cell r="Z962">
            <v>0</v>
          </cell>
          <cell r="AB962" t="str">
            <v>14</v>
          </cell>
          <cell r="AC962">
            <v>2</v>
          </cell>
          <cell r="AD962" t="str">
            <v>0</v>
          </cell>
          <cell r="AE962" t="str">
            <v>0</v>
          </cell>
          <cell r="AF962" t="str">
            <v>20</v>
          </cell>
          <cell r="AI962">
            <v>0</v>
          </cell>
          <cell r="AJ962">
            <v>0</v>
          </cell>
        </row>
        <row r="963">
          <cell r="A963" t="str">
            <v>20</v>
          </cell>
          <cell r="B963" t="str">
            <v>17</v>
          </cell>
          <cell r="C963" t="str">
            <v>418</v>
          </cell>
          <cell r="D963" t="str">
            <v>Насос ВК 5/24 в сист</v>
          </cell>
          <cell r="E963" t="str">
            <v>еме наруж.канализаци</v>
          </cell>
          <cell r="F963" t="str">
            <v>и</v>
          </cell>
          <cell r="G963" t="str">
            <v>01</v>
          </cell>
          <cell r="H963">
            <v>3368.46</v>
          </cell>
          <cell r="I963">
            <v>0</v>
          </cell>
          <cell r="J963">
            <v>0</v>
          </cell>
          <cell r="K963">
            <v>1</v>
          </cell>
          <cell r="L963" t="str">
            <v>88/4</v>
          </cell>
          <cell r="M963" t="str">
            <v>41502</v>
          </cell>
          <cell r="N963" t="str">
            <v>14 2912172</v>
          </cell>
          <cell r="P963">
            <v>12.5</v>
          </cell>
          <cell r="Q963">
            <v>0</v>
          </cell>
          <cell r="R963" t="str">
            <v>1</v>
          </cell>
          <cell r="S963" t="str">
            <v>41</v>
          </cell>
          <cell r="T963">
            <v>97</v>
          </cell>
          <cell r="U963">
            <v>12</v>
          </cell>
          <cell r="V963">
            <v>97</v>
          </cell>
          <cell r="W963">
            <v>12</v>
          </cell>
          <cell r="X963">
            <v>97</v>
          </cell>
          <cell r="Y963">
            <v>0</v>
          </cell>
          <cell r="Z963">
            <v>0</v>
          </cell>
          <cell r="AB963" t="str">
            <v>14</v>
          </cell>
          <cell r="AC963">
            <v>2</v>
          </cell>
          <cell r="AD963" t="str">
            <v>0</v>
          </cell>
          <cell r="AE963" t="str">
            <v>0</v>
          </cell>
          <cell r="AF963" t="str">
            <v>20</v>
          </cell>
          <cell r="AI963">
            <v>0</v>
          </cell>
          <cell r="AJ963">
            <v>0</v>
          </cell>
        </row>
        <row r="964">
          <cell r="A964" t="str">
            <v>20</v>
          </cell>
          <cell r="B964" t="str">
            <v>17</v>
          </cell>
          <cell r="C964" t="str">
            <v>419</v>
          </cell>
          <cell r="D964" t="str">
            <v>Насос ВК 20/30 в сис</v>
          </cell>
          <cell r="E964" t="str">
            <v>теме наружной канали</v>
          </cell>
          <cell r="F964" t="str">
            <v>зации</v>
          </cell>
          <cell r="G964" t="str">
            <v>01</v>
          </cell>
          <cell r="H964">
            <v>4057.93</v>
          </cell>
          <cell r="I964">
            <v>0</v>
          </cell>
          <cell r="J964">
            <v>0</v>
          </cell>
          <cell r="K964">
            <v>1</v>
          </cell>
          <cell r="L964" t="str">
            <v>88/4</v>
          </cell>
          <cell r="M964" t="str">
            <v>41502</v>
          </cell>
          <cell r="N964" t="str">
            <v>14 2912172</v>
          </cell>
          <cell r="P964">
            <v>12.5</v>
          </cell>
          <cell r="Q964">
            <v>0</v>
          </cell>
          <cell r="R964" t="str">
            <v>1</v>
          </cell>
          <cell r="S964" t="str">
            <v>41</v>
          </cell>
          <cell r="T964">
            <v>97</v>
          </cell>
          <cell r="U964">
            <v>12</v>
          </cell>
          <cell r="V964">
            <v>97</v>
          </cell>
          <cell r="W964">
            <v>12</v>
          </cell>
          <cell r="X964">
            <v>97</v>
          </cell>
          <cell r="Y964">
            <v>0</v>
          </cell>
          <cell r="Z964">
            <v>0</v>
          </cell>
          <cell r="AB964" t="str">
            <v>14</v>
          </cell>
          <cell r="AC964">
            <v>2</v>
          </cell>
          <cell r="AD964" t="str">
            <v>0</v>
          </cell>
          <cell r="AE964" t="str">
            <v>0</v>
          </cell>
          <cell r="AF964" t="str">
            <v>20</v>
          </cell>
          <cell r="AI964">
            <v>0</v>
          </cell>
          <cell r="AJ964">
            <v>0</v>
          </cell>
        </row>
        <row r="965">
          <cell r="A965" t="str">
            <v>20</v>
          </cell>
          <cell r="B965" t="str">
            <v>17</v>
          </cell>
          <cell r="C965" t="str">
            <v>420</v>
          </cell>
          <cell r="D965" t="str">
            <v>Насос ВК 20/30 в сис</v>
          </cell>
          <cell r="E965" t="str">
            <v>теме наружной канали</v>
          </cell>
          <cell r="F965" t="str">
            <v>зации</v>
          </cell>
          <cell r="G965" t="str">
            <v>01</v>
          </cell>
          <cell r="H965">
            <v>4057.93</v>
          </cell>
          <cell r="I965">
            <v>0</v>
          </cell>
          <cell r="J965">
            <v>0</v>
          </cell>
          <cell r="K965">
            <v>1</v>
          </cell>
          <cell r="L965" t="str">
            <v>88/4</v>
          </cell>
          <cell r="M965" t="str">
            <v>41502</v>
          </cell>
          <cell r="N965" t="str">
            <v>14 2912172</v>
          </cell>
          <cell r="P965">
            <v>12.5</v>
          </cell>
          <cell r="Q965">
            <v>0</v>
          </cell>
          <cell r="R965" t="str">
            <v>1</v>
          </cell>
          <cell r="S965" t="str">
            <v>41</v>
          </cell>
          <cell r="T965">
            <v>97</v>
          </cell>
          <cell r="U965">
            <v>12</v>
          </cell>
          <cell r="V965">
            <v>97</v>
          </cell>
          <cell r="W965">
            <v>12</v>
          </cell>
          <cell r="X965">
            <v>97</v>
          </cell>
          <cell r="Y965">
            <v>0</v>
          </cell>
          <cell r="Z965">
            <v>0</v>
          </cell>
          <cell r="AB965" t="str">
            <v>14</v>
          </cell>
          <cell r="AC965">
            <v>2</v>
          </cell>
          <cell r="AD965" t="str">
            <v>0</v>
          </cell>
          <cell r="AE965" t="str">
            <v>0</v>
          </cell>
          <cell r="AF965" t="str">
            <v>20</v>
          </cell>
          <cell r="AI965">
            <v>0</v>
          </cell>
          <cell r="AJ965">
            <v>0</v>
          </cell>
        </row>
        <row r="966">
          <cell r="A966" t="str">
            <v>20</v>
          </cell>
          <cell r="B966" t="str">
            <v>17</v>
          </cell>
          <cell r="C966" t="str">
            <v>421</v>
          </cell>
          <cell r="D966" t="str">
            <v>Фильтр натрикотионов</v>
          </cell>
          <cell r="E966" t="str">
            <v>ый в системе наружно</v>
          </cell>
          <cell r="F966" t="str">
            <v>й канализации</v>
          </cell>
          <cell r="G966" t="str">
            <v>01</v>
          </cell>
          <cell r="H966">
            <v>8467.3700000000008</v>
          </cell>
          <cell r="I966">
            <v>0</v>
          </cell>
          <cell r="J966">
            <v>0</v>
          </cell>
          <cell r="K966">
            <v>1</v>
          </cell>
          <cell r="L966" t="str">
            <v>88/4</v>
          </cell>
          <cell r="M966" t="str">
            <v>49013</v>
          </cell>
          <cell r="N966" t="str">
            <v>14 2919360</v>
          </cell>
          <cell r="P966">
            <v>6.7</v>
          </cell>
          <cell r="Q966">
            <v>0</v>
          </cell>
          <cell r="R966" t="str">
            <v>1</v>
          </cell>
          <cell r="S966" t="str">
            <v>49</v>
          </cell>
          <cell r="T966">
            <v>97</v>
          </cell>
          <cell r="U966">
            <v>12</v>
          </cell>
          <cell r="V966">
            <v>97</v>
          </cell>
          <cell r="W966">
            <v>12</v>
          </cell>
          <cell r="X966">
            <v>97</v>
          </cell>
          <cell r="Y966">
            <v>0</v>
          </cell>
          <cell r="Z966">
            <v>0</v>
          </cell>
          <cell r="AB966" t="str">
            <v>14</v>
          </cell>
          <cell r="AC966">
            <v>2</v>
          </cell>
          <cell r="AD966" t="str">
            <v>0</v>
          </cell>
          <cell r="AE966" t="str">
            <v>0</v>
          </cell>
          <cell r="AF966" t="str">
            <v>20</v>
          </cell>
          <cell r="AI966">
            <v>0</v>
          </cell>
          <cell r="AJ966">
            <v>0</v>
          </cell>
        </row>
        <row r="967">
          <cell r="A967" t="str">
            <v>20</v>
          </cell>
          <cell r="B967" t="str">
            <v>17</v>
          </cell>
          <cell r="C967" t="str">
            <v>422</v>
          </cell>
          <cell r="D967" t="str">
            <v>Фильтр натрикотионов</v>
          </cell>
          <cell r="E967" t="str">
            <v>ый в системе наружно</v>
          </cell>
          <cell r="F967" t="str">
            <v>й канализации</v>
          </cell>
          <cell r="G967" t="str">
            <v>01</v>
          </cell>
          <cell r="H967">
            <v>8467.3700000000008</v>
          </cell>
          <cell r="I967">
            <v>0</v>
          </cell>
          <cell r="J967">
            <v>0</v>
          </cell>
          <cell r="K967">
            <v>1</v>
          </cell>
          <cell r="L967" t="str">
            <v>88/4</v>
          </cell>
          <cell r="M967" t="str">
            <v>49013</v>
          </cell>
          <cell r="N967" t="str">
            <v>14 2919360</v>
          </cell>
          <cell r="P967">
            <v>6.7</v>
          </cell>
          <cell r="Q967">
            <v>0</v>
          </cell>
          <cell r="R967" t="str">
            <v>1</v>
          </cell>
          <cell r="S967" t="str">
            <v>49</v>
          </cell>
          <cell r="T967">
            <v>97</v>
          </cell>
          <cell r="U967">
            <v>12</v>
          </cell>
          <cell r="V967">
            <v>97</v>
          </cell>
          <cell r="W967">
            <v>12</v>
          </cell>
          <cell r="X967">
            <v>97</v>
          </cell>
          <cell r="Y967">
            <v>0</v>
          </cell>
          <cell r="Z967">
            <v>0</v>
          </cell>
          <cell r="AB967" t="str">
            <v>14</v>
          </cell>
          <cell r="AC967">
            <v>2</v>
          </cell>
          <cell r="AD967" t="str">
            <v>0</v>
          </cell>
          <cell r="AE967" t="str">
            <v>0</v>
          </cell>
          <cell r="AF967" t="str">
            <v>20</v>
          </cell>
          <cell r="AI967">
            <v>0</v>
          </cell>
          <cell r="AJ967">
            <v>0</v>
          </cell>
        </row>
        <row r="968">
          <cell r="A968" t="str">
            <v>20</v>
          </cell>
          <cell r="B968" t="str">
            <v>17</v>
          </cell>
          <cell r="C968" t="str">
            <v>423</v>
          </cell>
          <cell r="D968" t="str">
            <v>Насос ВКС 5-28 в сис</v>
          </cell>
          <cell r="E968" t="str">
            <v>теме наружной канали</v>
          </cell>
          <cell r="F968" t="str">
            <v>зации</v>
          </cell>
          <cell r="G968" t="str">
            <v>01</v>
          </cell>
          <cell r="H968">
            <v>2270.85</v>
          </cell>
          <cell r="I968">
            <v>0</v>
          </cell>
          <cell r="J968">
            <v>0</v>
          </cell>
          <cell r="K968">
            <v>1</v>
          </cell>
          <cell r="L968" t="str">
            <v>88/4</v>
          </cell>
          <cell r="M968" t="str">
            <v>41502</v>
          </cell>
          <cell r="N968" t="str">
            <v>14 2912172</v>
          </cell>
          <cell r="P968">
            <v>12.5</v>
          </cell>
          <cell r="Q968">
            <v>0</v>
          </cell>
          <cell r="R968" t="str">
            <v>1</v>
          </cell>
          <cell r="S968" t="str">
            <v>41</v>
          </cell>
          <cell r="T968">
            <v>97</v>
          </cell>
          <cell r="U968">
            <v>12</v>
          </cell>
          <cell r="V968">
            <v>97</v>
          </cell>
          <cell r="W968">
            <v>12</v>
          </cell>
          <cell r="X968">
            <v>97</v>
          </cell>
          <cell r="Y968">
            <v>0</v>
          </cell>
          <cell r="Z968">
            <v>0</v>
          </cell>
          <cell r="AB968" t="str">
            <v>14</v>
          </cell>
          <cell r="AC968">
            <v>2</v>
          </cell>
          <cell r="AD968" t="str">
            <v>0</v>
          </cell>
          <cell r="AE968" t="str">
            <v>0</v>
          </cell>
          <cell r="AF968" t="str">
            <v>20</v>
          </cell>
          <cell r="AI968">
            <v>0</v>
          </cell>
          <cell r="AJ968">
            <v>0</v>
          </cell>
        </row>
        <row r="969">
          <cell r="A969" t="str">
            <v>20</v>
          </cell>
          <cell r="B969" t="str">
            <v>17</v>
          </cell>
          <cell r="C969" t="str">
            <v>424</v>
          </cell>
          <cell r="D969" t="str">
            <v>Емкость V-2.5м3 в це</v>
          </cell>
          <cell r="E969" t="str">
            <v>хе по переработке мо</v>
          </cell>
          <cell r="F969" t="str">
            <v>лока</v>
          </cell>
          <cell r="G969" t="str">
            <v>01</v>
          </cell>
          <cell r="H969">
            <v>3761.12</v>
          </cell>
          <cell r="I969">
            <v>0</v>
          </cell>
          <cell r="J969">
            <v>0</v>
          </cell>
          <cell r="K969">
            <v>1</v>
          </cell>
          <cell r="L969" t="str">
            <v>88/4</v>
          </cell>
          <cell r="M969" t="str">
            <v>45100</v>
          </cell>
          <cell r="N969" t="str">
            <v>14 2925110</v>
          </cell>
          <cell r="P969">
            <v>11.8</v>
          </cell>
          <cell r="Q969">
            <v>0</v>
          </cell>
          <cell r="R969" t="str">
            <v>1</v>
          </cell>
          <cell r="S969" t="str">
            <v>45</v>
          </cell>
          <cell r="T969">
            <v>97</v>
          </cell>
          <cell r="U969">
            <v>12</v>
          </cell>
          <cell r="V969">
            <v>97</v>
          </cell>
          <cell r="W969">
            <v>12</v>
          </cell>
          <cell r="X969">
            <v>97</v>
          </cell>
          <cell r="Y969">
            <v>0</v>
          </cell>
          <cell r="Z969">
            <v>0</v>
          </cell>
          <cell r="AB969" t="str">
            <v>14</v>
          </cell>
          <cell r="AC969">
            <v>2</v>
          </cell>
          <cell r="AD969" t="str">
            <v>0</v>
          </cell>
          <cell r="AE969" t="str">
            <v>0</v>
          </cell>
          <cell r="AF969" t="str">
            <v>20</v>
          </cell>
          <cell r="AI969">
            <v>0</v>
          </cell>
          <cell r="AJ969">
            <v>0</v>
          </cell>
        </row>
        <row r="970">
          <cell r="A970" t="str">
            <v>20</v>
          </cell>
          <cell r="B970" t="str">
            <v>17</v>
          </cell>
          <cell r="C970" t="str">
            <v>425</v>
          </cell>
          <cell r="D970" t="str">
            <v>Емкость V-5м3 в цехе</v>
          </cell>
          <cell r="E970" t="str">
            <v xml:space="preserve"> по переработке моло</v>
          </cell>
          <cell r="F970" t="str">
            <v>ка</v>
          </cell>
          <cell r="G970" t="str">
            <v>01</v>
          </cell>
          <cell r="H970">
            <v>7356.02</v>
          </cell>
          <cell r="I970">
            <v>0</v>
          </cell>
          <cell r="J970">
            <v>0</v>
          </cell>
          <cell r="K970">
            <v>1</v>
          </cell>
          <cell r="L970" t="str">
            <v>88/4</v>
          </cell>
          <cell r="M970" t="str">
            <v>45100</v>
          </cell>
          <cell r="N970" t="str">
            <v>14 2925110</v>
          </cell>
          <cell r="P970">
            <v>11.8</v>
          </cell>
          <cell r="Q970">
            <v>0</v>
          </cell>
          <cell r="R970" t="str">
            <v>1</v>
          </cell>
          <cell r="S970" t="str">
            <v>45</v>
          </cell>
          <cell r="T970">
            <v>97</v>
          </cell>
          <cell r="U970">
            <v>12</v>
          </cell>
          <cell r="V970">
            <v>97</v>
          </cell>
          <cell r="W970">
            <v>12</v>
          </cell>
          <cell r="X970">
            <v>97</v>
          </cell>
          <cell r="Y970">
            <v>0</v>
          </cell>
          <cell r="Z970">
            <v>0</v>
          </cell>
          <cell r="AB970" t="str">
            <v>14</v>
          </cell>
          <cell r="AC970">
            <v>2</v>
          </cell>
          <cell r="AD970" t="str">
            <v>0</v>
          </cell>
          <cell r="AE970" t="str">
            <v>0</v>
          </cell>
          <cell r="AF970" t="str">
            <v>20</v>
          </cell>
          <cell r="AI970">
            <v>0</v>
          </cell>
          <cell r="AJ970">
            <v>0</v>
          </cell>
        </row>
        <row r="971">
          <cell r="A971" t="str">
            <v>20</v>
          </cell>
          <cell r="B971" t="str">
            <v>17</v>
          </cell>
          <cell r="C971" t="str">
            <v>426</v>
          </cell>
          <cell r="D971" t="str">
            <v>Емкость V-6м3 в цехе</v>
          </cell>
          <cell r="E971" t="str">
            <v xml:space="preserve"> по переработке моло</v>
          </cell>
          <cell r="F971" t="str">
            <v>ка</v>
          </cell>
          <cell r="G971" t="str">
            <v>01</v>
          </cell>
          <cell r="H971">
            <v>8729.2900000000009</v>
          </cell>
          <cell r="I971">
            <v>0</v>
          </cell>
          <cell r="J971">
            <v>0</v>
          </cell>
          <cell r="K971">
            <v>1</v>
          </cell>
          <cell r="L971" t="str">
            <v>88/4</v>
          </cell>
          <cell r="M971" t="str">
            <v>45100</v>
          </cell>
          <cell r="N971" t="str">
            <v>14 2925110</v>
          </cell>
          <cell r="P971">
            <v>11.8</v>
          </cell>
          <cell r="Q971">
            <v>0</v>
          </cell>
          <cell r="R971" t="str">
            <v>1</v>
          </cell>
          <cell r="S971" t="str">
            <v>45</v>
          </cell>
          <cell r="T971">
            <v>97</v>
          </cell>
          <cell r="U971">
            <v>12</v>
          </cell>
          <cell r="V971">
            <v>97</v>
          </cell>
          <cell r="W971">
            <v>12</v>
          </cell>
          <cell r="X971">
            <v>97</v>
          </cell>
          <cell r="Y971">
            <v>0</v>
          </cell>
          <cell r="Z971">
            <v>0</v>
          </cell>
          <cell r="AB971" t="str">
            <v>14</v>
          </cell>
          <cell r="AC971">
            <v>2</v>
          </cell>
          <cell r="AD971" t="str">
            <v>0</v>
          </cell>
          <cell r="AE971" t="str">
            <v>0</v>
          </cell>
          <cell r="AF971" t="str">
            <v>20</v>
          </cell>
          <cell r="AI971">
            <v>0</v>
          </cell>
          <cell r="AJ971">
            <v>0</v>
          </cell>
        </row>
        <row r="972">
          <cell r="A972" t="str">
            <v>20</v>
          </cell>
          <cell r="B972" t="str">
            <v>17</v>
          </cell>
          <cell r="C972" t="str">
            <v>427</v>
          </cell>
          <cell r="D972" t="str">
            <v>Емкость V-12м3 в сис</v>
          </cell>
          <cell r="E972" t="str">
            <v>теме наружной канали</v>
          </cell>
          <cell r="F972" t="str">
            <v>зации</v>
          </cell>
          <cell r="G972" t="str">
            <v>01</v>
          </cell>
          <cell r="H972">
            <v>16974.38</v>
          </cell>
          <cell r="I972">
            <v>0</v>
          </cell>
          <cell r="J972">
            <v>0</v>
          </cell>
          <cell r="K972">
            <v>1</v>
          </cell>
          <cell r="L972" t="str">
            <v>88/4</v>
          </cell>
          <cell r="M972" t="str">
            <v>49016</v>
          </cell>
          <cell r="N972" t="str">
            <v>14 2919319</v>
          </cell>
          <cell r="P972">
            <v>11.1</v>
          </cell>
          <cell r="Q972">
            <v>0</v>
          </cell>
          <cell r="R972" t="str">
            <v>1</v>
          </cell>
          <cell r="S972" t="str">
            <v>49</v>
          </cell>
          <cell r="T972">
            <v>97</v>
          </cell>
          <cell r="U972">
            <v>12</v>
          </cell>
          <cell r="V972">
            <v>97</v>
          </cell>
          <cell r="W972">
            <v>12</v>
          </cell>
          <cell r="X972">
            <v>97</v>
          </cell>
          <cell r="Y972">
            <v>0</v>
          </cell>
          <cell r="Z972">
            <v>0</v>
          </cell>
          <cell r="AB972" t="str">
            <v>14</v>
          </cell>
          <cell r="AC972">
            <v>2</v>
          </cell>
          <cell r="AD972" t="str">
            <v>0</v>
          </cell>
          <cell r="AE972" t="str">
            <v>0</v>
          </cell>
          <cell r="AF972" t="str">
            <v>20</v>
          </cell>
          <cell r="AI972">
            <v>0</v>
          </cell>
          <cell r="AJ972">
            <v>0</v>
          </cell>
        </row>
        <row r="973">
          <cell r="A973" t="str">
            <v>20</v>
          </cell>
          <cell r="B973" t="str">
            <v>17</v>
          </cell>
          <cell r="C973" t="str">
            <v>428</v>
          </cell>
          <cell r="D973" t="str">
            <v>Горелка газомазутная</v>
          </cell>
          <cell r="E973" t="str">
            <v xml:space="preserve"> в системе теплосети</v>
          </cell>
          <cell r="G973" t="str">
            <v>01</v>
          </cell>
          <cell r="H973">
            <v>3966.62</v>
          </cell>
          <cell r="I973">
            <v>0</v>
          </cell>
          <cell r="J973">
            <v>0</v>
          </cell>
          <cell r="K973">
            <v>1</v>
          </cell>
          <cell r="L973" t="str">
            <v>88/4</v>
          </cell>
          <cell r="M973" t="str">
            <v>40000</v>
          </cell>
          <cell r="N973" t="str">
            <v>14 2914253</v>
          </cell>
          <cell r="P973">
            <v>3.7</v>
          </cell>
          <cell r="Q973">
            <v>0</v>
          </cell>
          <cell r="R973" t="str">
            <v>1</v>
          </cell>
          <cell r="S973" t="str">
            <v>40</v>
          </cell>
          <cell r="T973">
            <v>97</v>
          </cell>
          <cell r="U973">
            <v>12</v>
          </cell>
          <cell r="V973">
            <v>97</v>
          </cell>
          <cell r="W973">
            <v>12</v>
          </cell>
          <cell r="X973">
            <v>97</v>
          </cell>
          <cell r="Y973">
            <v>0</v>
          </cell>
          <cell r="Z973">
            <v>0</v>
          </cell>
          <cell r="AB973" t="str">
            <v>14</v>
          </cell>
          <cell r="AC973">
            <v>2</v>
          </cell>
          <cell r="AD973" t="str">
            <v>0</v>
          </cell>
          <cell r="AE973" t="str">
            <v>0</v>
          </cell>
          <cell r="AF973" t="str">
            <v>20</v>
          </cell>
          <cell r="AI973">
            <v>0</v>
          </cell>
          <cell r="AJ973">
            <v>0</v>
          </cell>
        </row>
        <row r="974">
          <cell r="A974" t="str">
            <v>20</v>
          </cell>
          <cell r="B974" t="str">
            <v>17</v>
          </cell>
          <cell r="C974" t="str">
            <v>429</v>
          </cell>
          <cell r="D974" t="str">
            <v>Эл.тельфер 0.5</v>
          </cell>
          <cell r="G974" t="str">
            <v>01</v>
          </cell>
          <cell r="H974">
            <v>4411.13</v>
          </cell>
          <cell r="I974">
            <v>0</v>
          </cell>
          <cell r="J974">
            <v>0</v>
          </cell>
          <cell r="K974">
            <v>1</v>
          </cell>
          <cell r="L974" t="str">
            <v>88/4</v>
          </cell>
          <cell r="M974" t="str">
            <v>41722</v>
          </cell>
          <cell r="N974" t="str">
            <v>14 2915289</v>
          </cell>
          <cell r="P974">
            <v>14.3</v>
          </cell>
          <cell r="Q974">
            <v>0</v>
          </cell>
          <cell r="R974" t="str">
            <v>1</v>
          </cell>
          <cell r="S974" t="str">
            <v>41</v>
          </cell>
          <cell r="T974">
            <v>97</v>
          </cell>
          <cell r="U974">
            <v>12</v>
          </cell>
          <cell r="V974">
            <v>97</v>
          </cell>
          <cell r="W974">
            <v>12</v>
          </cell>
          <cell r="X974">
            <v>97</v>
          </cell>
          <cell r="Y974">
            <v>0</v>
          </cell>
          <cell r="Z974">
            <v>0</v>
          </cell>
          <cell r="AB974" t="str">
            <v>14</v>
          </cell>
          <cell r="AC974">
            <v>2</v>
          </cell>
          <cell r="AD974" t="str">
            <v>0</v>
          </cell>
          <cell r="AE974" t="str">
            <v>0</v>
          </cell>
          <cell r="AF974" t="str">
            <v>20</v>
          </cell>
          <cell r="AI974">
            <v>0</v>
          </cell>
          <cell r="AJ974">
            <v>0</v>
          </cell>
        </row>
        <row r="975">
          <cell r="A975" t="str">
            <v>20</v>
          </cell>
          <cell r="B975" t="str">
            <v>17</v>
          </cell>
          <cell r="C975" t="str">
            <v>430</v>
          </cell>
          <cell r="D975" t="str">
            <v>Вентилятор ВР-12-26-</v>
          </cell>
          <cell r="E975" t="str">
            <v>3.15 в цехе по перер</v>
          </cell>
          <cell r="F975" t="str">
            <v>аботке молока</v>
          </cell>
          <cell r="G975" t="str">
            <v>01</v>
          </cell>
          <cell r="H975">
            <v>1460.22</v>
          </cell>
          <cell r="I975">
            <v>0</v>
          </cell>
          <cell r="J975">
            <v>0</v>
          </cell>
          <cell r="K975">
            <v>1</v>
          </cell>
          <cell r="L975" t="str">
            <v>88/4</v>
          </cell>
          <cell r="M975" t="str">
            <v>41606</v>
          </cell>
          <cell r="N975" t="str">
            <v>16 2930271</v>
          </cell>
          <cell r="P975">
            <v>11.1</v>
          </cell>
          <cell r="Q975">
            <v>0</v>
          </cell>
          <cell r="R975" t="str">
            <v>1</v>
          </cell>
          <cell r="S975" t="str">
            <v>41</v>
          </cell>
          <cell r="T975">
            <v>97</v>
          </cell>
          <cell r="U975">
            <v>12</v>
          </cell>
          <cell r="V975">
            <v>97</v>
          </cell>
          <cell r="W975">
            <v>12</v>
          </cell>
          <cell r="X975">
            <v>97</v>
          </cell>
          <cell r="Y975">
            <v>0</v>
          </cell>
          <cell r="Z975">
            <v>0</v>
          </cell>
          <cell r="AB975" t="str">
            <v>14</v>
          </cell>
          <cell r="AC975">
            <v>2</v>
          </cell>
          <cell r="AD975" t="str">
            <v>0</v>
          </cell>
          <cell r="AE975" t="str">
            <v>0</v>
          </cell>
          <cell r="AF975" t="str">
            <v>20</v>
          </cell>
          <cell r="AI975">
            <v>0</v>
          </cell>
          <cell r="AJ975">
            <v>0</v>
          </cell>
        </row>
        <row r="976">
          <cell r="A976" t="str">
            <v>20</v>
          </cell>
          <cell r="B976" t="str">
            <v>17</v>
          </cell>
          <cell r="C976" t="str">
            <v>431</v>
          </cell>
          <cell r="D976" t="str">
            <v>Вентилятор ВР-12-26-</v>
          </cell>
          <cell r="E976" t="str">
            <v>3.15 в цехе по перер</v>
          </cell>
          <cell r="F976" t="str">
            <v>аботке молока</v>
          </cell>
          <cell r="G976" t="str">
            <v>01</v>
          </cell>
          <cell r="H976">
            <v>1460.22</v>
          </cell>
          <cell r="I976">
            <v>0</v>
          </cell>
          <cell r="J976">
            <v>0</v>
          </cell>
          <cell r="K976">
            <v>1</v>
          </cell>
          <cell r="L976" t="str">
            <v>88/4</v>
          </cell>
          <cell r="M976" t="str">
            <v>41606</v>
          </cell>
          <cell r="N976" t="str">
            <v>16 2930271</v>
          </cell>
          <cell r="P976">
            <v>11.1</v>
          </cell>
          <cell r="Q976">
            <v>0</v>
          </cell>
          <cell r="R976" t="str">
            <v>1</v>
          </cell>
          <cell r="S976" t="str">
            <v>41</v>
          </cell>
          <cell r="T976">
            <v>97</v>
          </cell>
          <cell r="U976">
            <v>12</v>
          </cell>
          <cell r="V976">
            <v>97</v>
          </cell>
          <cell r="W976">
            <v>12</v>
          </cell>
          <cell r="X976">
            <v>97</v>
          </cell>
          <cell r="Y976">
            <v>0</v>
          </cell>
          <cell r="Z976">
            <v>0</v>
          </cell>
          <cell r="AB976" t="str">
            <v>14</v>
          </cell>
          <cell r="AC976">
            <v>2</v>
          </cell>
          <cell r="AD976" t="str">
            <v>0</v>
          </cell>
          <cell r="AE976" t="str">
            <v>0</v>
          </cell>
          <cell r="AF976" t="str">
            <v>20</v>
          </cell>
          <cell r="AI976">
            <v>0</v>
          </cell>
          <cell r="AJ976">
            <v>0</v>
          </cell>
        </row>
        <row r="977">
          <cell r="A977" t="str">
            <v>20</v>
          </cell>
          <cell r="B977" t="str">
            <v>17</v>
          </cell>
          <cell r="C977" t="str">
            <v>432</v>
          </cell>
          <cell r="D977" t="str">
            <v>Машина сбивальная ZP</v>
          </cell>
          <cell r="E977" t="str">
            <v>200</v>
          </cell>
          <cell r="G977" t="str">
            <v>01</v>
          </cell>
          <cell r="H977">
            <v>17333.54</v>
          </cell>
          <cell r="I977">
            <v>0</v>
          </cell>
          <cell r="J977">
            <v>0</v>
          </cell>
          <cell r="K977">
            <v>1</v>
          </cell>
          <cell r="L977" t="str">
            <v>88/4</v>
          </cell>
          <cell r="M977" t="str">
            <v>45102</v>
          </cell>
          <cell r="N977" t="str">
            <v>14 2925112</v>
          </cell>
          <cell r="P977">
            <v>15.4</v>
          </cell>
          <cell r="Q977">
            <v>0</v>
          </cell>
          <cell r="R977" t="str">
            <v>1</v>
          </cell>
          <cell r="S977" t="str">
            <v>45</v>
          </cell>
          <cell r="T977">
            <v>97</v>
          </cell>
          <cell r="U977">
            <v>12</v>
          </cell>
          <cell r="V977">
            <v>97</v>
          </cell>
          <cell r="W977">
            <v>12</v>
          </cell>
          <cell r="X977">
            <v>97</v>
          </cell>
          <cell r="Y977">
            <v>0</v>
          </cell>
          <cell r="Z977">
            <v>0</v>
          </cell>
          <cell r="AB977" t="str">
            <v>14</v>
          </cell>
          <cell r="AC977">
            <v>2</v>
          </cell>
          <cell r="AD977" t="str">
            <v>0</v>
          </cell>
          <cell r="AE977" t="str">
            <v>0</v>
          </cell>
          <cell r="AF977" t="str">
            <v>20</v>
          </cell>
          <cell r="AI977">
            <v>0</v>
          </cell>
          <cell r="AJ977">
            <v>0</v>
          </cell>
        </row>
        <row r="978">
          <cell r="A978" t="str">
            <v>20</v>
          </cell>
          <cell r="B978" t="str">
            <v>17</v>
          </cell>
          <cell r="C978" t="str">
            <v>433</v>
          </cell>
          <cell r="D978" t="str">
            <v>Машина брикетировочн</v>
          </cell>
          <cell r="E978" t="str">
            <v>ая</v>
          </cell>
          <cell r="G978" t="str">
            <v>01</v>
          </cell>
          <cell r="H978">
            <v>111161.93</v>
          </cell>
          <cell r="I978">
            <v>0</v>
          </cell>
          <cell r="J978">
            <v>0</v>
          </cell>
          <cell r="K978">
            <v>1</v>
          </cell>
          <cell r="L978" t="str">
            <v>88/4</v>
          </cell>
          <cell r="M978" t="str">
            <v>45100</v>
          </cell>
          <cell r="N978" t="str">
            <v>14 2925104</v>
          </cell>
          <cell r="P978">
            <v>11.8</v>
          </cell>
          <cell r="Q978">
            <v>0</v>
          </cell>
          <cell r="R978" t="str">
            <v>1</v>
          </cell>
          <cell r="S978" t="str">
            <v>45</v>
          </cell>
          <cell r="T978">
            <v>97</v>
          </cell>
          <cell r="U978">
            <v>12</v>
          </cell>
          <cell r="V978">
            <v>97</v>
          </cell>
          <cell r="W978">
            <v>12</v>
          </cell>
          <cell r="X978">
            <v>97</v>
          </cell>
          <cell r="Y978">
            <v>0</v>
          </cell>
          <cell r="Z978">
            <v>0</v>
          </cell>
          <cell r="AB978" t="str">
            <v>14</v>
          </cell>
          <cell r="AC978">
            <v>2</v>
          </cell>
          <cell r="AD978" t="str">
            <v>0</v>
          </cell>
          <cell r="AE978" t="str">
            <v>0</v>
          </cell>
          <cell r="AF978" t="str">
            <v>20</v>
          </cell>
          <cell r="AI978">
            <v>0</v>
          </cell>
          <cell r="AJ978">
            <v>0</v>
          </cell>
        </row>
        <row r="979">
          <cell r="A979" t="str">
            <v>20</v>
          </cell>
          <cell r="B979" t="str">
            <v>17</v>
          </cell>
          <cell r="C979" t="str">
            <v>434</v>
          </cell>
          <cell r="D979" t="str">
            <v>Электронасос самозал</v>
          </cell>
          <cell r="E979" t="str">
            <v>ивной SA 200 MR</v>
          </cell>
          <cell r="G979" t="str">
            <v>01</v>
          </cell>
          <cell r="H979">
            <v>14199.72</v>
          </cell>
          <cell r="I979">
            <v>0</v>
          </cell>
          <cell r="J979">
            <v>0</v>
          </cell>
          <cell r="K979">
            <v>1</v>
          </cell>
          <cell r="L979" t="str">
            <v>88/4</v>
          </cell>
          <cell r="M979" t="str">
            <v>41502</v>
          </cell>
          <cell r="N979" t="str">
            <v>14 2912177</v>
          </cell>
          <cell r="P979">
            <v>12.5</v>
          </cell>
          <cell r="Q979">
            <v>0</v>
          </cell>
          <cell r="R979" t="str">
            <v>1</v>
          </cell>
          <cell r="S979" t="str">
            <v>41</v>
          </cell>
          <cell r="T979">
            <v>97</v>
          </cell>
          <cell r="U979">
            <v>12</v>
          </cell>
          <cell r="V979">
            <v>97</v>
          </cell>
          <cell r="W979">
            <v>12</v>
          </cell>
          <cell r="X979">
            <v>97</v>
          </cell>
          <cell r="Y979">
            <v>0</v>
          </cell>
          <cell r="Z979">
            <v>0</v>
          </cell>
          <cell r="AB979" t="str">
            <v>14</v>
          </cell>
          <cell r="AC979">
            <v>2</v>
          </cell>
          <cell r="AD979" t="str">
            <v>0</v>
          </cell>
          <cell r="AE979" t="str">
            <v>0</v>
          </cell>
          <cell r="AF979" t="str">
            <v>20</v>
          </cell>
          <cell r="AI979">
            <v>0</v>
          </cell>
          <cell r="AJ979">
            <v>0</v>
          </cell>
        </row>
        <row r="980">
          <cell r="A980" t="str">
            <v>20</v>
          </cell>
          <cell r="B980" t="str">
            <v>17</v>
          </cell>
          <cell r="C980" t="str">
            <v>435</v>
          </cell>
          <cell r="D980" t="str">
            <v>Емкость для молока</v>
          </cell>
          <cell r="E980" t="str">
            <v>5000 л</v>
          </cell>
          <cell r="G980" t="str">
            <v>01</v>
          </cell>
          <cell r="H980">
            <v>17292.919999999998</v>
          </cell>
          <cell r="I980">
            <v>0</v>
          </cell>
          <cell r="J980">
            <v>0</v>
          </cell>
          <cell r="K980">
            <v>1</v>
          </cell>
          <cell r="L980" t="str">
            <v>88/4</v>
          </cell>
          <cell r="M980" t="str">
            <v>45100</v>
          </cell>
          <cell r="N980" t="str">
            <v>14 2925110</v>
          </cell>
          <cell r="P980">
            <v>11.8</v>
          </cell>
          <cell r="Q980">
            <v>0</v>
          </cell>
          <cell r="R980" t="str">
            <v>1</v>
          </cell>
          <cell r="S980" t="str">
            <v>45</v>
          </cell>
          <cell r="T980">
            <v>97</v>
          </cell>
          <cell r="U980">
            <v>12</v>
          </cell>
          <cell r="V980">
            <v>97</v>
          </cell>
          <cell r="W980">
            <v>12</v>
          </cell>
          <cell r="X980">
            <v>97</v>
          </cell>
          <cell r="Y980">
            <v>0</v>
          </cell>
          <cell r="Z980">
            <v>0</v>
          </cell>
          <cell r="AB980" t="str">
            <v>14</v>
          </cell>
          <cell r="AC980">
            <v>2</v>
          </cell>
          <cell r="AD980" t="str">
            <v>0</v>
          </cell>
          <cell r="AE980" t="str">
            <v>0</v>
          </cell>
          <cell r="AF980" t="str">
            <v>20</v>
          </cell>
          <cell r="AI980">
            <v>0</v>
          </cell>
          <cell r="AJ980">
            <v>0</v>
          </cell>
        </row>
        <row r="981">
          <cell r="A981" t="str">
            <v>20</v>
          </cell>
          <cell r="B981" t="str">
            <v>17</v>
          </cell>
          <cell r="C981" t="str">
            <v>436</v>
          </cell>
          <cell r="D981" t="str">
            <v>Емкость для молока</v>
          </cell>
          <cell r="E981" t="str">
            <v>5000 л</v>
          </cell>
          <cell r="G981" t="str">
            <v>01</v>
          </cell>
          <cell r="H981">
            <v>17292.919999999998</v>
          </cell>
          <cell r="I981">
            <v>0</v>
          </cell>
          <cell r="J981">
            <v>0</v>
          </cell>
          <cell r="K981">
            <v>1</v>
          </cell>
          <cell r="L981" t="str">
            <v>88/4</v>
          </cell>
          <cell r="M981" t="str">
            <v>45100</v>
          </cell>
          <cell r="N981" t="str">
            <v>14 2925110</v>
          </cell>
          <cell r="P981">
            <v>11.8</v>
          </cell>
          <cell r="Q981">
            <v>0</v>
          </cell>
          <cell r="R981" t="str">
            <v>1</v>
          </cell>
          <cell r="S981" t="str">
            <v>45</v>
          </cell>
          <cell r="T981">
            <v>97</v>
          </cell>
          <cell r="U981">
            <v>12</v>
          </cell>
          <cell r="V981">
            <v>97</v>
          </cell>
          <cell r="W981">
            <v>12</v>
          </cell>
          <cell r="X981">
            <v>97</v>
          </cell>
          <cell r="Y981">
            <v>0</v>
          </cell>
          <cell r="Z981">
            <v>0</v>
          </cell>
          <cell r="AB981" t="str">
            <v>14</v>
          </cell>
          <cell r="AC981">
            <v>2</v>
          </cell>
          <cell r="AD981" t="str">
            <v>0</v>
          </cell>
          <cell r="AE981" t="str">
            <v>0</v>
          </cell>
          <cell r="AF981" t="str">
            <v>20</v>
          </cell>
          <cell r="AI981">
            <v>0</v>
          </cell>
          <cell r="AJ981">
            <v>0</v>
          </cell>
        </row>
        <row r="982">
          <cell r="A982" t="str">
            <v>20</v>
          </cell>
          <cell r="B982" t="str">
            <v>17</v>
          </cell>
          <cell r="C982" t="str">
            <v>437</v>
          </cell>
          <cell r="D982" t="str">
            <v>Ванна постоянного ур</v>
          </cell>
          <cell r="E982" t="str">
            <v>овня и мойка</v>
          </cell>
          <cell r="G982" t="str">
            <v>01</v>
          </cell>
          <cell r="H982">
            <v>36917.01</v>
          </cell>
          <cell r="I982">
            <v>0</v>
          </cell>
          <cell r="J982">
            <v>0</v>
          </cell>
          <cell r="K982">
            <v>1</v>
          </cell>
          <cell r="L982" t="str">
            <v>88/4</v>
          </cell>
          <cell r="M982" t="str">
            <v>45100</v>
          </cell>
          <cell r="N982" t="str">
            <v>14 2925110</v>
          </cell>
          <cell r="P982">
            <v>11.8</v>
          </cell>
          <cell r="Q982">
            <v>0</v>
          </cell>
          <cell r="R982" t="str">
            <v>1</v>
          </cell>
          <cell r="S982" t="str">
            <v>45</v>
          </cell>
          <cell r="T982">
            <v>97</v>
          </cell>
          <cell r="U982">
            <v>12</v>
          </cell>
          <cell r="V982">
            <v>97</v>
          </cell>
          <cell r="W982">
            <v>12</v>
          </cell>
          <cell r="X982">
            <v>97</v>
          </cell>
          <cell r="Y982">
            <v>0</v>
          </cell>
          <cell r="Z982">
            <v>0</v>
          </cell>
          <cell r="AB982" t="str">
            <v>14</v>
          </cell>
          <cell r="AC982">
            <v>2</v>
          </cell>
          <cell r="AD982" t="str">
            <v>0</v>
          </cell>
          <cell r="AE982" t="str">
            <v>0</v>
          </cell>
          <cell r="AF982" t="str">
            <v>20</v>
          </cell>
          <cell r="AI982">
            <v>0</v>
          </cell>
          <cell r="AJ982">
            <v>0</v>
          </cell>
        </row>
        <row r="983">
          <cell r="A983" t="str">
            <v>20</v>
          </cell>
          <cell r="B983" t="str">
            <v>17</v>
          </cell>
          <cell r="C983" t="str">
            <v>438</v>
          </cell>
          <cell r="D983" t="str">
            <v>Ванна постоянного ур</v>
          </cell>
          <cell r="E983" t="str">
            <v>овня и мойка</v>
          </cell>
          <cell r="G983" t="str">
            <v>01</v>
          </cell>
          <cell r="H983">
            <v>36917.01</v>
          </cell>
          <cell r="I983">
            <v>0</v>
          </cell>
          <cell r="J983">
            <v>0</v>
          </cell>
          <cell r="K983">
            <v>1</v>
          </cell>
          <cell r="L983" t="str">
            <v>88/4</v>
          </cell>
          <cell r="M983" t="str">
            <v>45100</v>
          </cell>
          <cell r="N983" t="str">
            <v>14 2925110</v>
          </cell>
          <cell r="P983">
            <v>11.8</v>
          </cell>
          <cell r="Q983">
            <v>0</v>
          </cell>
          <cell r="R983" t="str">
            <v>1</v>
          </cell>
          <cell r="S983" t="str">
            <v>45</v>
          </cell>
          <cell r="T983">
            <v>97</v>
          </cell>
          <cell r="U983">
            <v>12</v>
          </cell>
          <cell r="V983">
            <v>97</v>
          </cell>
          <cell r="W983">
            <v>12</v>
          </cell>
          <cell r="X983">
            <v>97</v>
          </cell>
          <cell r="Y983">
            <v>0</v>
          </cell>
          <cell r="Z983">
            <v>0</v>
          </cell>
          <cell r="AB983" t="str">
            <v>14</v>
          </cell>
          <cell r="AC983">
            <v>2</v>
          </cell>
          <cell r="AD983" t="str">
            <v>0</v>
          </cell>
          <cell r="AE983" t="str">
            <v>0</v>
          </cell>
          <cell r="AF983" t="str">
            <v>20</v>
          </cell>
          <cell r="AI983">
            <v>0</v>
          </cell>
          <cell r="AJ983">
            <v>0</v>
          </cell>
        </row>
        <row r="984">
          <cell r="A984" t="str">
            <v>20</v>
          </cell>
          <cell r="B984" t="str">
            <v>17</v>
          </cell>
          <cell r="C984" t="str">
            <v>439</v>
          </cell>
          <cell r="D984" t="str">
            <v>Емкость с формами</v>
          </cell>
          <cell r="G984" t="str">
            <v>01</v>
          </cell>
          <cell r="H984">
            <v>28492.7</v>
          </cell>
          <cell r="I984">
            <v>0</v>
          </cell>
          <cell r="J984">
            <v>0</v>
          </cell>
          <cell r="K984">
            <v>1</v>
          </cell>
          <cell r="L984" t="str">
            <v>88/4</v>
          </cell>
          <cell r="M984" t="str">
            <v>45100</v>
          </cell>
          <cell r="N984" t="str">
            <v>14 2925110</v>
          </cell>
          <cell r="P984">
            <v>11.8</v>
          </cell>
          <cell r="Q984">
            <v>0</v>
          </cell>
          <cell r="R984" t="str">
            <v>1</v>
          </cell>
          <cell r="S984" t="str">
            <v>45</v>
          </cell>
          <cell r="T984">
            <v>97</v>
          </cell>
          <cell r="U984">
            <v>12</v>
          </cell>
          <cell r="V984">
            <v>97</v>
          </cell>
          <cell r="W984">
            <v>12</v>
          </cell>
          <cell r="X984">
            <v>97</v>
          </cell>
          <cell r="Y984">
            <v>0</v>
          </cell>
          <cell r="Z984">
            <v>0</v>
          </cell>
          <cell r="AB984" t="str">
            <v>14</v>
          </cell>
          <cell r="AC984">
            <v>2</v>
          </cell>
          <cell r="AD984" t="str">
            <v>0</v>
          </cell>
          <cell r="AE984" t="str">
            <v>0</v>
          </cell>
          <cell r="AF984" t="str">
            <v>20</v>
          </cell>
          <cell r="AI984">
            <v>0</v>
          </cell>
          <cell r="AJ984">
            <v>0</v>
          </cell>
        </row>
        <row r="985">
          <cell r="A985" t="str">
            <v>20</v>
          </cell>
          <cell r="B985" t="str">
            <v>17</v>
          </cell>
          <cell r="C985" t="str">
            <v>440</v>
          </cell>
          <cell r="D985" t="str">
            <v>Емкость с формами</v>
          </cell>
          <cell r="G985" t="str">
            <v>01</v>
          </cell>
          <cell r="H985">
            <v>28492.79</v>
          </cell>
          <cell r="I985">
            <v>0</v>
          </cell>
          <cell r="J985">
            <v>0</v>
          </cell>
          <cell r="K985">
            <v>1</v>
          </cell>
          <cell r="L985" t="str">
            <v>88/4</v>
          </cell>
          <cell r="M985" t="str">
            <v>45100</v>
          </cell>
          <cell r="N985" t="str">
            <v>14 2925110</v>
          </cell>
          <cell r="P985">
            <v>11.8</v>
          </cell>
          <cell r="Q985">
            <v>0</v>
          </cell>
          <cell r="R985" t="str">
            <v>1</v>
          </cell>
          <cell r="S985" t="str">
            <v>45</v>
          </cell>
          <cell r="T985">
            <v>97</v>
          </cell>
          <cell r="U985">
            <v>12</v>
          </cell>
          <cell r="V985">
            <v>97</v>
          </cell>
          <cell r="W985">
            <v>12</v>
          </cell>
          <cell r="X985">
            <v>97</v>
          </cell>
          <cell r="Y985">
            <v>0</v>
          </cell>
          <cell r="Z985">
            <v>0</v>
          </cell>
          <cell r="AB985" t="str">
            <v>14</v>
          </cell>
          <cell r="AC985">
            <v>2</v>
          </cell>
          <cell r="AD985" t="str">
            <v>0</v>
          </cell>
          <cell r="AE985" t="str">
            <v>0</v>
          </cell>
          <cell r="AF985" t="str">
            <v>20</v>
          </cell>
          <cell r="AI985">
            <v>0</v>
          </cell>
          <cell r="AJ985">
            <v>0</v>
          </cell>
        </row>
        <row r="986">
          <cell r="A986" t="str">
            <v>20</v>
          </cell>
          <cell r="B986" t="str">
            <v>17</v>
          </cell>
          <cell r="C986" t="str">
            <v>441</v>
          </cell>
          <cell r="D986" t="str">
            <v>Туннель прессования</v>
          </cell>
          <cell r="G986" t="str">
            <v>01</v>
          </cell>
          <cell r="H986">
            <v>37311.19</v>
          </cell>
          <cell r="I986">
            <v>0</v>
          </cell>
          <cell r="J986">
            <v>0</v>
          </cell>
          <cell r="K986">
            <v>1</v>
          </cell>
          <cell r="L986" t="str">
            <v>88/4</v>
          </cell>
          <cell r="M986" t="str">
            <v>45101</v>
          </cell>
          <cell r="N986" t="str">
            <v>14 2925113</v>
          </cell>
          <cell r="P986">
            <v>12.5</v>
          </cell>
          <cell r="Q986">
            <v>0</v>
          </cell>
          <cell r="R986" t="str">
            <v>1</v>
          </cell>
          <cell r="S986" t="str">
            <v>45</v>
          </cell>
          <cell r="T986">
            <v>97</v>
          </cell>
          <cell r="U986">
            <v>12</v>
          </cell>
          <cell r="V986">
            <v>97</v>
          </cell>
          <cell r="W986">
            <v>12</v>
          </cell>
          <cell r="X986">
            <v>97</v>
          </cell>
          <cell r="Y986">
            <v>0</v>
          </cell>
          <cell r="Z986">
            <v>0</v>
          </cell>
          <cell r="AB986" t="str">
            <v>14</v>
          </cell>
          <cell r="AC986">
            <v>2</v>
          </cell>
          <cell r="AD986" t="str">
            <v>0</v>
          </cell>
          <cell r="AE986" t="str">
            <v>0</v>
          </cell>
          <cell r="AF986" t="str">
            <v>20</v>
          </cell>
          <cell r="AI986">
            <v>0</v>
          </cell>
          <cell r="AJ986">
            <v>0</v>
          </cell>
        </row>
        <row r="987">
          <cell r="A987" t="str">
            <v>20</v>
          </cell>
          <cell r="B987" t="str">
            <v>17</v>
          </cell>
          <cell r="C987" t="str">
            <v>442</v>
          </cell>
          <cell r="D987" t="str">
            <v>Резервуав накопитель</v>
          </cell>
          <cell r="E987" t="str">
            <v>ный 2000 л</v>
          </cell>
          <cell r="G987" t="str">
            <v>01</v>
          </cell>
          <cell r="H987">
            <v>8748.58</v>
          </cell>
          <cell r="I987">
            <v>0</v>
          </cell>
          <cell r="J987">
            <v>0</v>
          </cell>
          <cell r="K987">
            <v>1</v>
          </cell>
          <cell r="L987" t="str">
            <v>88/4</v>
          </cell>
          <cell r="M987" t="str">
            <v>45100</v>
          </cell>
          <cell r="N987" t="str">
            <v>14 2925110</v>
          </cell>
          <cell r="P987">
            <v>11.8</v>
          </cell>
          <cell r="Q987">
            <v>0</v>
          </cell>
          <cell r="R987" t="str">
            <v>1</v>
          </cell>
          <cell r="S987" t="str">
            <v>45</v>
          </cell>
          <cell r="T987">
            <v>97</v>
          </cell>
          <cell r="U987">
            <v>12</v>
          </cell>
          <cell r="V987">
            <v>97</v>
          </cell>
          <cell r="W987">
            <v>12</v>
          </cell>
          <cell r="X987">
            <v>97</v>
          </cell>
          <cell r="Y987">
            <v>0</v>
          </cell>
          <cell r="Z987">
            <v>0</v>
          </cell>
          <cell r="AB987" t="str">
            <v>14</v>
          </cell>
          <cell r="AC987">
            <v>2</v>
          </cell>
          <cell r="AD987" t="str">
            <v>0</v>
          </cell>
          <cell r="AE987" t="str">
            <v>0</v>
          </cell>
          <cell r="AF987" t="str">
            <v>20</v>
          </cell>
          <cell r="AI987">
            <v>0</v>
          </cell>
          <cell r="AJ987">
            <v>0</v>
          </cell>
        </row>
        <row r="988">
          <cell r="A988" t="str">
            <v>20</v>
          </cell>
          <cell r="B988" t="str">
            <v>17</v>
          </cell>
          <cell r="C988" t="str">
            <v>443</v>
          </cell>
          <cell r="D988" t="str">
            <v>Установ ка для обезж</v>
          </cell>
          <cell r="E988" t="str">
            <v>иривания SE 07 X</v>
          </cell>
          <cell r="G988" t="str">
            <v>01</v>
          </cell>
          <cell r="H988">
            <v>70990.080000000002</v>
          </cell>
          <cell r="I988">
            <v>0</v>
          </cell>
          <cell r="J988">
            <v>0</v>
          </cell>
          <cell r="K988">
            <v>1</v>
          </cell>
          <cell r="L988" t="str">
            <v>88/4</v>
          </cell>
          <cell r="M988" t="str">
            <v>45100</v>
          </cell>
          <cell r="N988" t="str">
            <v>14 2925110</v>
          </cell>
          <cell r="P988">
            <v>11.8</v>
          </cell>
          <cell r="Q988">
            <v>0</v>
          </cell>
          <cell r="R988" t="str">
            <v>1</v>
          </cell>
          <cell r="S988" t="str">
            <v>45</v>
          </cell>
          <cell r="T988">
            <v>97</v>
          </cell>
          <cell r="U988">
            <v>12</v>
          </cell>
          <cell r="V988">
            <v>97</v>
          </cell>
          <cell r="W988">
            <v>12</v>
          </cell>
          <cell r="X988">
            <v>97</v>
          </cell>
          <cell r="Y988">
            <v>0</v>
          </cell>
          <cell r="Z988">
            <v>0</v>
          </cell>
          <cell r="AB988" t="str">
            <v>14</v>
          </cell>
          <cell r="AC988">
            <v>2</v>
          </cell>
          <cell r="AD988" t="str">
            <v>0</v>
          </cell>
          <cell r="AE988" t="str">
            <v>0</v>
          </cell>
          <cell r="AF988" t="str">
            <v>20</v>
          </cell>
          <cell r="AI988">
            <v>0</v>
          </cell>
          <cell r="AJ988">
            <v>0</v>
          </cell>
        </row>
        <row r="989">
          <cell r="A989" t="str">
            <v>20</v>
          </cell>
          <cell r="B989" t="str">
            <v>17</v>
          </cell>
          <cell r="C989" t="str">
            <v>444</v>
          </cell>
          <cell r="D989" t="str">
            <v>Установка 3х1000л</v>
          </cell>
          <cell r="G989" t="str">
            <v>01</v>
          </cell>
          <cell r="H989">
            <v>131594.65</v>
          </cell>
          <cell r="I989">
            <v>0</v>
          </cell>
          <cell r="J989">
            <v>0</v>
          </cell>
          <cell r="K989">
            <v>1</v>
          </cell>
          <cell r="L989" t="str">
            <v>88/4</v>
          </cell>
          <cell r="M989" t="str">
            <v>45100</v>
          </cell>
          <cell r="N989" t="str">
            <v>14 2925110</v>
          </cell>
          <cell r="P989">
            <v>11.8</v>
          </cell>
          <cell r="Q989">
            <v>0</v>
          </cell>
          <cell r="R989" t="str">
            <v>1</v>
          </cell>
          <cell r="S989" t="str">
            <v>45</v>
          </cell>
          <cell r="T989">
            <v>97</v>
          </cell>
          <cell r="U989">
            <v>12</v>
          </cell>
          <cell r="V989">
            <v>97</v>
          </cell>
          <cell r="W989">
            <v>12</v>
          </cell>
          <cell r="X989">
            <v>97</v>
          </cell>
          <cell r="Y989">
            <v>0</v>
          </cell>
          <cell r="Z989">
            <v>0</v>
          </cell>
          <cell r="AB989" t="str">
            <v>14</v>
          </cell>
          <cell r="AC989">
            <v>2</v>
          </cell>
          <cell r="AD989" t="str">
            <v>0</v>
          </cell>
          <cell r="AE989" t="str">
            <v>0</v>
          </cell>
          <cell r="AF989" t="str">
            <v>20</v>
          </cell>
          <cell r="AI989">
            <v>0</v>
          </cell>
          <cell r="AJ989">
            <v>0</v>
          </cell>
        </row>
        <row r="990">
          <cell r="A990" t="str">
            <v>20</v>
          </cell>
          <cell r="B990" t="str">
            <v>17</v>
          </cell>
          <cell r="C990" t="str">
            <v>445</v>
          </cell>
          <cell r="D990" t="str">
            <v>Электронасос СА 200</v>
          </cell>
          <cell r="E990" t="str">
            <v>MR</v>
          </cell>
          <cell r="G990" t="str">
            <v>01</v>
          </cell>
          <cell r="H990">
            <v>17530.16</v>
          </cell>
          <cell r="I990">
            <v>0</v>
          </cell>
          <cell r="J990">
            <v>0</v>
          </cell>
          <cell r="K990">
            <v>1</v>
          </cell>
          <cell r="L990" t="str">
            <v>88/4</v>
          </cell>
          <cell r="M990" t="str">
            <v>45100</v>
          </cell>
          <cell r="N990" t="str">
            <v>14 2925110</v>
          </cell>
          <cell r="P990">
            <v>11.8</v>
          </cell>
          <cell r="Q990">
            <v>0</v>
          </cell>
          <cell r="R990" t="str">
            <v>1</v>
          </cell>
          <cell r="S990" t="str">
            <v>41</v>
          </cell>
          <cell r="T990">
            <v>97</v>
          </cell>
          <cell r="U990">
            <v>12</v>
          </cell>
          <cell r="V990">
            <v>97</v>
          </cell>
          <cell r="W990">
            <v>12</v>
          </cell>
          <cell r="X990">
            <v>97</v>
          </cell>
          <cell r="Y990">
            <v>0</v>
          </cell>
          <cell r="Z990">
            <v>0</v>
          </cell>
          <cell r="AB990" t="str">
            <v>14</v>
          </cell>
          <cell r="AC990">
            <v>2</v>
          </cell>
          <cell r="AD990" t="str">
            <v>0</v>
          </cell>
          <cell r="AE990" t="str">
            <v>0</v>
          </cell>
          <cell r="AF990" t="str">
            <v>20</v>
          </cell>
          <cell r="AI990">
            <v>0</v>
          </cell>
          <cell r="AJ990">
            <v>0</v>
          </cell>
        </row>
        <row r="991">
          <cell r="A991" t="str">
            <v>20</v>
          </cell>
          <cell r="B991" t="str">
            <v>17</v>
          </cell>
          <cell r="C991" t="str">
            <v>446</v>
          </cell>
          <cell r="D991" t="str">
            <v>Емкость для сыворотк</v>
          </cell>
          <cell r="E991" t="str">
            <v>и 5000л</v>
          </cell>
          <cell r="G991" t="str">
            <v>01</v>
          </cell>
          <cell r="H991">
            <v>23838.59</v>
          </cell>
          <cell r="I991">
            <v>0</v>
          </cell>
          <cell r="J991">
            <v>0</v>
          </cell>
          <cell r="K991">
            <v>1</v>
          </cell>
          <cell r="L991" t="str">
            <v>88/4</v>
          </cell>
          <cell r="M991" t="str">
            <v>45100</v>
          </cell>
          <cell r="N991" t="str">
            <v>14 2925110</v>
          </cell>
          <cell r="P991">
            <v>11.8</v>
          </cell>
          <cell r="Q991">
            <v>0</v>
          </cell>
          <cell r="R991" t="str">
            <v>1</v>
          </cell>
          <cell r="S991" t="str">
            <v>45</v>
          </cell>
          <cell r="T991">
            <v>97</v>
          </cell>
          <cell r="U991">
            <v>12</v>
          </cell>
          <cell r="V991">
            <v>97</v>
          </cell>
          <cell r="W991">
            <v>12</v>
          </cell>
          <cell r="X991">
            <v>97</v>
          </cell>
          <cell r="Y991">
            <v>0</v>
          </cell>
          <cell r="Z991">
            <v>0</v>
          </cell>
          <cell r="AB991" t="str">
            <v>14</v>
          </cell>
          <cell r="AC991">
            <v>2</v>
          </cell>
          <cell r="AD991" t="str">
            <v>0</v>
          </cell>
          <cell r="AE991" t="str">
            <v>0</v>
          </cell>
          <cell r="AF991" t="str">
            <v>20</v>
          </cell>
          <cell r="AI991">
            <v>0</v>
          </cell>
          <cell r="AJ991">
            <v>0</v>
          </cell>
        </row>
        <row r="992">
          <cell r="A992" t="str">
            <v>20</v>
          </cell>
          <cell r="B992" t="str">
            <v>17</v>
          </cell>
          <cell r="C992" t="str">
            <v>447</v>
          </cell>
          <cell r="D992" t="str">
            <v>Электронасос загрузк</v>
          </cell>
          <cell r="E992" t="str">
            <v>и сыворотки  S20 CMR</v>
          </cell>
          <cell r="G992" t="str">
            <v>01</v>
          </cell>
          <cell r="H992">
            <v>17154.16</v>
          </cell>
          <cell r="I992">
            <v>0</v>
          </cell>
          <cell r="J992">
            <v>0</v>
          </cell>
          <cell r="K992">
            <v>1</v>
          </cell>
          <cell r="L992" t="str">
            <v>88/4</v>
          </cell>
          <cell r="M992" t="str">
            <v>45100</v>
          </cell>
          <cell r="N992" t="str">
            <v>14 2925110</v>
          </cell>
          <cell r="P992">
            <v>11.8</v>
          </cell>
          <cell r="Q992">
            <v>0</v>
          </cell>
          <cell r="R992" t="str">
            <v>1</v>
          </cell>
          <cell r="S992" t="str">
            <v>45</v>
          </cell>
          <cell r="T992">
            <v>97</v>
          </cell>
          <cell r="U992">
            <v>12</v>
          </cell>
          <cell r="V992">
            <v>97</v>
          </cell>
          <cell r="W992">
            <v>12</v>
          </cell>
          <cell r="X992">
            <v>97</v>
          </cell>
          <cell r="Y992">
            <v>0</v>
          </cell>
          <cell r="Z992">
            <v>0</v>
          </cell>
          <cell r="AB992" t="str">
            <v>14</v>
          </cell>
          <cell r="AC992">
            <v>2</v>
          </cell>
          <cell r="AD992" t="str">
            <v>0</v>
          </cell>
          <cell r="AE992" t="str">
            <v>0</v>
          </cell>
          <cell r="AF992" t="str">
            <v>20</v>
          </cell>
          <cell r="AI992">
            <v>0</v>
          </cell>
          <cell r="AJ992">
            <v>0</v>
          </cell>
        </row>
        <row r="993">
          <cell r="A993" t="str">
            <v>20</v>
          </cell>
          <cell r="B993" t="str">
            <v>17</v>
          </cell>
          <cell r="C993" t="str">
            <v>448</v>
          </cell>
          <cell r="D993" t="str">
            <v>Помещение для созрев</v>
          </cell>
          <cell r="E993" t="str">
            <v>ания сыров</v>
          </cell>
          <cell r="G993" t="str">
            <v>01</v>
          </cell>
          <cell r="H993">
            <v>19848.86</v>
          </cell>
          <cell r="I993">
            <v>0</v>
          </cell>
          <cell r="J993">
            <v>0</v>
          </cell>
          <cell r="K993">
            <v>1</v>
          </cell>
          <cell r="L993" t="str">
            <v>88/4</v>
          </cell>
          <cell r="M993" t="str">
            <v>45101</v>
          </cell>
          <cell r="N993" t="str">
            <v>14 2925113</v>
          </cell>
          <cell r="P993">
            <v>12.5</v>
          </cell>
          <cell r="Q993">
            <v>0</v>
          </cell>
          <cell r="R993" t="str">
            <v>1</v>
          </cell>
          <cell r="S993" t="str">
            <v>45</v>
          </cell>
          <cell r="T993">
            <v>97</v>
          </cell>
          <cell r="U993">
            <v>12</v>
          </cell>
          <cell r="V993">
            <v>97</v>
          </cell>
          <cell r="W993">
            <v>12</v>
          </cell>
          <cell r="X993">
            <v>97</v>
          </cell>
          <cell r="Y993">
            <v>0</v>
          </cell>
          <cell r="Z993">
            <v>0</v>
          </cell>
          <cell r="AB993" t="str">
            <v>14</v>
          </cell>
          <cell r="AC993">
            <v>2</v>
          </cell>
          <cell r="AD993" t="str">
            <v>0</v>
          </cell>
          <cell r="AE993" t="str">
            <v>0</v>
          </cell>
          <cell r="AF993" t="str">
            <v>20</v>
          </cell>
          <cell r="AI993">
            <v>0</v>
          </cell>
          <cell r="AJ993">
            <v>0</v>
          </cell>
        </row>
        <row r="994">
          <cell r="A994" t="str">
            <v>20</v>
          </cell>
          <cell r="B994" t="str">
            <v>17</v>
          </cell>
          <cell r="C994" t="str">
            <v>449</v>
          </cell>
          <cell r="D994" t="str">
            <v>Помещение для посола</v>
          </cell>
          <cell r="E994" t="str">
            <v>3.5х7</v>
          </cell>
          <cell r="G994" t="str">
            <v>01</v>
          </cell>
          <cell r="H994">
            <v>15176.1</v>
          </cell>
          <cell r="I994">
            <v>0</v>
          </cell>
          <cell r="J994">
            <v>0</v>
          </cell>
          <cell r="K994">
            <v>1</v>
          </cell>
          <cell r="L994" t="str">
            <v>88/4</v>
          </cell>
          <cell r="M994" t="str">
            <v>45101</v>
          </cell>
          <cell r="N994" t="str">
            <v>14 2925113</v>
          </cell>
          <cell r="P994">
            <v>12.5</v>
          </cell>
          <cell r="Q994">
            <v>0</v>
          </cell>
          <cell r="R994" t="str">
            <v>1</v>
          </cell>
          <cell r="S994" t="str">
            <v>45</v>
          </cell>
          <cell r="T994">
            <v>97</v>
          </cell>
          <cell r="U994">
            <v>12</v>
          </cell>
          <cell r="V994">
            <v>97</v>
          </cell>
          <cell r="W994">
            <v>12</v>
          </cell>
          <cell r="X994">
            <v>97</v>
          </cell>
          <cell r="Y994">
            <v>0</v>
          </cell>
          <cell r="Z994">
            <v>0</v>
          </cell>
          <cell r="AB994" t="str">
            <v>14</v>
          </cell>
          <cell r="AC994">
            <v>2</v>
          </cell>
          <cell r="AD994" t="str">
            <v>0</v>
          </cell>
          <cell r="AE994" t="str">
            <v>0</v>
          </cell>
          <cell r="AF994" t="str">
            <v>20</v>
          </cell>
          <cell r="AI994">
            <v>0</v>
          </cell>
          <cell r="AJ994">
            <v>0</v>
          </cell>
        </row>
        <row r="995">
          <cell r="A995" t="str">
            <v>20</v>
          </cell>
          <cell r="B995" t="str">
            <v>17</v>
          </cell>
          <cell r="C995" t="str">
            <v>450</v>
          </cell>
          <cell r="D995" t="str">
            <v>Камера для пастерили</v>
          </cell>
          <cell r="E995" t="str">
            <v>зации молока</v>
          </cell>
          <cell r="G995" t="str">
            <v>01</v>
          </cell>
          <cell r="H995">
            <v>38889.86</v>
          </cell>
          <cell r="I995">
            <v>0</v>
          </cell>
          <cell r="J995">
            <v>0</v>
          </cell>
          <cell r="K995">
            <v>1</v>
          </cell>
          <cell r="L995" t="str">
            <v>88/4</v>
          </cell>
          <cell r="M995" t="str">
            <v>45101</v>
          </cell>
          <cell r="N995" t="str">
            <v>14 2925110</v>
          </cell>
          <cell r="P995">
            <v>12.5</v>
          </cell>
          <cell r="Q995">
            <v>0</v>
          </cell>
          <cell r="R995" t="str">
            <v>1</v>
          </cell>
          <cell r="S995" t="str">
            <v>45</v>
          </cell>
          <cell r="T995">
            <v>97</v>
          </cell>
          <cell r="U995">
            <v>12</v>
          </cell>
          <cell r="V995">
            <v>97</v>
          </cell>
          <cell r="W995">
            <v>12</v>
          </cell>
          <cell r="X995">
            <v>97</v>
          </cell>
          <cell r="Y995">
            <v>0</v>
          </cell>
          <cell r="Z995">
            <v>0</v>
          </cell>
          <cell r="AB995" t="str">
            <v>14</v>
          </cell>
          <cell r="AC995">
            <v>2</v>
          </cell>
          <cell r="AD995" t="str">
            <v>0</v>
          </cell>
          <cell r="AE995" t="str">
            <v>0</v>
          </cell>
          <cell r="AF995" t="str">
            <v>20</v>
          </cell>
          <cell r="AI995">
            <v>0</v>
          </cell>
          <cell r="AJ995">
            <v>0</v>
          </cell>
        </row>
        <row r="996">
          <cell r="A996" t="str">
            <v>20</v>
          </cell>
          <cell r="B996" t="str">
            <v>17</v>
          </cell>
          <cell r="C996" t="str">
            <v>451</v>
          </cell>
          <cell r="D996" t="str">
            <v>Камера для кефира</v>
          </cell>
          <cell r="E996" t="str">
            <v>2.3х4.5</v>
          </cell>
          <cell r="G996" t="str">
            <v>01</v>
          </cell>
          <cell r="H996">
            <v>38889.86</v>
          </cell>
          <cell r="I996">
            <v>0</v>
          </cell>
          <cell r="J996">
            <v>0</v>
          </cell>
          <cell r="K996">
            <v>1</v>
          </cell>
          <cell r="L996" t="str">
            <v>88/4</v>
          </cell>
          <cell r="M996" t="str">
            <v>45101</v>
          </cell>
          <cell r="N996" t="str">
            <v>14 2925110</v>
          </cell>
          <cell r="P996">
            <v>12.5</v>
          </cell>
          <cell r="Q996">
            <v>0</v>
          </cell>
          <cell r="R996" t="str">
            <v>1</v>
          </cell>
          <cell r="S996" t="str">
            <v>45</v>
          </cell>
          <cell r="T996">
            <v>97</v>
          </cell>
          <cell r="U996">
            <v>12</v>
          </cell>
          <cell r="V996">
            <v>97</v>
          </cell>
          <cell r="W996">
            <v>12</v>
          </cell>
          <cell r="X996">
            <v>97</v>
          </cell>
          <cell r="Y996">
            <v>0</v>
          </cell>
          <cell r="Z996">
            <v>0</v>
          </cell>
          <cell r="AB996" t="str">
            <v>14</v>
          </cell>
          <cell r="AC996">
            <v>2</v>
          </cell>
          <cell r="AD996" t="str">
            <v>0</v>
          </cell>
          <cell r="AE996" t="str">
            <v>0</v>
          </cell>
          <cell r="AF996" t="str">
            <v>20</v>
          </cell>
          <cell r="AI996">
            <v>0</v>
          </cell>
          <cell r="AJ996">
            <v>0</v>
          </cell>
        </row>
        <row r="997">
          <cell r="A997" t="str">
            <v>20</v>
          </cell>
          <cell r="B997" t="str">
            <v>17</v>
          </cell>
          <cell r="C997" t="str">
            <v>452</v>
          </cell>
          <cell r="D997" t="str">
            <v>Камера для свежих пр</v>
          </cell>
          <cell r="E997" t="str">
            <v>одуктов</v>
          </cell>
          <cell r="G997" t="str">
            <v>01</v>
          </cell>
          <cell r="H997">
            <v>19733.310000000001</v>
          </cell>
          <cell r="I997">
            <v>0</v>
          </cell>
          <cell r="J997">
            <v>0</v>
          </cell>
          <cell r="K997">
            <v>1</v>
          </cell>
          <cell r="L997" t="str">
            <v>88/4</v>
          </cell>
          <cell r="M997" t="str">
            <v>45101</v>
          </cell>
          <cell r="N997" t="str">
            <v>14 2925110</v>
          </cell>
          <cell r="P997">
            <v>12.5</v>
          </cell>
          <cell r="Q997">
            <v>0</v>
          </cell>
          <cell r="R997" t="str">
            <v>1</v>
          </cell>
          <cell r="S997" t="str">
            <v>45</v>
          </cell>
          <cell r="T997">
            <v>97</v>
          </cell>
          <cell r="U997">
            <v>12</v>
          </cell>
          <cell r="V997">
            <v>97</v>
          </cell>
          <cell r="W997">
            <v>12</v>
          </cell>
          <cell r="X997">
            <v>97</v>
          </cell>
          <cell r="Y997">
            <v>0</v>
          </cell>
          <cell r="Z997">
            <v>0</v>
          </cell>
          <cell r="AB997" t="str">
            <v>14</v>
          </cell>
          <cell r="AC997">
            <v>2</v>
          </cell>
          <cell r="AD997" t="str">
            <v>0</v>
          </cell>
          <cell r="AE997" t="str">
            <v>0</v>
          </cell>
          <cell r="AF997" t="str">
            <v>20</v>
          </cell>
          <cell r="AI997">
            <v>0</v>
          </cell>
          <cell r="AJ997">
            <v>0</v>
          </cell>
        </row>
        <row r="998">
          <cell r="A998" t="str">
            <v>20</v>
          </cell>
          <cell r="B998" t="str">
            <v>17</v>
          </cell>
          <cell r="C998" t="str">
            <v>453</v>
          </cell>
          <cell r="D998" t="str">
            <v>Агрега холодильный У</v>
          </cell>
          <cell r="E998" t="str">
            <v>нисистем IBN 120 EUV</v>
          </cell>
          <cell r="F998" t="str">
            <v>R 22</v>
          </cell>
          <cell r="G998" t="str">
            <v>01</v>
          </cell>
          <cell r="H998">
            <v>68479.72</v>
          </cell>
          <cell r="I998">
            <v>0</v>
          </cell>
          <cell r="J998">
            <v>0</v>
          </cell>
          <cell r="K998">
            <v>1</v>
          </cell>
          <cell r="L998" t="str">
            <v>88/4</v>
          </cell>
          <cell r="M998" t="str">
            <v>45104</v>
          </cell>
          <cell r="N998" t="str">
            <v>14 2919595</v>
          </cell>
          <cell r="P998">
            <v>10</v>
          </cell>
          <cell r="Q998">
            <v>0</v>
          </cell>
          <cell r="R998" t="str">
            <v>1</v>
          </cell>
          <cell r="S998" t="str">
            <v>45</v>
          </cell>
          <cell r="T998">
            <v>97</v>
          </cell>
          <cell r="U998">
            <v>12</v>
          </cell>
          <cell r="V998">
            <v>97</v>
          </cell>
          <cell r="W998">
            <v>12</v>
          </cell>
          <cell r="X998">
            <v>97</v>
          </cell>
          <cell r="Y998">
            <v>0</v>
          </cell>
          <cell r="Z998">
            <v>0</v>
          </cell>
          <cell r="AB998" t="str">
            <v>14</v>
          </cell>
          <cell r="AC998">
            <v>2</v>
          </cell>
          <cell r="AD998" t="str">
            <v>0</v>
          </cell>
          <cell r="AE998" t="str">
            <v>0</v>
          </cell>
          <cell r="AF998" t="str">
            <v>20</v>
          </cell>
          <cell r="AI998">
            <v>0</v>
          </cell>
          <cell r="AJ998">
            <v>0</v>
          </cell>
        </row>
        <row r="999">
          <cell r="A999" t="str">
            <v>20</v>
          </cell>
          <cell r="B999" t="str">
            <v>17</v>
          </cell>
          <cell r="C999" t="str">
            <v>454</v>
          </cell>
          <cell r="D999" t="str">
            <v>Агрегат холодильный</v>
          </cell>
          <cell r="E999" t="str">
            <v>Унисистем IBN 120 EU</v>
          </cell>
          <cell r="F999" t="str">
            <v>VR 22</v>
          </cell>
          <cell r="G999" t="str">
            <v>01</v>
          </cell>
          <cell r="H999">
            <v>68479.72</v>
          </cell>
          <cell r="I999">
            <v>0</v>
          </cell>
          <cell r="J999">
            <v>0</v>
          </cell>
          <cell r="K999">
            <v>1</v>
          </cell>
          <cell r="L999" t="str">
            <v>88/4</v>
          </cell>
          <cell r="M999" t="str">
            <v>45104</v>
          </cell>
          <cell r="N999" t="str">
            <v>14 2919595</v>
          </cell>
          <cell r="P999">
            <v>10</v>
          </cell>
          <cell r="Q999">
            <v>0</v>
          </cell>
          <cell r="R999" t="str">
            <v>1</v>
          </cell>
          <cell r="S999" t="str">
            <v>45</v>
          </cell>
          <cell r="T999">
            <v>97</v>
          </cell>
          <cell r="U999">
            <v>12</v>
          </cell>
          <cell r="V999">
            <v>97</v>
          </cell>
          <cell r="W999">
            <v>12</v>
          </cell>
          <cell r="X999">
            <v>97</v>
          </cell>
          <cell r="Y999">
            <v>0</v>
          </cell>
          <cell r="Z999">
            <v>0</v>
          </cell>
          <cell r="AB999" t="str">
            <v>14</v>
          </cell>
          <cell r="AC999">
            <v>2</v>
          </cell>
          <cell r="AD999" t="str">
            <v>0</v>
          </cell>
          <cell r="AE999" t="str">
            <v>0</v>
          </cell>
          <cell r="AF999" t="str">
            <v>20</v>
          </cell>
          <cell r="AI999">
            <v>0</v>
          </cell>
          <cell r="AJ999">
            <v>0</v>
          </cell>
        </row>
        <row r="1000">
          <cell r="A1000" t="str">
            <v>20</v>
          </cell>
          <cell r="B1000" t="str">
            <v>17</v>
          </cell>
          <cell r="C1000" t="str">
            <v>455</v>
          </cell>
          <cell r="D1000" t="str">
            <v>Агрегат холодильный</v>
          </cell>
          <cell r="E1000" t="str">
            <v>Унисистем INB 120 EU</v>
          </cell>
          <cell r="F1000" t="str">
            <v>VR 22</v>
          </cell>
          <cell r="G1000" t="str">
            <v>01</v>
          </cell>
          <cell r="H1000">
            <v>68479.72</v>
          </cell>
          <cell r="I1000">
            <v>0</v>
          </cell>
          <cell r="J1000">
            <v>0</v>
          </cell>
          <cell r="K1000">
            <v>1</v>
          </cell>
          <cell r="L1000" t="str">
            <v>88/4</v>
          </cell>
          <cell r="M1000" t="str">
            <v>45104</v>
          </cell>
          <cell r="N1000" t="str">
            <v>14 2919595</v>
          </cell>
          <cell r="P1000">
            <v>10</v>
          </cell>
          <cell r="Q1000">
            <v>0</v>
          </cell>
          <cell r="R1000" t="str">
            <v>1</v>
          </cell>
          <cell r="S1000" t="str">
            <v>45</v>
          </cell>
          <cell r="T1000">
            <v>97</v>
          </cell>
          <cell r="U1000">
            <v>12</v>
          </cell>
          <cell r="V1000">
            <v>97</v>
          </cell>
          <cell r="W1000">
            <v>12</v>
          </cell>
          <cell r="X1000">
            <v>97</v>
          </cell>
          <cell r="Y1000">
            <v>0</v>
          </cell>
          <cell r="Z1000">
            <v>0</v>
          </cell>
          <cell r="AB1000" t="str">
            <v>14</v>
          </cell>
          <cell r="AC1000">
            <v>2</v>
          </cell>
          <cell r="AD1000" t="str">
            <v>0</v>
          </cell>
          <cell r="AE1000" t="str">
            <v>0</v>
          </cell>
          <cell r="AF1000" t="str">
            <v>20</v>
          </cell>
          <cell r="AI1000">
            <v>0</v>
          </cell>
          <cell r="AJ1000">
            <v>0</v>
          </cell>
        </row>
        <row r="1001">
          <cell r="A1001" t="str">
            <v>20</v>
          </cell>
          <cell r="B1001" t="str">
            <v>17</v>
          </cell>
          <cell r="C1001" t="str">
            <v>456</v>
          </cell>
          <cell r="D1001" t="str">
            <v>Агрегат холодильный</v>
          </cell>
          <cell r="E1001" t="str">
            <v>Унисистем INB 120 EU</v>
          </cell>
          <cell r="F1001" t="str">
            <v>VR 22</v>
          </cell>
          <cell r="G1001" t="str">
            <v>01</v>
          </cell>
          <cell r="H1001">
            <v>68479.72</v>
          </cell>
          <cell r="I1001">
            <v>0</v>
          </cell>
          <cell r="J1001">
            <v>0</v>
          </cell>
          <cell r="K1001">
            <v>1</v>
          </cell>
          <cell r="L1001" t="str">
            <v>88/4</v>
          </cell>
          <cell r="M1001" t="str">
            <v>45104</v>
          </cell>
          <cell r="N1001" t="str">
            <v>14 2919595</v>
          </cell>
          <cell r="P1001">
            <v>10</v>
          </cell>
          <cell r="Q1001">
            <v>0</v>
          </cell>
          <cell r="R1001" t="str">
            <v>1</v>
          </cell>
          <cell r="S1001" t="str">
            <v>45</v>
          </cell>
          <cell r="T1001">
            <v>97</v>
          </cell>
          <cell r="U1001">
            <v>12</v>
          </cell>
          <cell r="V1001">
            <v>97</v>
          </cell>
          <cell r="W1001">
            <v>12</v>
          </cell>
          <cell r="X1001">
            <v>97</v>
          </cell>
          <cell r="Y1001">
            <v>0</v>
          </cell>
          <cell r="Z1001">
            <v>0</v>
          </cell>
          <cell r="AB1001" t="str">
            <v>14</v>
          </cell>
          <cell r="AC1001">
            <v>2</v>
          </cell>
          <cell r="AD1001" t="str">
            <v>0</v>
          </cell>
          <cell r="AE1001" t="str">
            <v>0</v>
          </cell>
          <cell r="AF1001" t="str">
            <v>20</v>
          </cell>
          <cell r="AI1001">
            <v>0</v>
          </cell>
          <cell r="AJ1001">
            <v>0</v>
          </cell>
        </row>
        <row r="1002">
          <cell r="A1002" t="str">
            <v>20</v>
          </cell>
          <cell r="B1002" t="str">
            <v>17</v>
          </cell>
          <cell r="C1002" t="str">
            <v>457</v>
          </cell>
          <cell r="D1002" t="str">
            <v>Агрегат холодильный</v>
          </cell>
          <cell r="E1002" t="str">
            <v>Унисистем INB 120 EU</v>
          </cell>
          <cell r="F1002" t="str">
            <v>VR 22</v>
          </cell>
          <cell r="G1002" t="str">
            <v>01</v>
          </cell>
          <cell r="H1002">
            <v>68479.72</v>
          </cell>
          <cell r="I1002">
            <v>0</v>
          </cell>
          <cell r="J1002">
            <v>0</v>
          </cell>
          <cell r="K1002">
            <v>1</v>
          </cell>
          <cell r="L1002" t="str">
            <v>88/4</v>
          </cell>
          <cell r="M1002" t="str">
            <v>45104</v>
          </cell>
          <cell r="N1002" t="str">
            <v>14 2919595</v>
          </cell>
          <cell r="P1002">
            <v>10</v>
          </cell>
          <cell r="Q1002">
            <v>0</v>
          </cell>
          <cell r="R1002" t="str">
            <v>1</v>
          </cell>
          <cell r="S1002" t="str">
            <v>45</v>
          </cell>
          <cell r="T1002">
            <v>97</v>
          </cell>
          <cell r="U1002">
            <v>12</v>
          </cell>
          <cell r="V1002">
            <v>97</v>
          </cell>
          <cell r="W1002">
            <v>12</v>
          </cell>
          <cell r="X1002">
            <v>97</v>
          </cell>
          <cell r="Y1002">
            <v>0</v>
          </cell>
          <cell r="Z1002">
            <v>0</v>
          </cell>
          <cell r="AB1002" t="str">
            <v>14</v>
          </cell>
          <cell r="AC1002">
            <v>2</v>
          </cell>
          <cell r="AD1002" t="str">
            <v>0</v>
          </cell>
          <cell r="AE1002" t="str">
            <v>0</v>
          </cell>
          <cell r="AF1002" t="str">
            <v>20</v>
          </cell>
          <cell r="AI1002">
            <v>0</v>
          </cell>
          <cell r="AJ1002">
            <v>0</v>
          </cell>
        </row>
        <row r="1003">
          <cell r="A1003" t="str">
            <v>20</v>
          </cell>
          <cell r="B1003" t="str">
            <v>17</v>
          </cell>
          <cell r="C1003" t="str">
            <v>458</v>
          </cell>
          <cell r="D1003" t="str">
            <v>Агрегат холодильный</v>
          </cell>
          <cell r="E1003" t="str">
            <v>Унисистем INB 120 EU</v>
          </cell>
          <cell r="F1003" t="str">
            <v>VR 22</v>
          </cell>
          <cell r="G1003" t="str">
            <v>01</v>
          </cell>
          <cell r="H1003">
            <v>68479.73</v>
          </cell>
          <cell r="I1003">
            <v>0</v>
          </cell>
          <cell r="J1003">
            <v>0</v>
          </cell>
          <cell r="K1003">
            <v>1</v>
          </cell>
          <cell r="L1003" t="str">
            <v>88/4</v>
          </cell>
          <cell r="M1003" t="str">
            <v>45104</v>
          </cell>
          <cell r="N1003" t="str">
            <v>14 2919595</v>
          </cell>
          <cell r="P1003">
            <v>10</v>
          </cell>
          <cell r="Q1003">
            <v>0</v>
          </cell>
          <cell r="R1003" t="str">
            <v>1</v>
          </cell>
          <cell r="S1003" t="str">
            <v>45</v>
          </cell>
          <cell r="T1003">
            <v>97</v>
          </cell>
          <cell r="U1003">
            <v>12</v>
          </cell>
          <cell r="V1003">
            <v>97</v>
          </cell>
          <cell r="W1003">
            <v>12</v>
          </cell>
          <cell r="X1003">
            <v>97</v>
          </cell>
          <cell r="Y1003">
            <v>0</v>
          </cell>
          <cell r="Z1003">
            <v>0</v>
          </cell>
          <cell r="AB1003" t="str">
            <v>14</v>
          </cell>
          <cell r="AC1003">
            <v>2</v>
          </cell>
          <cell r="AD1003" t="str">
            <v>0</v>
          </cell>
          <cell r="AE1003" t="str">
            <v>0</v>
          </cell>
          <cell r="AF1003" t="str">
            <v>20</v>
          </cell>
          <cell r="AI1003">
            <v>0</v>
          </cell>
          <cell r="AJ1003">
            <v>0</v>
          </cell>
        </row>
        <row r="1004">
          <cell r="A1004" t="str">
            <v>20</v>
          </cell>
          <cell r="B1004" t="str">
            <v>17</v>
          </cell>
          <cell r="C1004" t="str">
            <v>459</v>
          </cell>
          <cell r="D1004" t="str">
            <v>Пластинчатый теплооб</v>
          </cell>
          <cell r="E1004" t="str">
            <v>менник</v>
          </cell>
          <cell r="G1004" t="str">
            <v>01</v>
          </cell>
          <cell r="H1004">
            <v>42386.93</v>
          </cell>
          <cell r="I1004">
            <v>0</v>
          </cell>
          <cell r="J1004">
            <v>0</v>
          </cell>
          <cell r="K1004">
            <v>1</v>
          </cell>
          <cell r="L1004" t="str">
            <v>88/4</v>
          </cell>
          <cell r="M1004" t="str">
            <v>45104</v>
          </cell>
          <cell r="N1004" t="str">
            <v>14 2919609</v>
          </cell>
          <cell r="P1004">
            <v>10</v>
          </cell>
          <cell r="Q1004">
            <v>0</v>
          </cell>
          <cell r="R1004" t="str">
            <v>1</v>
          </cell>
          <cell r="S1004" t="str">
            <v>45</v>
          </cell>
          <cell r="T1004">
            <v>97</v>
          </cell>
          <cell r="U1004">
            <v>12</v>
          </cell>
          <cell r="V1004">
            <v>97</v>
          </cell>
          <cell r="W1004">
            <v>12</v>
          </cell>
          <cell r="X1004">
            <v>97</v>
          </cell>
          <cell r="Y1004">
            <v>0</v>
          </cell>
          <cell r="Z1004">
            <v>0</v>
          </cell>
          <cell r="AB1004" t="str">
            <v>14</v>
          </cell>
          <cell r="AC1004">
            <v>2</v>
          </cell>
          <cell r="AD1004" t="str">
            <v>0</v>
          </cell>
          <cell r="AE1004" t="str">
            <v>0</v>
          </cell>
          <cell r="AF1004" t="str">
            <v>20</v>
          </cell>
          <cell r="AI1004">
            <v>0</v>
          </cell>
          <cell r="AJ1004">
            <v>0</v>
          </cell>
        </row>
        <row r="1005">
          <cell r="A1005" t="str">
            <v>20</v>
          </cell>
          <cell r="B1005" t="str">
            <v>17</v>
          </cell>
          <cell r="C1005" t="str">
            <v>460</v>
          </cell>
          <cell r="D1005" t="str">
            <v>Многофункц.ванна с а</v>
          </cell>
          <cell r="E1005" t="str">
            <v>втомат.мойкой POL-ME</v>
          </cell>
          <cell r="F1005" t="str">
            <v>C 16</v>
          </cell>
          <cell r="G1005" t="str">
            <v>01</v>
          </cell>
          <cell r="H1005">
            <v>26725.11</v>
          </cell>
          <cell r="I1005">
            <v>0</v>
          </cell>
          <cell r="J1005">
            <v>0</v>
          </cell>
          <cell r="K1005">
            <v>1</v>
          </cell>
          <cell r="L1005" t="str">
            <v>88/4</v>
          </cell>
          <cell r="M1005" t="str">
            <v>45100</v>
          </cell>
          <cell r="N1005" t="str">
            <v>14 2925110</v>
          </cell>
          <cell r="P1005">
            <v>11.8</v>
          </cell>
          <cell r="Q1005">
            <v>0</v>
          </cell>
          <cell r="R1005" t="str">
            <v>1</v>
          </cell>
          <cell r="S1005" t="str">
            <v>45</v>
          </cell>
          <cell r="T1005">
            <v>97</v>
          </cell>
          <cell r="U1005">
            <v>12</v>
          </cell>
          <cell r="V1005">
            <v>97</v>
          </cell>
          <cell r="W1005">
            <v>12</v>
          </cell>
          <cell r="X1005">
            <v>97</v>
          </cell>
          <cell r="Y1005">
            <v>0</v>
          </cell>
          <cell r="Z1005">
            <v>0</v>
          </cell>
          <cell r="AB1005" t="str">
            <v>14</v>
          </cell>
          <cell r="AC1005">
            <v>2</v>
          </cell>
          <cell r="AD1005" t="str">
            <v>0</v>
          </cell>
          <cell r="AE1005" t="str">
            <v>0</v>
          </cell>
          <cell r="AF1005" t="str">
            <v>20</v>
          </cell>
          <cell r="AI1005">
            <v>0</v>
          </cell>
          <cell r="AJ1005">
            <v>0</v>
          </cell>
        </row>
        <row r="1006">
          <cell r="A1006" t="str">
            <v>20</v>
          </cell>
          <cell r="B1006" t="str">
            <v>17</v>
          </cell>
          <cell r="C1006" t="str">
            <v>461</v>
          </cell>
          <cell r="D1006" t="str">
            <v>Электронасос для сыв</v>
          </cell>
          <cell r="E1006" t="str">
            <v>оротки А-80 MR</v>
          </cell>
          <cell r="G1006" t="str">
            <v>01</v>
          </cell>
          <cell r="H1006">
            <v>13699.72</v>
          </cell>
          <cell r="I1006">
            <v>0</v>
          </cell>
          <cell r="J1006">
            <v>0</v>
          </cell>
          <cell r="K1006">
            <v>1</v>
          </cell>
          <cell r="L1006" t="str">
            <v>88/4</v>
          </cell>
          <cell r="M1006" t="str">
            <v>45100</v>
          </cell>
          <cell r="N1006" t="str">
            <v>14 2925110</v>
          </cell>
          <cell r="P1006">
            <v>11.8</v>
          </cell>
          <cell r="Q1006">
            <v>0</v>
          </cell>
          <cell r="R1006" t="str">
            <v>1</v>
          </cell>
          <cell r="S1006" t="str">
            <v>45</v>
          </cell>
          <cell r="T1006">
            <v>97</v>
          </cell>
          <cell r="U1006">
            <v>12</v>
          </cell>
          <cell r="V1006">
            <v>97</v>
          </cell>
          <cell r="W1006">
            <v>12</v>
          </cell>
          <cell r="X1006">
            <v>97</v>
          </cell>
          <cell r="Y1006">
            <v>0</v>
          </cell>
          <cell r="Z1006">
            <v>0</v>
          </cell>
          <cell r="AB1006" t="str">
            <v>14</v>
          </cell>
          <cell r="AC1006">
            <v>2</v>
          </cell>
          <cell r="AD1006" t="str">
            <v>0</v>
          </cell>
          <cell r="AE1006" t="str">
            <v>0</v>
          </cell>
          <cell r="AF1006" t="str">
            <v>20</v>
          </cell>
          <cell r="AI1006">
            <v>0</v>
          </cell>
          <cell r="AJ1006">
            <v>0</v>
          </cell>
        </row>
        <row r="1007">
          <cell r="A1007" t="str">
            <v>20</v>
          </cell>
          <cell r="B1007" t="str">
            <v>17</v>
          </cell>
          <cell r="C1007" t="str">
            <v>462</v>
          </cell>
          <cell r="D1007" t="str">
            <v>Устан.подготовки фер</v>
          </cell>
          <cell r="E1007" t="str">
            <v>ментов термолакт 1х</v>
          </cell>
          <cell r="F1007" t="str">
            <v>50</v>
          </cell>
          <cell r="G1007" t="str">
            <v>01</v>
          </cell>
          <cell r="H1007">
            <v>27631.64</v>
          </cell>
          <cell r="I1007">
            <v>0</v>
          </cell>
          <cell r="J1007">
            <v>0</v>
          </cell>
          <cell r="K1007">
            <v>1</v>
          </cell>
          <cell r="L1007" t="str">
            <v>88/4</v>
          </cell>
          <cell r="M1007" t="str">
            <v>45100</v>
          </cell>
          <cell r="N1007" t="str">
            <v>14 2925110</v>
          </cell>
          <cell r="P1007">
            <v>11.8</v>
          </cell>
          <cell r="Q1007">
            <v>0</v>
          </cell>
          <cell r="R1007" t="str">
            <v>1</v>
          </cell>
          <cell r="S1007" t="str">
            <v>45</v>
          </cell>
          <cell r="T1007">
            <v>97</v>
          </cell>
          <cell r="U1007">
            <v>12</v>
          </cell>
          <cell r="V1007">
            <v>97</v>
          </cell>
          <cell r="W1007">
            <v>12</v>
          </cell>
          <cell r="X1007">
            <v>97</v>
          </cell>
          <cell r="Y1007">
            <v>0</v>
          </cell>
          <cell r="Z1007">
            <v>0</v>
          </cell>
          <cell r="AB1007" t="str">
            <v>14</v>
          </cell>
          <cell r="AC1007">
            <v>2</v>
          </cell>
          <cell r="AD1007" t="str">
            <v>0</v>
          </cell>
          <cell r="AE1007" t="str">
            <v>0</v>
          </cell>
          <cell r="AF1007" t="str">
            <v>20</v>
          </cell>
          <cell r="AI1007">
            <v>0</v>
          </cell>
          <cell r="AJ1007">
            <v>0</v>
          </cell>
        </row>
        <row r="1008">
          <cell r="A1008" t="str">
            <v>20</v>
          </cell>
          <cell r="B1008" t="str">
            <v>17</v>
          </cell>
          <cell r="C1008" t="str">
            <v>463</v>
          </cell>
          <cell r="D1008" t="str">
            <v>Холодильник для холо</v>
          </cell>
          <cell r="E1008" t="str">
            <v>д.воды Е18-2-1-029</v>
          </cell>
          <cell r="G1008" t="str">
            <v>01</v>
          </cell>
          <cell r="H1008">
            <v>19059.88</v>
          </cell>
          <cell r="I1008">
            <v>0</v>
          </cell>
          <cell r="J1008">
            <v>0</v>
          </cell>
          <cell r="K1008">
            <v>1</v>
          </cell>
          <cell r="L1008" t="str">
            <v>88/4</v>
          </cell>
          <cell r="M1008" t="str">
            <v>45104</v>
          </cell>
          <cell r="N1008" t="str">
            <v>14 2919595</v>
          </cell>
          <cell r="P1008">
            <v>10</v>
          </cell>
          <cell r="Q1008">
            <v>0</v>
          </cell>
          <cell r="R1008" t="str">
            <v>1</v>
          </cell>
          <cell r="S1008" t="str">
            <v>45</v>
          </cell>
          <cell r="T1008">
            <v>97</v>
          </cell>
          <cell r="U1008">
            <v>12</v>
          </cell>
          <cell r="V1008">
            <v>97</v>
          </cell>
          <cell r="W1008">
            <v>12</v>
          </cell>
          <cell r="X1008">
            <v>97</v>
          </cell>
          <cell r="Y1008">
            <v>0</v>
          </cell>
          <cell r="Z1008">
            <v>0</v>
          </cell>
          <cell r="AB1008" t="str">
            <v>14</v>
          </cell>
          <cell r="AC1008">
            <v>2</v>
          </cell>
          <cell r="AD1008" t="str">
            <v>0</v>
          </cell>
          <cell r="AE1008" t="str">
            <v>0</v>
          </cell>
          <cell r="AF1008" t="str">
            <v>20</v>
          </cell>
          <cell r="AI1008">
            <v>0</v>
          </cell>
          <cell r="AJ1008">
            <v>0</v>
          </cell>
        </row>
        <row r="1009">
          <cell r="A1009" t="str">
            <v>20</v>
          </cell>
          <cell r="B1009" t="str">
            <v>17</v>
          </cell>
          <cell r="C1009" t="str">
            <v>464</v>
          </cell>
          <cell r="D1009" t="str">
            <v>Электри. щит 10.09.1</v>
          </cell>
          <cell r="G1009" t="str">
            <v>01</v>
          </cell>
          <cell r="H1009">
            <v>3578.98</v>
          </cell>
          <cell r="I1009">
            <v>0</v>
          </cell>
          <cell r="J1009">
            <v>0</v>
          </cell>
          <cell r="K1009">
            <v>1</v>
          </cell>
          <cell r="L1009" t="str">
            <v>88/4</v>
          </cell>
          <cell r="M1009" t="str">
            <v>40702</v>
          </cell>
          <cell r="N1009" t="str">
            <v>14 3120293</v>
          </cell>
          <cell r="P1009">
            <v>9.1</v>
          </cell>
          <cell r="Q1009">
            <v>0</v>
          </cell>
          <cell r="R1009" t="str">
            <v>1</v>
          </cell>
          <cell r="S1009" t="str">
            <v>40</v>
          </cell>
          <cell r="T1009">
            <v>97</v>
          </cell>
          <cell r="U1009">
            <v>12</v>
          </cell>
          <cell r="V1009">
            <v>97</v>
          </cell>
          <cell r="W1009">
            <v>12</v>
          </cell>
          <cell r="X1009">
            <v>97</v>
          </cell>
          <cell r="Y1009">
            <v>0</v>
          </cell>
          <cell r="Z1009">
            <v>0</v>
          </cell>
          <cell r="AB1009" t="str">
            <v>14</v>
          </cell>
          <cell r="AC1009">
            <v>2</v>
          </cell>
          <cell r="AD1009" t="str">
            <v>0</v>
          </cell>
          <cell r="AE1009" t="str">
            <v>0</v>
          </cell>
          <cell r="AF1009" t="str">
            <v>20</v>
          </cell>
          <cell r="AI1009">
            <v>0</v>
          </cell>
          <cell r="AJ1009">
            <v>0</v>
          </cell>
        </row>
        <row r="1010">
          <cell r="A1010" t="str">
            <v>20</v>
          </cell>
          <cell r="B1010" t="str">
            <v>17</v>
          </cell>
          <cell r="C1010" t="str">
            <v>465</v>
          </cell>
          <cell r="D1010" t="str">
            <v>Компрессор передвижн</v>
          </cell>
          <cell r="E1010" t="str">
            <v>ой Е-79Е в системе</v>
          </cell>
          <cell r="F1010" t="str">
            <v>наружной канализации</v>
          </cell>
          <cell r="G1010" t="str">
            <v>01</v>
          </cell>
          <cell r="H1010">
            <v>62655.93</v>
          </cell>
          <cell r="I1010">
            <v>0</v>
          </cell>
          <cell r="J1010">
            <v>0</v>
          </cell>
          <cell r="K1010">
            <v>1</v>
          </cell>
          <cell r="L1010" t="str">
            <v>88/4</v>
          </cell>
          <cell r="M1010" t="str">
            <v>49016</v>
          </cell>
          <cell r="N1010" t="str">
            <v>14 2912132</v>
          </cell>
          <cell r="P1010">
            <v>11.1</v>
          </cell>
          <cell r="Q1010">
            <v>0</v>
          </cell>
          <cell r="R1010" t="str">
            <v>1</v>
          </cell>
          <cell r="S1010" t="str">
            <v>49</v>
          </cell>
          <cell r="T1010">
            <v>97</v>
          </cell>
          <cell r="U1010">
            <v>12</v>
          </cell>
          <cell r="V1010">
            <v>97</v>
          </cell>
          <cell r="W1010">
            <v>12</v>
          </cell>
          <cell r="X1010">
            <v>97</v>
          </cell>
          <cell r="Y1010">
            <v>0</v>
          </cell>
          <cell r="Z1010">
            <v>0</v>
          </cell>
          <cell r="AB1010" t="str">
            <v>14</v>
          </cell>
          <cell r="AC1010">
            <v>2</v>
          </cell>
          <cell r="AD1010" t="str">
            <v>0</v>
          </cell>
          <cell r="AE1010" t="str">
            <v>0</v>
          </cell>
          <cell r="AF1010" t="str">
            <v>20</v>
          </cell>
          <cell r="AI1010">
            <v>0</v>
          </cell>
          <cell r="AJ1010">
            <v>0</v>
          </cell>
        </row>
        <row r="1011">
          <cell r="A1011" t="str">
            <v>20</v>
          </cell>
          <cell r="B1011" t="str">
            <v>17</v>
          </cell>
          <cell r="C1011" t="str">
            <v>466</v>
          </cell>
          <cell r="D1011" t="str">
            <v>Основа. со всеми раз</v>
          </cell>
          <cell r="E1011" t="str">
            <v>водками</v>
          </cell>
          <cell r="G1011" t="str">
            <v>01</v>
          </cell>
          <cell r="H1011">
            <v>34670.78</v>
          </cell>
          <cell r="I1011">
            <v>0</v>
          </cell>
          <cell r="J1011">
            <v>0</v>
          </cell>
          <cell r="K1011">
            <v>1</v>
          </cell>
          <cell r="L1011" t="str">
            <v>88/4</v>
          </cell>
          <cell r="M1011" t="str">
            <v>45100</v>
          </cell>
          <cell r="N1011" t="str">
            <v>14 2925110</v>
          </cell>
          <cell r="P1011">
            <v>11.8</v>
          </cell>
          <cell r="Q1011">
            <v>0</v>
          </cell>
          <cell r="R1011" t="str">
            <v>1</v>
          </cell>
          <cell r="S1011" t="str">
            <v>45</v>
          </cell>
          <cell r="T1011">
            <v>97</v>
          </cell>
          <cell r="U1011">
            <v>12</v>
          </cell>
          <cell r="V1011">
            <v>97</v>
          </cell>
          <cell r="W1011">
            <v>12</v>
          </cell>
          <cell r="X1011">
            <v>97</v>
          </cell>
          <cell r="Y1011">
            <v>0</v>
          </cell>
          <cell r="Z1011">
            <v>0</v>
          </cell>
          <cell r="AB1011" t="str">
            <v>14</v>
          </cell>
          <cell r="AC1011">
            <v>2</v>
          </cell>
          <cell r="AD1011" t="str">
            <v>0</v>
          </cell>
          <cell r="AE1011" t="str">
            <v>0</v>
          </cell>
          <cell r="AF1011" t="str">
            <v>20</v>
          </cell>
          <cell r="AI1011">
            <v>0</v>
          </cell>
          <cell r="AJ1011">
            <v>0</v>
          </cell>
        </row>
        <row r="1012">
          <cell r="A1012" t="str">
            <v>20</v>
          </cell>
          <cell r="B1012" t="str">
            <v>17</v>
          </cell>
          <cell r="C1012" t="str">
            <v>467</v>
          </cell>
          <cell r="D1012" t="str">
            <v>Электронасос самозал</v>
          </cell>
          <cell r="E1012" t="str">
            <v>ивной S26 EMR</v>
          </cell>
          <cell r="G1012" t="str">
            <v>01</v>
          </cell>
          <cell r="H1012">
            <v>15299.72</v>
          </cell>
          <cell r="I1012">
            <v>0</v>
          </cell>
          <cell r="J1012">
            <v>0</v>
          </cell>
          <cell r="K1012">
            <v>1</v>
          </cell>
          <cell r="L1012" t="str">
            <v>88/4</v>
          </cell>
          <cell r="M1012" t="str">
            <v>45100</v>
          </cell>
          <cell r="N1012" t="str">
            <v>14 2912177</v>
          </cell>
          <cell r="P1012">
            <v>11.8</v>
          </cell>
          <cell r="Q1012">
            <v>0</v>
          </cell>
          <cell r="R1012" t="str">
            <v>1</v>
          </cell>
          <cell r="S1012" t="str">
            <v>45</v>
          </cell>
          <cell r="T1012">
            <v>97</v>
          </cell>
          <cell r="U1012">
            <v>12</v>
          </cell>
          <cell r="V1012">
            <v>97</v>
          </cell>
          <cell r="W1012">
            <v>12</v>
          </cell>
          <cell r="X1012">
            <v>97</v>
          </cell>
          <cell r="Y1012">
            <v>0</v>
          </cell>
          <cell r="Z1012">
            <v>0</v>
          </cell>
          <cell r="AB1012" t="str">
            <v>14</v>
          </cell>
          <cell r="AC1012">
            <v>2</v>
          </cell>
          <cell r="AD1012" t="str">
            <v>0</v>
          </cell>
          <cell r="AE1012" t="str">
            <v>0</v>
          </cell>
          <cell r="AF1012" t="str">
            <v>20</v>
          </cell>
          <cell r="AI1012">
            <v>0</v>
          </cell>
          <cell r="AJ1012">
            <v>0</v>
          </cell>
        </row>
        <row r="1013">
          <cell r="A1013" t="str">
            <v>20</v>
          </cell>
          <cell r="B1013" t="str">
            <v>17</v>
          </cell>
          <cell r="C1013" t="str">
            <v>468</v>
          </cell>
          <cell r="D1013" t="str">
            <v>Электронасос центроб</v>
          </cell>
          <cell r="E1013" t="str">
            <v>ежный S26 EMR</v>
          </cell>
          <cell r="G1013" t="str">
            <v>01</v>
          </cell>
          <cell r="H1013">
            <v>16691.400000000001</v>
          </cell>
          <cell r="I1013">
            <v>0</v>
          </cell>
          <cell r="J1013">
            <v>0</v>
          </cell>
          <cell r="K1013">
            <v>1</v>
          </cell>
          <cell r="L1013" t="str">
            <v>88/4</v>
          </cell>
          <cell r="M1013" t="str">
            <v>45100</v>
          </cell>
          <cell r="N1013" t="str">
            <v>14 2912177</v>
          </cell>
          <cell r="P1013">
            <v>11.8</v>
          </cell>
          <cell r="Q1013">
            <v>0</v>
          </cell>
          <cell r="R1013" t="str">
            <v>1</v>
          </cell>
          <cell r="S1013" t="str">
            <v>45</v>
          </cell>
          <cell r="T1013">
            <v>97</v>
          </cell>
          <cell r="U1013">
            <v>12</v>
          </cell>
          <cell r="V1013">
            <v>97</v>
          </cell>
          <cell r="W1013">
            <v>12</v>
          </cell>
          <cell r="X1013">
            <v>97</v>
          </cell>
          <cell r="Y1013">
            <v>0</v>
          </cell>
          <cell r="Z1013">
            <v>0</v>
          </cell>
          <cell r="AB1013" t="str">
            <v>14</v>
          </cell>
          <cell r="AC1013">
            <v>2</v>
          </cell>
          <cell r="AD1013" t="str">
            <v>0</v>
          </cell>
          <cell r="AE1013" t="str">
            <v>0</v>
          </cell>
          <cell r="AF1013" t="str">
            <v>20</v>
          </cell>
          <cell r="AI1013">
            <v>0</v>
          </cell>
          <cell r="AJ1013">
            <v>0</v>
          </cell>
        </row>
        <row r="1014">
          <cell r="A1014" t="str">
            <v>20</v>
          </cell>
          <cell r="B1014" t="str">
            <v>17</v>
          </cell>
          <cell r="C1014" t="str">
            <v>469</v>
          </cell>
          <cell r="D1014" t="str">
            <v>Емкость для холод.во</v>
          </cell>
          <cell r="E1014" t="str">
            <v>ды 100 л</v>
          </cell>
          <cell r="G1014" t="str">
            <v>01</v>
          </cell>
          <cell r="H1014">
            <v>4048.66</v>
          </cell>
          <cell r="I1014">
            <v>0</v>
          </cell>
          <cell r="J1014">
            <v>0</v>
          </cell>
          <cell r="K1014">
            <v>1</v>
          </cell>
          <cell r="L1014" t="str">
            <v>88/4</v>
          </cell>
          <cell r="M1014" t="str">
            <v>45100</v>
          </cell>
          <cell r="N1014" t="str">
            <v>14 2925110</v>
          </cell>
          <cell r="P1014">
            <v>11.8</v>
          </cell>
          <cell r="Q1014">
            <v>0</v>
          </cell>
          <cell r="R1014" t="str">
            <v>1</v>
          </cell>
          <cell r="S1014" t="str">
            <v>45</v>
          </cell>
          <cell r="T1014">
            <v>97</v>
          </cell>
          <cell r="U1014">
            <v>12</v>
          </cell>
          <cell r="V1014">
            <v>97</v>
          </cell>
          <cell r="W1014">
            <v>12</v>
          </cell>
          <cell r="X1014">
            <v>97</v>
          </cell>
          <cell r="Y1014">
            <v>0</v>
          </cell>
          <cell r="Z1014">
            <v>0</v>
          </cell>
          <cell r="AB1014" t="str">
            <v>14</v>
          </cell>
          <cell r="AC1014">
            <v>2</v>
          </cell>
          <cell r="AD1014" t="str">
            <v>0</v>
          </cell>
          <cell r="AE1014" t="str">
            <v>0</v>
          </cell>
          <cell r="AF1014" t="str">
            <v>20</v>
          </cell>
          <cell r="AI1014">
            <v>0</v>
          </cell>
          <cell r="AJ1014">
            <v>0</v>
          </cell>
        </row>
        <row r="1015">
          <cell r="A1015" t="str">
            <v>20</v>
          </cell>
          <cell r="B1015" t="str">
            <v>17</v>
          </cell>
          <cell r="C1015" t="str">
            <v>470</v>
          </cell>
          <cell r="D1015" t="str">
            <v>Электронасос лоя лед</v>
          </cell>
          <cell r="E1015" t="str">
            <v>ян.воды 3М32-160/2.2</v>
          </cell>
          <cell r="G1015" t="str">
            <v>01</v>
          </cell>
          <cell r="H1015">
            <v>4222.7</v>
          </cell>
          <cell r="I1015">
            <v>0</v>
          </cell>
          <cell r="J1015">
            <v>0</v>
          </cell>
          <cell r="K1015">
            <v>1</v>
          </cell>
          <cell r="L1015" t="str">
            <v>88/4</v>
          </cell>
          <cell r="M1015" t="str">
            <v>45100</v>
          </cell>
          <cell r="N1015" t="str">
            <v>14 2922177</v>
          </cell>
          <cell r="P1015">
            <v>11.8</v>
          </cell>
          <cell r="Q1015">
            <v>0</v>
          </cell>
          <cell r="R1015" t="str">
            <v>1</v>
          </cell>
          <cell r="S1015" t="str">
            <v>45</v>
          </cell>
          <cell r="T1015">
            <v>97</v>
          </cell>
          <cell r="U1015">
            <v>12</v>
          </cell>
          <cell r="V1015">
            <v>97</v>
          </cell>
          <cell r="W1015">
            <v>12</v>
          </cell>
          <cell r="X1015">
            <v>97</v>
          </cell>
          <cell r="Y1015">
            <v>0</v>
          </cell>
          <cell r="Z1015">
            <v>0</v>
          </cell>
          <cell r="AB1015" t="str">
            <v>14</v>
          </cell>
          <cell r="AC1015">
            <v>2</v>
          </cell>
          <cell r="AD1015" t="str">
            <v>0</v>
          </cell>
          <cell r="AE1015" t="str">
            <v>0</v>
          </cell>
          <cell r="AF1015" t="str">
            <v>20</v>
          </cell>
          <cell r="AI1015">
            <v>0</v>
          </cell>
          <cell r="AJ1015">
            <v>0</v>
          </cell>
        </row>
        <row r="1016">
          <cell r="A1016" t="str">
            <v>20</v>
          </cell>
          <cell r="B1016" t="str">
            <v>17</v>
          </cell>
          <cell r="C1016" t="str">
            <v>471</v>
          </cell>
          <cell r="D1016" t="str">
            <v>Электронасос для лед</v>
          </cell>
          <cell r="E1016" t="str">
            <v>ян.воды 3М32-160/2.2</v>
          </cell>
          <cell r="G1016" t="str">
            <v>01</v>
          </cell>
          <cell r="H1016">
            <v>4222.7</v>
          </cell>
          <cell r="I1016">
            <v>0</v>
          </cell>
          <cell r="J1016">
            <v>0</v>
          </cell>
          <cell r="K1016">
            <v>1</v>
          </cell>
          <cell r="L1016" t="str">
            <v>88/4</v>
          </cell>
          <cell r="M1016" t="str">
            <v>45100</v>
          </cell>
          <cell r="N1016" t="str">
            <v>14 2912177</v>
          </cell>
          <cell r="P1016">
            <v>11.8</v>
          </cell>
          <cell r="Q1016">
            <v>0</v>
          </cell>
          <cell r="R1016" t="str">
            <v>1</v>
          </cell>
          <cell r="S1016" t="str">
            <v>45</v>
          </cell>
          <cell r="T1016">
            <v>97</v>
          </cell>
          <cell r="U1016">
            <v>12</v>
          </cell>
          <cell r="V1016">
            <v>97</v>
          </cell>
          <cell r="W1016">
            <v>12</v>
          </cell>
          <cell r="X1016">
            <v>97</v>
          </cell>
          <cell r="Y1016">
            <v>0</v>
          </cell>
          <cell r="Z1016">
            <v>0</v>
          </cell>
          <cell r="AB1016" t="str">
            <v>14</v>
          </cell>
          <cell r="AC1016">
            <v>2</v>
          </cell>
          <cell r="AD1016" t="str">
            <v>0</v>
          </cell>
          <cell r="AE1016" t="str">
            <v>0</v>
          </cell>
          <cell r="AF1016" t="str">
            <v>20</v>
          </cell>
          <cell r="AI1016">
            <v>0</v>
          </cell>
          <cell r="AJ1016">
            <v>0</v>
          </cell>
        </row>
        <row r="1017">
          <cell r="A1017" t="str">
            <v>20</v>
          </cell>
          <cell r="B1017" t="str">
            <v>17</v>
          </cell>
          <cell r="C1017" t="str">
            <v>472</v>
          </cell>
          <cell r="D1017" t="str">
            <v>Электронасос для мой</v>
          </cell>
          <cell r="E1017" t="str">
            <v>ки NM32/168E</v>
          </cell>
          <cell r="G1017" t="str">
            <v>01</v>
          </cell>
          <cell r="H1017">
            <v>4053.08</v>
          </cell>
          <cell r="I1017">
            <v>0</v>
          </cell>
          <cell r="J1017">
            <v>0</v>
          </cell>
          <cell r="K1017">
            <v>1</v>
          </cell>
          <cell r="L1017" t="str">
            <v>88/4</v>
          </cell>
          <cell r="M1017" t="str">
            <v>45100</v>
          </cell>
          <cell r="N1017" t="str">
            <v>14 2912177</v>
          </cell>
          <cell r="P1017">
            <v>11.8</v>
          </cell>
          <cell r="Q1017">
            <v>0</v>
          </cell>
          <cell r="R1017" t="str">
            <v>1</v>
          </cell>
          <cell r="S1017" t="str">
            <v>45</v>
          </cell>
          <cell r="T1017">
            <v>97</v>
          </cell>
          <cell r="U1017">
            <v>12</v>
          </cell>
          <cell r="V1017">
            <v>97</v>
          </cell>
          <cell r="W1017">
            <v>12</v>
          </cell>
          <cell r="X1017">
            <v>97</v>
          </cell>
          <cell r="Y1017">
            <v>0</v>
          </cell>
          <cell r="Z1017">
            <v>0</v>
          </cell>
          <cell r="AB1017" t="str">
            <v>14</v>
          </cell>
          <cell r="AC1017">
            <v>2</v>
          </cell>
          <cell r="AD1017" t="str">
            <v>0</v>
          </cell>
          <cell r="AE1017" t="str">
            <v>0</v>
          </cell>
          <cell r="AF1017" t="str">
            <v>20</v>
          </cell>
          <cell r="AI1017">
            <v>0</v>
          </cell>
          <cell r="AJ1017">
            <v>0</v>
          </cell>
        </row>
        <row r="1018">
          <cell r="A1018" t="str">
            <v>20</v>
          </cell>
          <cell r="B1018" t="str">
            <v>17</v>
          </cell>
          <cell r="C1018" t="str">
            <v>473</v>
          </cell>
          <cell r="D1018" t="str">
            <v>Газовый парогенерато</v>
          </cell>
          <cell r="E1018" t="str">
            <v>р ИФ ЛЦ-5172-001-073</v>
          </cell>
          <cell r="G1018" t="str">
            <v>01</v>
          </cell>
          <cell r="H1018">
            <v>74036.95</v>
          </cell>
          <cell r="I1018">
            <v>0</v>
          </cell>
          <cell r="J1018">
            <v>0</v>
          </cell>
          <cell r="K1018">
            <v>1</v>
          </cell>
          <cell r="L1018" t="str">
            <v>88/4</v>
          </cell>
          <cell r="M1018" t="str">
            <v>49020</v>
          </cell>
          <cell r="N1018" t="str">
            <v>14 2911134</v>
          </cell>
          <cell r="P1018">
            <v>5</v>
          </cell>
          <cell r="Q1018">
            <v>0</v>
          </cell>
          <cell r="R1018" t="str">
            <v>1</v>
          </cell>
          <cell r="S1018" t="str">
            <v>49</v>
          </cell>
          <cell r="T1018">
            <v>97</v>
          </cell>
          <cell r="U1018">
            <v>12</v>
          </cell>
          <cell r="V1018">
            <v>97</v>
          </cell>
          <cell r="W1018">
            <v>12</v>
          </cell>
          <cell r="X1018">
            <v>97</v>
          </cell>
          <cell r="Y1018">
            <v>0</v>
          </cell>
          <cell r="Z1018">
            <v>0</v>
          </cell>
          <cell r="AB1018" t="str">
            <v>14</v>
          </cell>
          <cell r="AC1018">
            <v>2</v>
          </cell>
          <cell r="AD1018" t="str">
            <v>0</v>
          </cell>
          <cell r="AE1018" t="str">
            <v>0</v>
          </cell>
          <cell r="AF1018" t="str">
            <v>20</v>
          </cell>
          <cell r="AI1018">
            <v>0</v>
          </cell>
          <cell r="AJ1018">
            <v>0</v>
          </cell>
        </row>
        <row r="1019">
          <cell r="A1019" t="str">
            <v>20</v>
          </cell>
          <cell r="B1019" t="str">
            <v>17</v>
          </cell>
          <cell r="C1019" t="str">
            <v>474</v>
          </cell>
          <cell r="D1019" t="str">
            <v>Фильтр на активном у</v>
          </cell>
          <cell r="E1019" t="str">
            <v>зле для воды</v>
          </cell>
          <cell r="G1019" t="str">
            <v>01</v>
          </cell>
          <cell r="H1019">
            <v>52155.21</v>
          </cell>
          <cell r="I1019">
            <v>0</v>
          </cell>
          <cell r="J1019">
            <v>0</v>
          </cell>
          <cell r="K1019">
            <v>1</v>
          </cell>
          <cell r="L1019" t="str">
            <v>88/4</v>
          </cell>
          <cell r="M1019" t="str">
            <v>49013</v>
          </cell>
          <cell r="N1019" t="str">
            <v>14 2813151</v>
          </cell>
          <cell r="P1019">
            <v>6.7</v>
          </cell>
          <cell r="Q1019">
            <v>0</v>
          </cell>
          <cell r="R1019" t="str">
            <v>1</v>
          </cell>
          <cell r="S1019" t="str">
            <v>49</v>
          </cell>
          <cell r="T1019">
            <v>97</v>
          </cell>
          <cell r="U1019">
            <v>12</v>
          </cell>
          <cell r="V1019">
            <v>97</v>
          </cell>
          <cell r="W1019">
            <v>12</v>
          </cell>
          <cell r="X1019">
            <v>97</v>
          </cell>
          <cell r="Y1019">
            <v>0</v>
          </cell>
          <cell r="Z1019">
            <v>0</v>
          </cell>
          <cell r="AB1019" t="str">
            <v>14</v>
          </cell>
          <cell r="AC1019">
            <v>2</v>
          </cell>
          <cell r="AD1019" t="str">
            <v>0</v>
          </cell>
          <cell r="AE1019" t="str">
            <v>0</v>
          </cell>
          <cell r="AF1019" t="str">
            <v>20</v>
          </cell>
          <cell r="AI1019">
            <v>0</v>
          </cell>
          <cell r="AJ1019">
            <v>0</v>
          </cell>
        </row>
        <row r="1020">
          <cell r="A1020" t="str">
            <v>20</v>
          </cell>
          <cell r="B1020" t="str">
            <v>17</v>
          </cell>
          <cell r="C1020" t="str">
            <v>475</v>
          </cell>
          <cell r="D1020" t="str">
            <v>Машина для вакуумной</v>
          </cell>
          <cell r="E1020" t="str">
            <v xml:space="preserve"> упаковки SACC-VC-40</v>
          </cell>
          <cell r="F1020" t="str">
            <v>0</v>
          </cell>
          <cell r="G1020" t="str">
            <v>01</v>
          </cell>
          <cell r="H1020">
            <v>36063.089999999997</v>
          </cell>
          <cell r="I1020">
            <v>0</v>
          </cell>
          <cell r="J1020">
            <v>0</v>
          </cell>
          <cell r="K1020">
            <v>1</v>
          </cell>
          <cell r="L1020" t="str">
            <v>88/4</v>
          </cell>
          <cell r="M1020" t="str">
            <v>45100</v>
          </cell>
          <cell r="N1020" t="str">
            <v>14 2925104</v>
          </cell>
          <cell r="P1020">
            <v>11.8</v>
          </cell>
          <cell r="Q1020">
            <v>0</v>
          </cell>
          <cell r="R1020" t="str">
            <v>1</v>
          </cell>
          <cell r="S1020" t="str">
            <v>45</v>
          </cell>
          <cell r="T1020">
            <v>97</v>
          </cell>
          <cell r="U1020">
            <v>12</v>
          </cell>
          <cell r="V1020">
            <v>97</v>
          </cell>
          <cell r="W1020">
            <v>12</v>
          </cell>
          <cell r="X1020">
            <v>97</v>
          </cell>
          <cell r="Y1020">
            <v>0</v>
          </cell>
          <cell r="Z1020">
            <v>0</v>
          </cell>
          <cell r="AB1020" t="str">
            <v>14</v>
          </cell>
          <cell r="AC1020">
            <v>2</v>
          </cell>
          <cell r="AD1020" t="str">
            <v>0</v>
          </cell>
          <cell r="AE1020" t="str">
            <v>0</v>
          </cell>
          <cell r="AF1020" t="str">
            <v>20</v>
          </cell>
          <cell r="AI1020">
            <v>0</v>
          </cell>
          <cell r="AJ1020">
            <v>0</v>
          </cell>
        </row>
        <row r="1021">
          <cell r="A1021" t="str">
            <v>20</v>
          </cell>
          <cell r="B1021" t="str">
            <v>17</v>
          </cell>
          <cell r="C1021" t="str">
            <v>476</v>
          </cell>
          <cell r="D1021" t="str">
            <v>Весы 200 кг DMS -11-</v>
          </cell>
          <cell r="E1021" t="str">
            <v>1982</v>
          </cell>
          <cell r="G1021" t="str">
            <v>01</v>
          </cell>
          <cell r="H1021">
            <v>4666.09</v>
          </cell>
          <cell r="I1021">
            <v>0</v>
          </cell>
          <cell r="J1021">
            <v>0</v>
          </cell>
          <cell r="K1021">
            <v>1</v>
          </cell>
          <cell r="L1021" t="str">
            <v>88/4</v>
          </cell>
          <cell r="M1021" t="str">
            <v>47039</v>
          </cell>
          <cell r="N1021" t="str">
            <v>14 3312122</v>
          </cell>
          <cell r="P1021">
            <v>6.7</v>
          </cell>
          <cell r="Q1021">
            <v>0</v>
          </cell>
          <cell r="R1021" t="str">
            <v>1</v>
          </cell>
          <cell r="S1021" t="str">
            <v>47</v>
          </cell>
          <cell r="T1021">
            <v>97</v>
          </cell>
          <cell r="U1021">
            <v>12</v>
          </cell>
          <cell r="V1021">
            <v>97</v>
          </cell>
          <cell r="W1021">
            <v>12</v>
          </cell>
          <cell r="X1021">
            <v>97</v>
          </cell>
          <cell r="Y1021">
            <v>0</v>
          </cell>
          <cell r="Z1021">
            <v>0</v>
          </cell>
          <cell r="AB1021" t="str">
            <v>14</v>
          </cell>
          <cell r="AC1021">
            <v>2</v>
          </cell>
          <cell r="AD1021" t="str">
            <v>0</v>
          </cell>
          <cell r="AE1021" t="str">
            <v>0</v>
          </cell>
          <cell r="AF1021" t="str">
            <v>20</v>
          </cell>
          <cell r="AI1021">
            <v>0</v>
          </cell>
          <cell r="AJ1021">
            <v>0</v>
          </cell>
        </row>
        <row r="1022">
          <cell r="A1022" t="str">
            <v>20</v>
          </cell>
          <cell r="B1022" t="str">
            <v>17</v>
          </cell>
          <cell r="C1022" t="str">
            <v>477</v>
          </cell>
          <cell r="D1022" t="str">
            <v>Стол рабочий стац.из</v>
          </cell>
          <cell r="E1022" t="str">
            <v>нерж. стали</v>
          </cell>
          <cell r="G1022" t="str">
            <v>01</v>
          </cell>
          <cell r="H1022">
            <v>8215.23</v>
          </cell>
          <cell r="I1022">
            <v>0</v>
          </cell>
          <cell r="J1022">
            <v>0</v>
          </cell>
          <cell r="K1022">
            <v>1</v>
          </cell>
          <cell r="L1022" t="str">
            <v>88/4</v>
          </cell>
          <cell r="M1022" t="str">
            <v>45100</v>
          </cell>
          <cell r="N1022" t="str">
            <v>14 2925110</v>
          </cell>
          <cell r="P1022">
            <v>11.8</v>
          </cell>
          <cell r="Q1022">
            <v>0</v>
          </cell>
          <cell r="R1022" t="str">
            <v>1</v>
          </cell>
          <cell r="S1022" t="str">
            <v>45</v>
          </cell>
          <cell r="T1022">
            <v>97</v>
          </cell>
          <cell r="U1022">
            <v>12</v>
          </cell>
          <cell r="V1022">
            <v>97</v>
          </cell>
          <cell r="W1022">
            <v>12</v>
          </cell>
          <cell r="X1022">
            <v>97</v>
          </cell>
          <cell r="Y1022">
            <v>0</v>
          </cell>
          <cell r="Z1022">
            <v>0</v>
          </cell>
          <cell r="AB1022" t="str">
            <v>14</v>
          </cell>
          <cell r="AC1022">
            <v>2</v>
          </cell>
          <cell r="AD1022" t="str">
            <v>0</v>
          </cell>
          <cell r="AE1022" t="str">
            <v>0</v>
          </cell>
          <cell r="AF1022" t="str">
            <v>20</v>
          </cell>
          <cell r="AI1022">
            <v>0</v>
          </cell>
          <cell r="AJ1022">
            <v>0</v>
          </cell>
        </row>
        <row r="1023">
          <cell r="A1023" t="str">
            <v>20</v>
          </cell>
          <cell r="B1023" t="str">
            <v>17</v>
          </cell>
          <cell r="C1023" t="str">
            <v>478</v>
          </cell>
          <cell r="D1023" t="str">
            <v>Стол рабочий стац.из</v>
          </cell>
          <cell r="E1023" t="str">
            <v>нерж.стали</v>
          </cell>
          <cell r="G1023" t="str">
            <v>01</v>
          </cell>
          <cell r="H1023">
            <v>8215.23</v>
          </cell>
          <cell r="I1023">
            <v>0</v>
          </cell>
          <cell r="J1023">
            <v>0</v>
          </cell>
          <cell r="K1023">
            <v>1</v>
          </cell>
          <cell r="L1023" t="str">
            <v>88/4</v>
          </cell>
          <cell r="M1023" t="str">
            <v>45100</v>
          </cell>
          <cell r="N1023" t="str">
            <v>14 2925110</v>
          </cell>
          <cell r="P1023">
            <v>11.8</v>
          </cell>
          <cell r="Q1023">
            <v>0</v>
          </cell>
          <cell r="R1023" t="str">
            <v>1</v>
          </cell>
          <cell r="S1023" t="str">
            <v>45</v>
          </cell>
          <cell r="T1023">
            <v>97</v>
          </cell>
          <cell r="U1023">
            <v>12</v>
          </cell>
          <cell r="V1023">
            <v>97</v>
          </cell>
          <cell r="W1023">
            <v>12</v>
          </cell>
          <cell r="X1023">
            <v>97</v>
          </cell>
          <cell r="Y1023">
            <v>0</v>
          </cell>
          <cell r="Z1023">
            <v>0</v>
          </cell>
          <cell r="AB1023" t="str">
            <v>14</v>
          </cell>
          <cell r="AC1023">
            <v>2</v>
          </cell>
          <cell r="AD1023" t="str">
            <v>0</v>
          </cell>
          <cell r="AE1023" t="str">
            <v>0</v>
          </cell>
          <cell r="AF1023" t="str">
            <v>20</v>
          </cell>
          <cell r="AI1023">
            <v>0</v>
          </cell>
          <cell r="AJ1023">
            <v>0</v>
          </cell>
        </row>
        <row r="1024">
          <cell r="A1024" t="str">
            <v>20</v>
          </cell>
          <cell r="B1024" t="str">
            <v>17</v>
          </cell>
          <cell r="C1024" t="str">
            <v>479</v>
          </cell>
          <cell r="D1024" t="str">
            <v>Тележка для перевозк</v>
          </cell>
          <cell r="E1024" t="str">
            <v>и сыров</v>
          </cell>
          <cell r="G1024" t="str">
            <v>01</v>
          </cell>
          <cell r="H1024">
            <v>3738.24</v>
          </cell>
          <cell r="I1024">
            <v>0</v>
          </cell>
          <cell r="J1024">
            <v>0</v>
          </cell>
          <cell r="K1024">
            <v>1</v>
          </cell>
          <cell r="L1024" t="str">
            <v>88/4</v>
          </cell>
          <cell r="M1024" t="str">
            <v>45100</v>
          </cell>
          <cell r="N1024" t="str">
            <v>14 2925110</v>
          </cell>
          <cell r="P1024">
            <v>11.8</v>
          </cell>
          <cell r="Q1024">
            <v>0</v>
          </cell>
          <cell r="R1024" t="str">
            <v>1</v>
          </cell>
          <cell r="S1024" t="str">
            <v>45</v>
          </cell>
          <cell r="T1024">
            <v>97</v>
          </cell>
          <cell r="U1024">
            <v>12</v>
          </cell>
          <cell r="V1024">
            <v>97</v>
          </cell>
          <cell r="W1024">
            <v>12</v>
          </cell>
          <cell r="X1024">
            <v>97</v>
          </cell>
          <cell r="Y1024">
            <v>0</v>
          </cell>
          <cell r="Z1024">
            <v>0</v>
          </cell>
          <cell r="AB1024" t="str">
            <v>14</v>
          </cell>
          <cell r="AC1024">
            <v>2</v>
          </cell>
          <cell r="AD1024" t="str">
            <v>0</v>
          </cell>
          <cell r="AE1024" t="str">
            <v>0</v>
          </cell>
          <cell r="AF1024" t="str">
            <v>20</v>
          </cell>
          <cell r="AI1024">
            <v>0</v>
          </cell>
          <cell r="AJ1024">
            <v>0</v>
          </cell>
        </row>
        <row r="1025">
          <cell r="A1025" t="str">
            <v>20</v>
          </cell>
          <cell r="B1025" t="str">
            <v>17</v>
          </cell>
          <cell r="C1025" t="str">
            <v>480</v>
          </cell>
          <cell r="D1025" t="str">
            <v>Ванна стац. из нерж.</v>
          </cell>
          <cell r="E1025" t="str">
            <v>стали</v>
          </cell>
          <cell r="G1025" t="str">
            <v>01</v>
          </cell>
          <cell r="H1025">
            <v>10946.73</v>
          </cell>
          <cell r="I1025">
            <v>0</v>
          </cell>
          <cell r="J1025">
            <v>0</v>
          </cell>
          <cell r="K1025">
            <v>1</v>
          </cell>
          <cell r="L1025" t="str">
            <v>88/4</v>
          </cell>
          <cell r="M1025" t="str">
            <v>45100</v>
          </cell>
          <cell r="N1025" t="str">
            <v>14 2925110</v>
          </cell>
          <cell r="P1025">
            <v>11.8</v>
          </cell>
          <cell r="Q1025">
            <v>0</v>
          </cell>
          <cell r="R1025" t="str">
            <v>1</v>
          </cell>
          <cell r="S1025" t="str">
            <v>45</v>
          </cell>
          <cell r="T1025">
            <v>97</v>
          </cell>
          <cell r="U1025">
            <v>12</v>
          </cell>
          <cell r="V1025">
            <v>97</v>
          </cell>
          <cell r="W1025">
            <v>12</v>
          </cell>
          <cell r="X1025">
            <v>97</v>
          </cell>
          <cell r="Y1025">
            <v>0</v>
          </cell>
          <cell r="Z1025">
            <v>0</v>
          </cell>
          <cell r="AB1025" t="str">
            <v>14</v>
          </cell>
          <cell r="AC1025">
            <v>2</v>
          </cell>
          <cell r="AD1025" t="str">
            <v>0</v>
          </cell>
          <cell r="AE1025" t="str">
            <v>0</v>
          </cell>
          <cell r="AF1025" t="str">
            <v>20</v>
          </cell>
          <cell r="AI1025">
            <v>0</v>
          </cell>
          <cell r="AJ1025">
            <v>0</v>
          </cell>
        </row>
        <row r="1026">
          <cell r="A1026" t="str">
            <v>20</v>
          </cell>
          <cell r="B1026" t="str">
            <v>17</v>
          </cell>
          <cell r="C1026" t="str">
            <v>481</v>
          </cell>
          <cell r="D1026" t="str">
            <v>Ванна стац. из нерж.</v>
          </cell>
          <cell r="E1026" t="str">
            <v>стали</v>
          </cell>
          <cell r="G1026" t="str">
            <v>01</v>
          </cell>
          <cell r="H1026">
            <v>10946.73</v>
          </cell>
          <cell r="I1026">
            <v>0</v>
          </cell>
          <cell r="J1026">
            <v>0</v>
          </cell>
          <cell r="K1026">
            <v>1</v>
          </cell>
          <cell r="L1026" t="str">
            <v>88/4</v>
          </cell>
          <cell r="M1026" t="str">
            <v>45100</v>
          </cell>
          <cell r="N1026" t="str">
            <v>14 2925110</v>
          </cell>
          <cell r="P1026">
            <v>11.8</v>
          </cell>
          <cell r="Q1026">
            <v>0</v>
          </cell>
          <cell r="R1026" t="str">
            <v>1</v>
          </cell>
          <cell r="S1026" t="str">
            <v>45</v>
          </cell>
          <cell r="T1026">
            <v>97</v>
          </cell>
          <cell r="U1026">
            <v>12</v>
          </cell>
          <cell r="V1026">
            <v>97</v>
          </cell>
          <cell r="W1026">
            <v>12</v>
          </cell>
          <cell r="X1026">
            <v>97</v>
          </cell>
          <cell r="Y1026">
            <v>0</v>
          </cell>
          <cell r="Z1026">
            <v>0</v>
          </cell>
          <cell r="AB1026" t="str">
            <v>14</v>
          </cell>
          <cell r="AC1026">
            <v>2</v>
          </cell>
          <cell r="AD1026" t="str">
            <v>0</v>
          </cell>
          <cell r="AE1026" t="str">
            <v>0</v>
          </cell>
          <cell r="AF1026" t="str">
            <v>20</v>
          </cell>
          <cell r="AI1026">
            <v>0</v>
          </cell>
          <cell r="AJ1026">
            <v>0</v>
          </cell>
        </row>
        <row r="1027">
          <cell r="A1027" t="str">
            <v>20</v>
          </cell>
          <cell r="B1027" t="str">
            <v>17</v>
          </cell>
          <cell r="C1027" t="str">
            <v>482</v>
          </cell>
          <cell r="D1027" t="str">
            <v>Ванна стац.  из нерж</v>
          </cell>
          <cell r="E1027" t="str">
            <v>стали</v>
          </cell>
          <cell r="G1027" t="str">
            <v>01</v>
          </cell>
          <cell r="H1027">
            <v>10946.73</v>
          </cell>
          <cell r="I1027">
            <v>0</v>
          </cell>
          <cell r="J1027">
            <v>0</v>
          </cell>
          <cell r="K1027">
            <v>1</v>
          </cell>
          <cell r="L1027" t="str">
            <v>88/4</v>
          </cell>
          <cell r="M1027" t="str">
            <v>45100</v>
          </cell>
          <cell r="N1027" t="str">
            <v>14 2925110</v>
          </cell>
          <cell r="P1027">
            <v>11.8</v>
          </cell>
          <cell r="Q1027">
            <v>0</v>
          </cell>
          <cell r="R1027" t="str">
            <v>1</v>
          </cell>
          <cell r="S1027" t="str">
            <v>45</v>
          </cell>
          <cell r="T1027">
            <v>97</v>
          </cell>
          <cell r="U1027">
            <v>12</v>
          </cell>
          <cell r="V1027">
            <v>97</v>
          </cell>
          <cell r="W1027">
            <v>12</v>
          </cell>
          <cell r="X1027">
            <v>97</v>
          </cell>
          <cell r="Y1027">
            <v>0</v>
          </cell>
          <cell r="Z1027">
            <v>0</v>
          </cell>
          <cell r="AB1027" t="str">
            <v>14</v>
          </cell>
          <cell r="AC1027">
            <v>2</v>
          </cell>
          <cell r="AD1027" t="str">
            <v>0</v>
          </cell>
          <cell r="AE1027" t="str">
            <v>0</v>
          </cell>
          <cell r="AF1027" t="str">
            <v>20</v>
          </cell>
          <cell r="AI1027">
            <v>0</v>
          </cell>
          <cell r="AJ1027">
            <v>0</v>
          </cell>
        </row>
        <row r="1028">
          <cell r="A1028" t="str">
            <v>20</v>
          </cell>
          <cell r="B1028" t="str">
            <v>17</v>
          </cell>
          <cell r="C1028" t="str">
            <v>483</v>
          </cell>
          <cell r="D1028" t="str">
            <v>Электронасос передви</v>
          </cell>
          <cell r="E1028" t="str">
            <v>жной 3л.с.А-80 MR</v>
          </cell>
          <cell r="G1028" t="str">
            <v>01</v>
          </cell>
          <cell r="H1028">
            <v>4222.7</v>
          </cell>
          <cell r="I1028">
            <v>0</v>
          </cell>
          <cell r="J1028">
            <v>0</v>
          </cell>
          <cell r="K1028">
            <v>1</v>
          </cell>
          <cell r="L1028" t="str">
            <v>88/4</v>
          </cell>
          <cell r="M1028" t="str">
            <v>45100</v>
          </cell>
          <cell r="N1028" t="str">
            <v>14 2925110</v>
          </cell>
          <cell r="P1028">
            <v>11.8</v>
          </cell>
          <cell r="Q1028">
            <v>0</v>
          </cell>
          <cell r="R1028" t="str">
            <v>1</v>
          </cell>
          <cell r="S1028" t="str">
            <v>45</v>
          </cell>
          <cell r="T1028">
            <v>97</v>
          </cell>
          <cell r="U1028">
            <v>12</v>
          </cell>
          <cell r="V1028">
            <v>97</v>
          </cell>
          <cell r="W1028">
            <v>12</v>
          </cell>
          <cell r="X1028">
            <v>97</v>
          </cell>
          <cell r="Y1028">
            <v>0</v>
          </cell>
          <cell r="Z1028">
            <v>0</v>
          </cell>
          <cell r="AB1028" t="str">
            <v>14</v>
          </cell>
          <cell r="AC1028">
            <v>2</v>
          </cell>
          <cell r="AD1028" t="str">
            <v>0</v>
          </cell>
          <cell r="AE1028" t="str">
            <v>0</v>
          </cell>
          <cell r="AF1028" t="str">
            <v>20</v>
          </cell>
          <cell r="AI1028">
            <v>0</v>
          </cell>
          <cell r="AJ1028">
            <v>0</v>
          </cell>
        </row>
        <row r="1029">
          <cell r="A1029" t="str">
            <v>20</v>
          </cell>
          <cell r="B1029" t="str">
            <v>17</v>
          </cell>
          <cell r="C1029" t="str">
            <v>484</v>
          </cell>
          <cell r="D1029" t="str">
            <v>Корзина на колесах</v>
          </cell>
          <cell r="G1029" t="str">
            <v>01</v>
          </cell>
          <cell r="H1029">
            <v>4185.03</v>
          </cell>
          <cell r="I1029">
            <v>0</v>
          </cell>
          <cell r="J1029">
            <v>0</v>
          </cell>
          <cell r="K1029">
            <v>1</v>
          </cell>
          <cell r="L1029" t="str">
            <v>88/4</v>
          </cell>
          <cell r="M1029" t="str">
            <v>45100</v>
          </cell>
          <cell r="N1029" t="str">
            <v>14 2925110</v>
          </cell>
          <cell r="P1029">
            <v>11.8</v>
          </cell>
          <cell r="Q1029">
            <v>0</v>
          </cell>
          <cell r="R1029" t="str">
            <v>1</v>
          </cell>
          <cell r="S1029" t="str">
            <v>45</v>
          </cell>
          <cell r="T1029">
            <v>97</v>
          </cell>
          <cell r="U1029">
            <v>12</v>
          </cell>
          <cell r="V1029">
            <v>97</v>
          </cell>
          <cell r="W1029">
            <v>12</v>
          </cell>
          <cell r="X1029">
            <v>97</v>
          </cell>
          <cell r="Y1029">
            <v>0</v>
          </cell>
          <cell r="Z1029">
            <v>0</v>
          </cell>
          <cell r="AB1029" t="str">
            <v>14</v>
          </cell>
          <cell r="AC1029">
            <v>2</v>
          </cell>
          <cell r="AD1029" t="str">
            <v>0</v>
          </cell>
          <cell r="AE1029" t="str">
            <v>0</v>
          </cell>
          <cell r="AF1029" t="str">
            <v>20</v>
          </cell>
          <cell r="AI1029">
            <v>0</v>
          </cell>
          <cell r="AJ1029">
            <v>0</v>
          </cell>
        </row>
        <row r="1030">
          <cell r="A1030" t="str">
            <v>20</v>
          </cell>
          <cell r="B1030" t="str">
            <v>17</v>
          </cell>
          <cell r="C1030" t="str">
            <v>485</v>
          </cell>
          <cell r="D1030" t="str">
            <v>Стеллаж для сыров</v>
          </cell>
          <cell r="G1030" t="str">
            <v>01</v>
          </cell>
          <cell r="H1030">
            <v>5758.19</v>
          </cell>
          <cell r="I1030">
            <v>0</v>
          </cell>
          <cell r="J1030">
            <v>0</v>
          </cell>
          <cell r="K1030">
            <v>1</v>
          </cell>
          <cell r="L1030" t="str">
            <v>88/4</v>
          </cell>
          <cell r="M1030" t="str">
            <v>45101</v>
          </cell>
          <cell r="N1030" t="str">
            <v>14 2925113</v>
          </cell>
          <cell r="P1030">
            <v>12.5</v>
          </cell>
          <cell r="Q1030">
            <v>0</v>
          </cell>
          <cell r="R1030" t="str">
            <v>1</v>
          </cell>
          <cell r="S1030" t="str">
            <v>45</v>
          </cell>
          <cell r="T1030">
            <v>97</v>
          </cell>
          <cell r="U1030">
            <v>12</v>
          </cell>
          <cell r="V1030">
            <v>97</v>
          </cell>
          <cell r="W1030">
            <v>12</v>
          </cell>
          <cell r="X1030">
            <v>97</v>
          </cell>
          <cell r="Y1030">
            <v>0</v>
          </cell>
          <cell r="Z1030">
            <v>0</v>
          </cell>
          <cell r="AB1030" t="str">
            <v>14</v>
          </cell>
          <cell r="AC1030">
            <v>2</v>
          </cell>
          <cell r="AD1030" t="str">
            <v>0</v>
          </cell>
          <cell r="AE1030" t="str">
            <v>0</v>
          </cell>
          <cell r="AF1030" t="str">
            <v>20</v>
          </cell>
          <cell r="AI1030">
            <v>0</v>
          </cell>
          <cell r="AJ1030">
            <v>0</v>
          </cell>
        </row>
        <row r="1031">
          <cell r="A1031" t="str">
            <v>20</v>
          </cell>
          <cell r="B1031" t="str">
            <v>17</v>
          </cell>
          <cell r="C1031" t="str">
            <v>486</v>
          </cell>
          <cell r="D1031" t="str">
            <v>Стеллаж для сыров</v>
          </cell>
          <cell r="G1031" t="str">
            <v>01</v>
          </cell>
          <cell r="H1031">
            <v>5758.19</v>
          </cell>
          <cell r="I1031">
            <v>0</v>
          </cell>
          <cell r="J1031">
            <v>0</v>
          </cell>
          <cell r="K1031">
            <v>1</v>
          </cell>
          <cell r="L1031" t="str">
            <v>88/4</v>
          </cell>
          <cell r="M1031" t="str">
            <v>45101</v>
          </cell>
          <cell r="N1031" t="str">
            <v>14 2925113</v>
          </cell>
          <cell r="P1031">
            <v>12.5</v>
          </cell>
          <cell r="Q1031">
            <v>0</v>
          </cell>
          <cell r="R1031" t="str">
            <v>1</v>
          </cell>
          <cell r="S1031" t="str">
            <v>45</v>
          </cell>
          <cell r="T1031">
            <v>97</v>
          </cell>
          <cell r="U1031">
            <v>12</v>
          </cell>
          <cell r="V1031">
            <v>97</v>
          </cell>
          <cell r="W1031">
            <v>12</v>
          </cell>
          <cell r="X1031">
            <v>97</v>
          </cell>
          <cell r="Y1031">
            <v>0</v>
          </cell>
          <cell r="Z1031">
            <v>0</v>
          </cell>
          <cell r="AB1031" t="str">
            <v>14</v>
          </cell>
          <cell r="AC1031">
            <v>2</v>
          </cell>
          <cell r="AD1031" t="str">
            <v>0</v>
          </cell>
          <cell r="AE1031" t="str">
            <v>0</v>
          </cell>
          <cell r="AF1031" t="str">
            <v>20</v>
          </cell>
          <cell r="AI1031">
            <v>0</v>
          </cell>
          <cell r="AJ1031">
            <v>0</v>
          </cell>
        </row>
        <row r="1032">
          <cell r="A1032" t="str">
            <v>20</v>
          </cell>
          <cell r="B1032" t="str">
            <v>17</v>
          </cell>
          <cell r="C1032" t="str">
            <v>487</v>
          </cell>
          <cell r="D1032" t="str">
            <v>Стеллаж для сыров</v>
          </cell>
          <cell r="G1032" t="str">
            <v>01</v>
          </cell>
          <cell r="H1032">
            <v>5758.19</v>
          </cell>
          <cell r="I1032">
            <v>0</v>
          </cell>
          <cell r="J1032">
            <v>0</v>
          </cell>
          <cell r="K1032">
            <v>1</v>
          </cell>
          <cell r="L1032" t="str">
            <v>88/4</v>
          </cell>
          <cell r="M1032" t="str">
            <v>45101</v>
          </cell>
          <cell r="N1032" t="str">
            <v>14 2925113</v>
          </cell>
          <cell r="P1032">
            <v>12.5</v>
          </cell>
          <cell r="Q1032">
            <v>0</v>
          </cell>
          <cell r="R1032" t="str">
            <v>1</v>
          </cell>
          <cell r="S1032" t="str">
            <v>45</v>
          </cell>
          <cell r="T1032">
            <v>97</v>
          </cell>
          <cell r="U1032">
            <v>12</v>
          </cell>
          <cell r="V1032">
            <v>97</v>
          </cell>
          <cell r="W1032">
            <v>12</v>
          </cell>
          <cell r="X1032">
            <v>97</v>
          </cell>
          <cell r="Y1032">
            <v>0</v>
          </cell>
          <cell r="Z1032">
            <v>0</v>
          </cell>
          <cell r="AB1032" t="str">
            <v>14</v>
          </cell>
          <cell r="AC1032">
            <v>2</v>
          </cell>
          <cell r="AD1032" t="str">
            <v>0</v>
          </cell>
          <cell r="AE1032" t="str">
            <v>0</v>
          </cell>
          <cell r="AF1032" t="str">
            <v>20</v>
          </cell>
          <cell r="AI1032">
            <v>0</v>
          </cell>
          <cell r="AJ1032">
            <v>0</v>
          </cell>
        </row>
        <row r="1033">
          <cell r="A1033" t="str">
            <v>20</v>
          </cell>
          <cell r="B1033" t="str">
            <v>17</v>
          </cell>
          <cell r="C1033" t="str">
            <v>488</v>
          </cell>
          <cell r="D1033" t="str">
            <v>Стеллаж для сыров</v>
          </cell>
          <cell r="G1033" t="str">
            <v>01</v>
          </cell>
          <cell r="H1033">
            <v>5758.19</v>
          </cell>
          <cell r="I1033">
            <v>0</v>
          </cell>
          <cell r="J1033">
            <v>0</v>
          </cell>
          <cell r="K1033">
            <v>1</v>
          </cell>
          <cell r="L1033" t="str">
            <v>88/4</v>
          </cell>
          <cell r="M1033" t="str">
            <v>45101</v>
          </cell>
          <cell r="N1033" t="str">
            <v>14 2925113</v>
          </cell>
          <cell r="P1033">
            <v>12.5</v>
          </cell>
          <cell r="Q1033">
            <v>0</v>
          </cell>
          <cell r="R1033" t="str">
            <v>1</v>
          </cell>
          <cell r="S1033" t="str">
            <v>45</v>
          </cell>
          <cell r="T1033">
            <v>97</v>
          </cell>
          <cell r="U1033">
            <v>12</v>
          </cell>
          <cell r="V1033">
            <v>97</v>
          </cell>
          <cell r="W1033">
            <v>12</v>
          </cell>
          <cell r="X1033">
            <v>97</v>
          </cell>
          <cell r="Y1033">
            <v>0</v>
          </cell>
          <cell r="Z1033">
            <v>0</v>
          </cell>
          <cell r="AB1033" t="str">
            <v>14</v>
          </cell>
          <cell r="AC1033">
            <v>2</v>
          </cell>
          <cell r="AD1033" t="str">
            <v>0</v>
          </cell>
          <cell r="AE1033" t="str">
            <v>0</v>
          </cell>
          <cell r="AF1033" t="str">
            <v>20</v>
          </cell>
          <cell r="AI1033">
            <v>0</v>
          </cell>
          <cell r="AJ1033">
            <v>0</v>
          </cell>
        </row>
        <row r="1034">
          <cell r="A1034" t="str">
            <v>20</v>
          </cell>
          <cell r="B1034" t="str">
            <v>17</v>
          </cell>
          <cell r="C1034" t="str">
            <v>489</v>
          </cell>
          <cell r="D1034" t="str">
            <v>Стеллаж для сыров</v>
          </cell>
          <cell r="G1034" t="str">
            <v>01</v>
          </cell>
          <cell r="H1034">
            <v>5758.19</v>
          </cell>
          <cell r="I1034">
            <v>0</v>
          </cell>
          <cell r="J1034">
            <v>0</v>
          </cell>
          <cell r="K1034">
            <v>1</v>
          </cell>
          <cell r="L1034" t="str">
            <v>88/4</v>
          </cell>
          <cell r="M1034" t="str">
            <v>45101</v>
          </cell>
          <cell r="N1034" t="str">
            <v>14 2925113</v>
          </cell>
          <cell r="P1034">
            <v>12.5</v>
          </cell>
          <cell r="Q1034">
            <v>0</v>
          </cell>
          <cell r="R1034" t="str">
            <v>1</v>
          </cell>
          <cell r="S1034" t="str">
            <v>45</v>
          </cell>
          <cell r="T1034">
            <v>97</v>
          </cell>
          <cell r="U1034">
            <v>12</v>
          </cell>
          <cell r="V1034">
            <v>97</v>
          </cell>
          <cell r="W1034">
            <v>12</v>
          </cell>
          <cell r="X1034">
            <v>97</v>
          </cell>
          <cell r="Y1034">
            <v>0</v>
          </cell>
          <cell r="Z1034">
            <v>0</v>
          </cell>
          <cell r="AB1034" t="str">
            <v>14</v>
          </cell>
          <cell r="AC1034">
            <v>2</v>
          </cell>
          <cell r="AD1034" t="str">
            <v>0</v>
          </cell>
          <cell r="AE1034" t="str">
            <v>1</v>
          </cell>
          <cell r="AF1034" t="str">
            <v>20</v>
          </cell>
          <cell r="AI1034">
            <v>0</v>
          </cell>
          <cell r="AJ1034">
            <v>0</v>
          </cell>
        </row>
        <row r="1035">
          <cell r="A1035" t="str">
            <v>20</v>
          </cell>
          <cell r="B1035" t="str">
            <v>17</v>
          </cell>
          <cell r="C1035" t="str">
            <v>490</v>
          </cell>
          <cell r="D1035" t="str">
            <v>Цех ремонтный</v>
          </cell>
          <cell r="G1035" t="str">
            <v>01</v>
          </cell>
          <cell r="H1035">
            <v>47746.81</v>
          </cell>
          <cell r="I1035">
            <v>0</v>
          </cell>
          <cell r="J1035">
            <v>0</v>
          </cell>
          <cell r="K1035">
            <v>1</v>
          </cell>
          <cell r="L1035" t="str">
            <v>88/4</v>
          </cell>
          <cell r="M1035" t="str">
            <v>10102</v>
          </cell>
          <cell r="N1035" t="str">
            <v>11 4524362</v>
          </cell>
          <cell r="P1035">
            <v>1</v>
          </cell>
          <cell r="Q1035">
            <v>0</v>
          </cell>
          <cell r="R1035" t="str">
            <v>1</v>
          </cell>
          <cell r="S1035" t="str">
            <v>10</v>
          </cell>
          <cell r="T1035">
            <v>97</v>
          </cell>
          <cell r="U1035">
            <v>12</v>
          </cell>
          <cell r="V1035">
            <v>97</v>
          </cell>
          <cell r="W1035">
            <v>12</v>
          </cell>
          <cell r="X1035">
            <v>97</v>
          </cell>
          <cell r="Y1035">
            <v>0</v>
          </cell>
          <cell r="Z1035">
            <v>0</v>
          </cell>
          <cell r="AB1035" t="str">
            <v>14</v>
          </cell>
          <cell r="AC1035">
            <v>2</v>
          </cell>
          <cell r="AD1035" t="str">
            <v>0</v>
          </cell>
          <cell r="AE1035" t="str">
            <v>0</v>
          </cell>
          <cell r="AF1035" t="str">
            <v>20</v>
          </cell>
          <cell r="AI1035">
            <v>0</v>
          </cell>
          <cell r="AJ1035">
            <v>0</v>
          </cell>
        </row>
        <row r="1036">
          <cell r="A1036" t="str">
            <v>20</v>
          </cell>
          <cell r="B1036" t="str">
            <v>17</v>
          </cell>
          <cell r="C1036" t="str">
            <v>491</v>
          </cell>
          <cell r="D1036" t="str">
            <v>Упаков.машина для мо</v>
          </cell>
          <cell r="E1036" t="str">
            <v>лока кефира PV-200</v>
          </cell>
          <cell r="G1036" t="str">
            <v>01</v>
          </cell>
          <cell r="H1036">
            <v>27720.85</v>
          </cell>
          <cell r="I1036">
            <v>0</v>
          </cell>
          <cell r="J1036">
            <v>0</v>
          </cell>
          <cell r="K1036">
            <v>1</v>
          </cell>
          <cell r="L1036" t="str">
            <v>88/4</v>
          </cell>
          <cell r="M1036" t="str">
            <v>45100</v>
          </cell>
          <cell r="N1036" t="str">
            <v>14 2925104</v>
          </cell>
          <cell r="P1036">
            <v>11.8</v>
          </cell>
          <cell r="Q1036">
            <v>0</v>
          </cell>
          <cell r="R1036" t="str">
            <v>1</v>
          </cell>
          <cell r="S1036" t="str">
            <v>45</v>
          </cell>
          <cell r="T1036">
            <v>97</v>
          </cell>
          <cell r="U1036">
            <v>12</v>
          </cell>
          <cell r="V1036">
            <v>97</v>
          </cell>
          <cell r="W1036">
            <v>12</v>
          </cell>
          <cell r="X1036">
            <v>97</v>
          </cell>
          <cell r="Y1036">
            <v>0</v>
          </cell>
          <cell r="Z1036">
            <v>0</v>
          </cell>
          <cell r="AB1036" t="str">
            <v>14</v>
          </cell>
          <cell r="AC1036">
            <v>2</v>
          </cell>
          <cell r="AD1036" t="str">
            <v>0</v>
          </cell>
          <cell r="AE1036" t="str">
            <v>1</v>
          </cell>
          <cell r="AF1036" t="str">
            <v>20</v>
          </cell>
          <cell r="AI1036">
            <v>0</v>
          </cell>
          <cell r="AJ1036">
            <v>0</v>
          </cell>
        </row>
        <row r="1037">
          <cell r="A1037" t="str">
            <v>20</v>
          </cell>
          <cell r="B1037" t="str">
            <v>17</v>
          </cell>
          <cell r="C1037" t="str">
            <v>492</v>
          </cell>
          <cell r="D1037" t="str">
            <v>Тележка с бортом</v>
          </cell>
          <cell r="G1037" t="str">
            <v>01</v>
          </cell>
          <cell r="H1037">
            <v>4083.17</v>
          </cell>
          <cell r="I1037">
            <v>0</v>
          </cell>
          <cell r="J1037">
            <v>0</v>
          </cell>
          <cell r="K1037">
            <v>1</v>
          </cell>
          <cell r="L1037" t="str">
            <v>88/4</v>
          </cell>
          <cell r="M1037" t="str">
            <v>45100</v>
          </cell>
          <cell r="N1037" t="str">
            <v>14 2925110</v>
          </cell>
          <cell r="P1037">
            <v>11.8</v>
          </cell>
          <cell r="Q1037">
            <v>0</v>
          </cell>
          <cell r="R1037" t="str">
            <v>1</v>
          </cell>
          <cell r="S1037" t="str">
            <v>45</v>
          </cell>
          <cell r="T1037">
            <v>97</v>
          </cell>
          <cell r="U1037">
            <v>12</v>
          </cell>
          <cell r="V1037">
            <v>97</v>
          </cell>
          <cell r="W1037">
            <v>12</v>
          </cell>
          <cell r="X1037">
            <v>97</v>
          </cell>
          <cell r="Y1037">
            <v>0</v>
          </cell>
          <cell r="Z1037">
            <v>0</v>
          </cell>
          <cell r="AB1037" t="str">
            <v>14</v>
          </cell>
          <cell r="AC1037">
            <v>2</v>
          </cell>
          <cell r="AD1037" t="str">
            <v>0</v>
          </cell>
          <cell r="AE1037" t="str">
            <v>0</v>
          </cell>
          <cell r="AF1037" t="str">
            <v>20</v>
          </cell>
          <cell r="AI1037">
            <v>0</v>
          </cell>
          <cell r="AJ1037">
            <v>0</v>
          </cell>
        </row>
        <row r="1038">
          <cell r="A1038" t="str">
            <v>20</v>
          </cell>
          <cell r="B1038" t="str">
            <v>17</v>
          </cell>
          <cell r="C1038" t="str">
            <v>493</v>
          </cell>
          <cell r="D1038" t="str">
            <v>Тележка с бортом</v>
          </cell>
          <cell r="G1038" t="str">
            <v>01</v>
          </cell>
          <cell r="H1038">
            <v>4083.17</v>
          </cell>
          <cell r="I1038">
            <v>0</v>
          </cell>
          <cell r="J1038">
            <v>0</v>
          </cell>
          <cell r="K1038">
            <v>1</v>
          </cell>
          <cell r="L1038" t="str">
            <v>88/4</v>
          </cell>
          <cell r="M1038" t="str">
            <v>45100</v>
          </cell>
          <cell r="N1038" t="str">
            <v>14 2925110</v>
          </cell>
          <cell r="P1038">
            <v>11.8</v>
          </cell>
          <cell r="Q1038">
            <v>0</v>
          </cell>
          <cell r="R1038" t="str">
            <v>1</v>
          </cell>
          <cell r="S1038" t="str">
            <v>45</v>
          </cell>
          <cell r="T1038">
            <v>97</v>
          </cell>
          <cell r="U1038">
            <v>12</v>
          </cell>
          <cell r="V1038">
            <v>97</v>
          </cell>
          <cell r="W1038">
            <v>12</v>
          </cell>
          <cell r="X1038">
            <v>97</v>
          </cell>
          <cell r="Y1038">
            <v>0</v>
          </cell>
          <cell r="Z1038">
            <v>0</v>
          </cell>
          <cell r="AB1038" t="str">
            <v>14</v>
          </cell>
          <cell r="AC1038">
            <v>2</v>
          </cell>
          <cell r="AD1038" t="str">
            <v>0</v>
          </cell>
          <cell r="AE1038" t="str">
            <v>0</v>
          </cell>
          <cell r="AF1038" t="str">
            <v>20</v>
          </cell>
          <cell r="AI1038">
            <v>0</v>
          </cell>
          <cell r="AJ1038">
            <v>0</v>
          </cell>
        </row>
        <row r="1039">
          <cell r="A1039" t="str">
            <v>20</v>
          </cell>
          <cell r="B1039" t="str">
            <v>17</v>
          </cell>
          <cell r="C1039" t="str">
            <v>494</v>
          </cell>
          <cell r="D1039" t="str">
            <v>Машина упаков. для м</v>
          </cell>
          <cell r="E1039" t="str">
            <v>асла SACC-VC</v>
          </cell>
          <cell r="G1039" t="str">
            <v>01</v>
          </cell>
          <cell r="H1039">
            <v>40030.839999999997</v>
          </cell>
          <cell r="I1039">
            <v>0</v>
          </cell>
          <cell r="J1039">
            <v>0</v>
          </cell>
          <cell r="K1039">
            <v>1</v>
          </cell>
          <cell r="L1039" t="str">
            <v>88/4</v>
          </cell>
          <cell r="M1039" t="str">
            <v>45100</v>
          </cell>
          <cell r="N1039" t="str">
            <v>14 2925104</v>
          </cell>
          <cell r="P1039">
            <v>11.8</v>
          </cell>
          <cell r="Q1039">
            <v>0</v>
          </cell>
          <cell r="R1039" t="str">
            <v>1</v>
          </cell>
          <cell r="S1039" t="str">
            <v>45</v>
          </cell>
          <cell r="T1039">
            <v>97</v>
          </cell>
          <cell r="U1039">
            <v>12</v>
          </cell>
          <cell r="V1039">
            <v>97</v>
          </cell>
          <cell r="W1039">
            <v>12</v>
          </cell>
          <cell r="X1039">
            <v>97</v>
          </cell>
          <cell r="Y1039">
            <v>0</v>
          </cell>
          <cell r="Z1039">
            <v>0</v>
          </cell>
          <cell r="AB1039" t="str">
            <v>14</v>
          </cell>
          <cell r="AC1039">
            <v>2</v>
          </cell>
          <cell r="AD1039" t="str">
            <v>0</v>
          </cell>
          <cell r="AE1039" t="str">
            <v>0</v>
          </cell>
          <cell r="AF1039" t="str">
            <v>20</v>
          </cell>
          <cell r="AI1039">
            <v>0</v>
          </cell>
          <cell r="AJ1039">
            <v>0</v>
          </cell>
        </row>
        <row r="1040">
          <cell r="A1040" t="str">
            <v>20</v>
          </cell>
          <cell r="B1040" t="str">
            <v>17</v>
          </cell>
          <cell r="C1040" t="str">
            <v>495</v>
          </cell>
          <cell r="D1040" t="str">
            <v>Стеллаж металлически</v>
          </cell>
          <cell r="E1040" t="str">
            <v>й</v>
          </cell>
          <cell r="G1040" t="str">
            <v>01</v>
          </cell>
          <cell r="H1040">
            <v>7533.79</v>
          </cell>
          <cell r="I1040">
            <v>0</v>
          </cell>
          <cell r="J1040">
            <v>0</v>
          </cell>
          <cell r="K1040">
            <v>1</v>
          </cell>
          <cell r="L1040" t="str">
            <v>88/4</v>
          </cell>
          <cell r="M1040" t="str">
            <v>45100</v>
          </cell>
          <cell r="N1040" t="str">
            <v>14 2925110</v>
          </cell>
          <cell r="P1040">
            <v>11.8</v>
          </cell>
          <cell r="Q1040">
            <v>0</v>
          </cell>
          <cell r="R1040" t="str">
            <v>1</v>
          </cell>
          <cell r="S1040" t="str">
            <v>45</v>
          </cell>
          <cell r="T1040">
            <v>97</v>
          </cell>
          <cell r="U1040">
            <v>12</v>
          </cell>
          <cell r="V1040">
            <v>97</v>
          </cell>
          <cell r="W1040">
            <v>12</v>
          </cell>
          <cell r="X1040">
            <v>97</v>
          </cell>
          <cell r="Y1040">
            <v>0</v>
          </cell>
          <cell r="Z1040">
            <v>0</v>
          </cell>
          <cell r="AB1040" t="str">
            <v>14</v>
          </cell>
          <cell r="AC1040">
            <v>2</v>
          </cell>
          <cell r="AD1040" t="str">
            <v>0</v>
          </cell>
          <cell r="AE1040" t="str">
            <v>0</v>
          </cell>
          <cell r="AF1040" t="str">
            <v>20</v>
          </cell>
          <cell r="AI1040">
            <v>0</v>
          </cell>
          <cell r="AJ1040">
            <v>0</v>
          </cell>
        </row>
        <row r="1041">
          <cell r="A1041" t="str">
            <v>20</v>
          </cell>
          <cell r="B1041" t="str">
            <v>17</v>
          </cell>
          <cell r="C1041" t="str">
            <v>496</v>
          </cell>
          <cell r="D1041" t="str">
            <v>Стеллаж металлически</v>
          </cell>
          <cell r="E1041" t="str">
            <v>й</v>
          </cell>
          <cell r="G1041" t="str">
            <v>01</v>
          </cell>
          <cell r="H1041">
            <v>7533.79</v>
          </cell>
          <cell r="I1041">
            <v>0</v>
          </cell>
          <cell r="J1041">
            <v>0</v>
          </cell>
          <cell r="K1041">
            <v>1</v>
          </cell>
          <cell r="L1041" t="str">
            <v>88/4</v>
          </cell>
          <cell r="M1041" t="str">
            <v>45100</v>
          </cell>
          <cell r="N1041" t="str">
            <v>14 2924110</v>
          </cell>
          <cell r="P1041">
            <v>11.8</v>
          </cell>
          <cell r="Q1041">
            <v>0</v>
          </cell>
          <cell r="R1041" t="str">
            <v>1</v>
          </cell>
          <cell r="S1041" t="str">
            <v>45</v>
          </cell>
          <cell r="T1041">
            <v>97</v>
          </cell>
          <cell r="U1041">
            <v>12</v>
          </cell>
          <cell r="V1041">
            <v>97</v>
          </cell>
          <cell r="W1041">
            <v>12</v>
          </cell>
          <cell r="X1041">
            <v>97</v>
          </cell>
          <cell r="Y1041">
            <v>0</v>
          </cell>
          <cell r="Z1041">
            <v>0</v>
          </cell>
          <cell r="AB1041" t="str">
            <v>14</v>
          </cell>
          <cell r="AC1041">
            <v>2</v>
          </cell>
          <cell r="AD1041" t="str">
            <v>0</v>
          </cell>
          <cell r="AE1041" t="str">
            <v>0</v>
          </cell>
          <cell r="AF1041" t="str">
            <v>20</v>
          </cell>
          <cell r="AI1041">
            <v>0</v>
          </cell>
          <cell r="AJ1041">
            <v>0</v>
          </cell>
        </row>
        <row r="1042">
          <cell r="A1042" t="str">
            <v>20</v>
          </cell>
          <cell r="B1042" t="str">
            <v>17</v>
          </cell>
          <cell r="C1042" t="str">
            <v>497</v>
          </cell>
          <cell r="D1042" t="str">
            <v>Стеллаж металлически</v>
          </cell>
          <cell r="E1042" t="str">
            <v>й</v>
          </cell>
          <cell r="G1042" t="str">
            <v>01</v>
          </cell>
          <cell r="H1042">
            <v>7533.79</v>
          </cell>
          <cell r="I1042">
            <v>0</v>
          </cell>
          <cell r="J1042">
            <v>0</v>
          </cell>
          <cell r="K1042">
            <v>1</v>
          </cell>
          <cell r="L1042" t="str">
            <v>88/4</v>
          </cell>
          <cell r="M1042" t="str">
            <v>45100</v>
          </cell>
          <cell r="N1042" t="str">
            <v>14 2924110</v>
          </cell>
          <cell r="P1042">
            <v>11.8</v>
          </cell>
          <cell r="Q1042">
            <v>0</v>
          </cell>
          <cell r="R1042" t="str">
            <v>1</v>
          </cell>
          <cell r="S1042" t="str">
            <v>45</v>
          </cell>
          <cell r="T1042">
            <v>97</v>
          </cell>
          <cell r="U1042">
            <v>12</v>
          </cell>
          <cell r="V1042">
            <v>97</v>
          </cell>
          <cell r="W1042">
            <v>12</v>
          </cell>
          <cell r="X1042">
            <v>97</v>
          </cell>
          <cell r="Y1042">
            <v>0</v>
          </cell>
          <cell r="Z1042">
            <v>0</v>
          </cell>
          <cell r="AB1042" t="str">
            <v>14</v>
          </cell>
          <cell r="AC1042">
            <v>2</v>
          </cell>
          <cell r="AD1042" t="str">
            <v>0</v>
          </cell>
          <cell r="AE1042" t="str">
            <v>0</v>
          </cell>
          <cell r="AF1042" t="str">
            <v>20</v>
          </cell>
          <cell r="AI1042">
            <v>0</v>
          </cell>
          <cell r="AJ1042">
            <v>0</v>
          </cell>
        </row>
        <row r="1043">
          <cell r="A1043" t="str">
            <v>20</v>
          </cell>
          <cell r="B1043" t="str">
            <v>17</v>
          </cell>
          <cell r="C1043" t="str">
            <v>498</v>
          </cell>
          <cell r="D1043" t="str">
            <v>Стеллаж металлически</v>
          </cell>
          <cell r="E1043" t="str">
            <v>й</v>
          </cell>
          <cell r="G1043" t="str">
            <v>01</v>
          </cell>
          <cell r="H1043">
            <v>7533.79</v>
          </cell>
          <cell r="I1043">
            <v>0</v>
          </cell>
          <cell r="J1043">
            <v>0</v>
          </cell>
          <cell r="K1043">
            <v>1</v>
          </cell>
          <cell r="L1043" t="str">
            <v>88/4</v>
          </cell>
          <cell r="M1043" t="str">
            <v>45100</v>
          </cell>
          <cell r="N1043" t="str">
            <v>14 2925110</v>
          </cell>
          <cell r="P1043">
            <v>11.8</v>
          </cell>
          <cell r="Q1043">
            <v>0</v>
          </cell>
          <cell r="R1043" t="str">
            <v>1</v>
          </cell>
          <cell r="S1043" t="str">
            <v>45</v>
          </cell>
          <cell r="T1043">
            <v>97</v>
          </cell>
          <cell r="U1043">
            <v>12</v>
          </cell>
          <cell r="V1043">
            <v>97</v>
          </cell>
          <cell r="W1043">
            <v>12</v>
          </cell>
          <cell r="X1043">
            <v>97</v>
          </cell>
          <cell r="Y1043">
            <v>0</v>
          </cell>
          <cell r="Z1043">
            <v>0</v>
          </cell>
          <cell r="AB1043" t="str">
            <v>14</v>
          </cell>
          <cell r="AC1043">
            <v>2</v>
          </cell>
          <cell r="AD1043" t="str">
            <v>0</v>
          </cell>
          <cell r="AE1043" t="str">
            <v>0</v>
          </cell>
          <cell r="AF1043" t="str">
            <v>20</v>
          </cell>
          <cell r="AI1043">
            <v>0</v>
          </cell>
          <cell r="AJ1043">
            <v>0</v>
          </cell>
        </row>
        <row r="1044">
          <cell r="A1044" t="str">
            <v>20</v>
          </cell>
          <cell r="B1044" t="str">
            <v>17</v>
          </cell>
          <cell r="C1044" t="str">
            <v>499</v>
          </cell>
          <cell r="D1044" t="str">
            <v>Шкаф металлический</v>
          </cell>
          <cell r="G1044" t="str">
            <v>01</v>
          </cell>
          <cell r="H1044">
            <v>2048.17</v>
          </cell>
          <cell r="I1044">
            <v>0</v>
          </cell>
          <cell r="J1044">
            <v>0</v>
          </cell>
          <cell r="K1044">
            <v>1</v>
          </cell>
          <cell r="L1044" t="str">
            <v>88/4</v>
          </cell>
          <cell r="M1044" t="str">
            <v>45100</v>
          </cell>
          <cell r="N1044" t="str">
            <v>14 2925110</v>
          </cell>
          <cell r="P1044">
            <v>11.8</v>
          </cell>
          <cell r="Q1044">
            <v>0</v>
          </cell>
          <cell r="R1044" t="str">
            <v>1</v>
          </cell>
          <cell r="S1044" t="str">
            <v>45</v>
          </cell>
          <cell r="T1044">
            <v>97</v>
          </cell>
          <cell r="U1044">
            <v>12</v>
          </cell>
          <cell r="V1044">
            <v>97</v>
          </cell>
          <cell r="W1044">
            <v>12</v>
          </cell>
          <cell r="X1044">
            <v>97</v>
          </cell>
          <cell r="Y1044">
            <v>0</v>
          </cell>
          <cell r="Z1044">
            <v>0</v>
          </cell>
          <cell r="AB1044" t="str">
            <v>14</v>
          </cell>
          <cell r="AC1044">
            <v>2</v>
          </cell>
          <cell r="AD1044" t="str">
            <v>0</v>
          </cell>
          <cell r="AE1044" t="str">
            <v>0</v>
          </cell>
          <cell r="AF1044" t="str">
            <v>20</v>
          </cell>
          <cell r="AI1044">
            <v>0</v>
          </cell>
          <cell r="AJ1044">
            <v>0</v>
          </cell>
        </row>
        <row r="1045">
          <cell r="A1045" t="str">
            <v>20</v>
          </cell>
          <cell r="B1045" t="str">
            <v>17</v>
          </cell>
          <cell r="C1045" t="str">
            <v>500</v>
          </cell>
          <cell r="D1045" t="str">
            <v>Шкаф металлический</v>
          </cell>
          <cell r="G1045" t="str">
            <v>01</v>
          </cell>
          <cell r="H1045">
            <v>2048.17</v>
          </cell>
          <cell r="I1045">
            <v>0</v>
          </cell>
          <cell r="J1045">
            <v>0</v>
          </cell>
          <cell r="K1045">
            <v>1</v>
          </cell>
          <cell r="L1045" t="str">
            <v>88/4</v>
          </cell>
          <cell r="M1045" t="str">
            <v>45100</v>
          </cell>
          <cell r="N1045" t="str">
            <v>14 2925110</v>
          </cell>
          <cell r="P1045">
            <v>11.8</v>
          </cell>
          <cell r="Q1045">
            <v>0</v>
          </cell>
          <cell r="R1045" t="str">
            <v>1</v>
          </cell>
          <cell r="S1045" t="str">
            <v>45</v>
          </cell>
          <cell r="T1045">
            <v>97</v>
          </cell>
          <cell r="U1045">
            <v>12</v>
          </cell>
          <cell r="V1045">
            <v>97</v>
          </cell>
          <cell r="W1045">
            <v>12</v>
          </cell>
          <cell r="X1045">
            <v>97</v>
          </cell>
          <cell r="Y1045">
            <v>0</v>
          </cell>
          <cell r="Z1045">
            <v>0</v>
          </cell>
          <cell r="AB1045" t="str">
            <v>14</v>
          </cell>
          <cell r="AC1045">
            <v>2</v>
          </cell>
          <cell r="AD1045" t="str">
            <v>0</v>
          </cell>
          <cell r="AE1045" t="str">
            <v>0</v>
          </cell>
          <cell r="AF1045" t="str">
            <v>20</v>
          </cell>
          <cell r="AI1045">
            <v>0</v>
          </cell>
          <cell r="AJ1045">
            <v>0</v>
          </cell>
        </row>
        <row r="1046">
          <cell r="A1046" t="str">
            <v>20</v>
          </cell>
          <cell r="B1046" t="str">
            <v>17</v>
          </cell>
          <cell r="C1046" t="str">
            <v>501</v>
          </cell>
          <cell r="D1046" t="str">
            <v>Лестница на колесика</v>
          </cell>
          <cell r="E1046" t="str">
            <v>х</v>
          </cell>
          <cell r="G1046" t="str">
            <v>01</v>
          </cell>
          <cell r="H1046">
            <v>3041.56</v>
          </cell>
          <cell r="I1046">
            <v>0</v>
          </cell>
          <cell r="J1046">
            <v>0</v>
          </cell>
          <cell r="K1046">
            <v>1</v>
          </cell>
          <cell r="L1046" t="str">
            <v>88/4</v>
          </cell>
          <cell r="M1046" t="str">
            <v>45100</v>
          </cell>
          <cell r="N1046" t="str">
            <v>14 2925110</v>
          </cell>
          <cell r="P1046">
            <v>11.8</v>
          </cell>
          <cell r="Q1046">
            <v>0</v>
          </cell>
          <cell r="R1046" t="str">
            <v>1</v>
          </cell>
          <cell r="S1046" t="str">
            <v>45</v>
          </cell>
          <cell r="T1046">
            <v>97</v>
          </cell>
          <cell r="U1046">
            <v>12</v>
          </cell>
          <cell r="V1046">
            <v>97</v>
          </cell>
          <cell r="W1046">
            <v>12</v>
          </cell>
          <cell r="X1046">
            <v>97</v>
          </cell>
          <cell r="Y1046">
            <v>0</v>
          </cell>
          <cell r="Z1046">
            <v>0</v>
          </cell>
          <cell r="AB1046" t="str">
            <v>14</v>
          </cell>
          <cell r="AC1046">
            <v>2</v>
          </cell>
          <cell r="AD1046" t="str">
            <v>0</v>
          </cell>
          <cell r="AE1046" t="str">
            <v>0</v>
          </cell>
          <cell r="AF1046" t="str">
            <v>20</v>
          </cell>
          <cell r="AI1046">
            <v>0</v>
          </cell>
          <cell r="AJ1046">
            <v>0</v>
          </cell>
        </row>
        <row r="1047">
          <cell r="A1047" t="str">
            <v>20</v>
          </cell>
          <cell r="B1047" t="str">
            <v>17</v>
          </cell>
          <cell r="C1047" t="str">
            <v>502</v>
          </cell>
          <cell r="D1047" t="str">
            <v>Лестница раздвижная</v>
          </cell>
          <cell r="G1047" t="str">
            <v>01</v>
          </cell>
          <cell r="H1047">
            <v>3622.91</v>
          </cell>
          <cell r="I1047">
            <v>0</v>
          </cell>
          <cell r="J1047">
            <v>0</v>
          </cell>
          <cell r="K1047">
            <v>1</v>
          </cell>
          <cell r="L1047" t="str">
            <v>88/4</v>
          </cell>
          <cell r="M1047" t="str">
            <v>45100</v>
          </cell>
          <cell r="N1047" t="str">
            <v>14 2925110</v>
          </cell>
          <cell r="P1047">
            <v>11.8</v>
          </cell>
          <cell r="Q1047">
            <v>0</v>
          </cell>
          <cell r="R1047" t="str">
            <v>1</v>
          </cell>
          <cell r="S1047" t="str">
            <v>45</v>
          </cell>
          <cell r="T1047">
            <v>97</v>
          </cell>
          <cell r="U1047">
            <v>12</v>
          </cell>
          <cell r="V1047">
            <v>97</v>
          </cell>
          <cell r="W1047">
            <v>12</v>
          </cell>
          <cell r="X1047">
            <v>97</v>
          </cell>
          <cell r="Y1047">
            <v>0</v>
          </cell>
          <cell r="Z1047">
            <v>0</v>
          </cell>
          <cell r="AB1047" t="str">
            <v>14</v>
          </cell>
          <cell r="AC1047">
            <v>2</v>
          </cell>
          <cell r="AD1047" t="str">
            <v>0</v>
          </cell>
          <cell r="AE1047" t="str">
            <v>0</v>
          </cell>
          <cell r="AF1047" t="str">
            <v>20</v>
          </cell>
          <cell r="AI1047">
            <v>0</v>
          </cell>
          <cell r="AJ1047">
            <v>0</v>
          </cell>
        </row>
        <row r="1048">
          <cell r="A1048" t="str">
            <v>20</v>
          </cell>
          <cell r="B1048" t="str">
            <v>17</v>
          </cell>
          <cell r="C1048" t="str">
            <v>503</v>
          </cell>
          <cell r="D1048" t="str">
            <v>Лестница раздвижная</v>
          </cell>
          <cell r="G1048" t="str">
            <v>01</v>
          </cell>
          <cell r="H1048">
            <v>3622.91</v>
          </cell>
          <cell r="I1048">
            <v>0</v>
          </cell>
          <cell r="J1048">
            <v>0</v>
          </cell>
          <cell r="K1048">
            <v>1</v>
          </cell>
          <cell r="L1048" t="str">
            <v>88/4</v>
          </cell>
          <cell r="M1048" t="str">
            <v>45100</v>
          </cell>
          <cell r="N1048" t="str">
            <v>14 2925110</v>
          </cell>
          <cell r="P1048">
            <v>11.8</v>
          </cell>
          <cell r="Q1048">
            <v>0</v>
          </cell>
          <cell r="R1048" t="str">
            <v>1</v>
          </cell>
          <cell r="S1048" t="str">
            <v>45</v>
          </cell>
          <cell r="T1048">
            <v>97</v>
          </cell>
          <cell r="U1048">
            <v>12</v>
          </cell>
          <cell r="V1048">
            <v>97</v>
          </cell>
          <cell r="W1048">
            <v>12</v>
          </cell>
          <cell r="X1048">
            <v>97</v>
          </cell>
          <cell r="Y1048">
            <v>0</v>
          </cell>
          <cell r="Z1048">
            <v>0</v>
          </cell>
          <cell r="AB1048" t="str">
            <v>14</v>
          </cell>
          <cell r="AC1048">
            <v>2</v>
          </cell>
          <cell r="AD1048" t="str">
            <v>0</v>
          </cell>
          <cell r="AE1048" t="str">
            <v>0</v>
          </cell>
          <cell r="AF1048" t="str">
            <v>20</v>
          </cell>
          <cell r="AI1048">
            <v>0</v>
          </cell>
          <cell r="AJ1048">
            <v>0</v>
          </cell>
        </row>
        <row r="1049">
          <cell r="A1049" t="str">
            <v>20</v>
          </cell>
          <cell r="B1049" t="str">
            <v>17</v>
          </cell>
          <cell r="C1049" t="str">
            <v>504</v>
          </cell>
          <cell r="D1049" t="str">
            <v>Холодильник FILIPS</v>
          </cell>
          <cell r="G1049" t="str">
            <v>01</v>
          </cell>
          <cell r="H1049">
            <v>5088.3599999999997</v>
          </cell>
          <cell r="I1049">
            <v>0</v>
          </cell>
          <cell r="J1049">
            <v>0</v>
          </cell>
          <cell r="K1049">
            <v>1</v>
          </cell>
          <cell r="L1049" t="str">
            <v>88/4</v>
          </cell>
          <cell r="M1049" t="str">
            <v>45104</v>
          </cell>
          <cell r="N1049" t="str">
            <v>14 2919595</v>
          </cell>
          <cell r="P1049">
            <v>10</v>
          </cell>
          <cell r="Q1049">
            <v>0</v>
          </cell>
          <cell r="R1049" t="str">
            <v>1</v>
          </cell>
          <cell r="S1049" t="str">
            <v>45</v>
          </cell>
          <cell r="T1049">
            <v>97</v>
          </cell>
          <cell r="U1049">
            <v>12</v>
          </cell>
          <cell r="V1049">
            <v>97</v>
          </cell>
          <cell r="W1049">
            <v>12</v>
          </cell>
          <cell r="X1049">
            <v>97</v>
          </cell>
          <cell r="Y1049">
            <v>0</v>
          </cell>
          <cell r="Z1049">
            <v>0</v>
          </cell>
          <cell r="AB1049" t="str">
            <v>14</v>
          </cell>
          <cell r="AC1049">
            <v>2</v>
          </cell>
          <cell r="AD1049" t="str">
            <v>0</v>
          </cell>
          <cell r="AE1049" t="str">
            <v>0</v>
          </cell>
          <cell r="AF1049" t="str">
            <v>20</v>
          </cell>
          <cell r="AI1049">
            <v>0</v>
          </cell>
          <cell r="AJ1049">
            <v>0</v>
          </cell>
        </row>
        <row r="1050">
          <cell r="A1050" t="str">
            <v>20</v>
          </cell>
          <cell r="B1050" t="str">
            <v>17</v>
          </cell>
          <cell r="C1050" t="str">
            <v>505</v>
          </cell>
          <cell r="D1050" t="str">
            <v>Мойка</v>
          </cell>
          <cell r="G1050" t="str">
            <v>01</v>
          </cell>
          <cell r="H1050">
            <v>89531.18</v>
          </cell>
          <cell r="I1050">
            <v>0</v>
          </cell>
          <cell r="J1050">
            <v>0</v>
          </cell>
          <cell r="K1050">
            <v>1</v>
          </cell>
          <cell r="L1050" t="str">
            <v>88/4</v>
          </cell>
          <cell r="M1050" t="str">
            <v>45100</v>
          </cell>
          <cell r="N1050" t="str">
            <v>14 2925110</v>
          </cell>
          <cell r="P1050">
            <v>11.8</v>
          </cell>
          <cell r="Q1050">
            <v>0</v>
          </cell>
          <cell r="R1050" t="str">
            <v>1</v>
          </cell>
          <cell r="S1050" t="str">
            <v>45</v>
          </cell>
          <cell r="T1050">
            <v>97</v>
          </cell>
          <cell r="U1050">
            <v>12</v>
          </cell>
          <cell r="V1050">
            <v>97</v>
          </cell>
          <cell r="W1050">
            <v>12</v>
          </cell>
          <cell r="X1050">
            <v>97</v>
          </cell>
          <cell r="Y1050">
            <v>0</v>
          </cell>
          <cell r="Z1050">
            <v>0</v>
          </cell>
          <cell r="AB1050" t="str">
            <v>14</v>
          </cell>
          <cell r="AC1050">
            <v>2</v>
          </cell>
          <cell r="AD1050" t="str">
            <v>0</v>
          </cell>
          <cell r="AE1050" t="str">
            <v>0</v>
          </cell>
          <cell r="AF1050" t="str">
            <v>20</v>
          </cell>
          <cell r="AI1050">
            <v>0</v>
          </cell>
          <cell r="AJ1050">
            <v>0</v>
          </cell>
        </row>
        <row r="1051">
          <cell r="A1051" t="str">
            <v>20</v>
          </cell>
          <cell r="B1051" t="str">
            <v>17</v>
          </cell>
          <cell r="C1051" t="str">
            <v>506</v>
          </cell>
          <cell r="D1051" t="str">
            <v>Водонагреватель в си</v>
          </cell>
          <cell r="E1051" t="str">
            <v>стеме теплосети</v>
          </cell>
          <cell r="G1051" t="str">
            <v>01</v>
          </cell>
          <cell r="H1051">
            <v>906.19</v>
          </cell>
          <cell r="I1051">
            <v>0</v>
          </cell>
          <cell r="J1051">
            <v>0</v>
          </cell>
          <cell r="K1051">
            <v>1</v>
          </cell>
          <cell r="L1051" t="str">
            <v>88/4</v>
          </cell>
          <cell r="M1051" t="str">
            <v>40000</v>
          </cell>
          <cell r="N1051" t="str">
            <v>14 2914135</v>
          </cell>
          <cell r="P1051">
            <v>3.7</v>
          </cell>
          <cell r="Q1051">
            <v>0</v>
          </cell>
          <cell r="R1051" t="str">
            <v>1</v>
          </cell>
          <cell r="S1051" t="str">
            <v>40</v>
          </cell>
          <cell r="T1051">
            <v>97</v>
          </cell>
          <cell r="U1051">
            <v>12</v>
          </cell>
          <cell r="V1051">
            <v>97</v>
          </cell>
          <cell r="W1051">
            <v>12</v>
          </cell>
          <cell r="X1051">
            <v>97</v>
          </cell>
          <cell r="Y1051">
            <v>0</v>
          </cell>
          <cell r="Z1051">
            <v>0</v>
          </cell>
          <cell r="AB1051" t="str">
            <v>14</v>
          </cell>
          <cell r="AC1051">
            <v>2</v>
          </cell>
          <cell r="AD1051" t="str">
            <v>0</v>
          </cell>
          <cell r="AE1051" t="str">
            <v>0</v>
          </cell>
          <cell r="AF1051" t="str">
            <v>20</v>
          </cell>
          <cell r="AI1051">
            <v>0</v>
          </cell>
          <cell r="AJ1051">
            <v>0</v>
          </cell>
        </row>
        <row r="1052">
          <cell r="A1052" t="str">
            <v>20</v>
          </cell>
          <cell r="B1052" t="str">
            <v>17</v>
          </cell>
          <cell r="C1052" t="str">
            <v>507</v>
          </cell>
          <cell r="D1052" t="str">
            <v>Водонагреватель в си</v>
          </cell>
          <cell r="E1052" t="str">
            <v>стеме теплосети</v>
          </cell>
          <cell r="G1052" t="str">
            <v>01</v>
          </cell>
          <cell r="H1052">
            <v>906.19</v>
          </cell>
          <cell r="I1052">
            <v>0</v>
          </cell>
          <cell r="J1052">
            <v>0</v>
          </cell>
          <cell r="K1052">
            <v>1</v>
          </cell>
          <cell r="L1052" t="str">
            <v>88/4</v>
          </cell>
          <cell r="M1052" t="str">
            <v>40000</v>
          </cell>
          <cell r="N1052" t="str">
            <v>14 2914135</v>
          </cell>
          <cell r="P1052">
            <v>3.7</v>
          </cell>
          <cell r="Q1052">
            <v>0</v>
          </cell>
          <cell r="R1052" t="str">
            <v>1</v>
          </cell>
          <cell r="S1052" t="str">
            <v>40</v>
          </cell>
          <cell r="T1052">
            <v>97</v>
          </cell>
          <cell r="U1052">
            <v>12</v>
          </cell>
          <cell r="V1052">
            <v>97</v>
          </cell>
          <cell r="W1052">
            <v>12</v>
          </cell>
          <cell r="X1052">
            <v>97</v>
          </cell>
          <cell r="Y1052">
            <v>0</v>
          </cell>
          <cell r="Z1052">
            <v>0</v>
          </cell>
          <cell r="AB1052" t="str">
            <v>14</v>
          </cell>
          <cell r="AC1052">
            <v>2</v>
          </cell>
          <cell r="AD1052" t="str">
            <v>0</v>
          </cell>
          <cell r="AE1052" t="str">
            <v>0</v>
          </cell>
          <cell r="AF1052" t="str">
            <v>20</v>
          </cell>
          <cell r="AI1052">
            <v>0</v>
          </cell>
          <cell r="AJ1052">
            <v>0</v>
          </cell>
        </row>
        <row r="1053">
          <cell r="A1053" t="str">
            <v>20</v>
          </cell>
          <cell r="B1053" t="str">
            <v>17</v>
          </cell>
          <cell r="C1053" t="str">
            <v>508</v>
          </cell>
          <cell r="D1053" t="str">
            <v>Водонагреватель в си</v>
          </cell>
          <cell r="E1053" t="str">
            <v>стеме теплосети</v>
          </cell>
          <cell r="G1053" t="str">
            <v>01</v>
          </cell>
          <cell r="H1053">
            <v>906.19</v>
          </cell>
          <cell r="I1053">
            <v>0</v>
          </cell>
          <cell r="J1053">
            <v>0</v>
          </cell>
          <cell r="K1053">
            <v>1</v>
          </cell>
          <cell r="L1053" t="str">
            <v>88/4</v>
          </cell>
          <cell r="M1053" t="str">
            <v>40000</v>
          </cell>
          <cell r="N1053" t="str">
            <v>14 2914135</v>
          </cell>
          <cell r="P1053">
            <v>3.7</v>
          </cell>
          <cell r="Q1053">
            <v>0</v>
          </cell>
          <cell r="R1053" t="str">
            <v>1</v>
          </cell>
          <cell r="S1053" t="str">
            <v>40</v>
          </cell>
          <cell r="T1053">
            <v>97</v>
          </cell>
          <cell r="U1053">
            <v>12</v>
          </cell>
          <cell r="V1053">
            <v>97</v>
          </cell>
          <cell r="W1053">
            <v>12</v>
          </cell>
          <cell r="X1053">
            <v>97</v>
          </cell>
          <cell r="Y1053">
            <v>0</v>
          </cell>
          <cell r="Z1053">
            <v>0</v>
          </cell>
          <cell r="AB1053" t="str">
            <v>14</v>
          </cell>
          <cell r="AC1053">
            <v>2</v>
          </cell>
          <cell r="AD1053" t="str">
            <v>0</v>
          </cell>
          <cell r="AE1053" t="str">
            <v>0</v>
          </cell>
          <cell r="AF1053" t="str">
            <v>20</v>
          </cell>
          <cell r="AI1053">
            <v>0</v>
          </cell>
          <cell r="AJ1053">
            <v>0</v>
          </cell>
        </row>
        <row r="1054">
          <cell r="A1054" t="str">
            <v>20</v>
          </cell>
          <cell r="B1054" t="str">
            <v>17</v>
          </cell>
          <cell r="C1054" t="str">
            <v>509</v>
          </cell>
          <cell r="D1054" t="str">
            <v>Шкаф ВРУ 50-01 в сис</v>
          </cell>
          <cell r="E1054" t="str">
            <v>теме наруж.эл.сетей</v>
          </cell>
          <cell r="G1054" t="str">
            <v>01</v>
          </cell>
          <cell r="H1054">
            <v>5634.61</v>
          </cell>
          <cell r="I1054">
            <v>0</v>
          </cell>
          <cell r="J1054">
            <v>0</v>
          </cell>
          <cell r="K1054">
            <v>1</v>
          </cell>
          <cell r="L1054" t="str">
            <v>88/4</v>
          </cell>
          <cell r="M1054" t="str">
            <v>40701</v>
          </cell>
          <cell r="N1054" t="str">
            <v>14 3120293</v>
          </cell>
          <cell r="P1054">
            <v>4.4000000000000004</v>
          </cell>
          <cell r="Q1054">
            <v>0</v>
          </cell>
          <cell r="R1054" t="str">
            <v>1</v>
          </cell>
          <cell r="S1054" t="str">
            <v>40</v>
          </cell>
          <cell r="T1054">
            <v>97</v>
          </cell>
          <cell r="U1054">
            <v>12</v>
          </cell>
          <cell r="V1054">
            <v>97</v>
          </cell>
          <cell r="W1054">
            <v>12</v>
          </cell>
          <cell r="X1054">
            <v>97</v>
          </cell>
          <cell r="Y1054">
            <v>0</v>
          </cell>
          <cell r="Z1054">
            <v>0</v>
          </cell>
          <cell r="AB1054" t="str">
            <v>14</v>
          </cell>
          <cell r="AC1054">
            <v>2</v>
          </cell>
          <cell r="AD1054" t="str">
            <v>0</v>
          </cell>
          <cell r="AE1054" t="str">
            <v>0</v>
          </cell>
          <cell r="AF1054" t="str">
            <v>20</v>
          </cell>
          <cell r="AI1054">
            <v>0</v>
          </cell>
          <cell r="AJ1054">
            <v>0</v>
          </cell>
        </row>
        <row r="1055">
          <cell r="A1055" t="str">
            <v>20</v>
          </cell>
          <cell r="B1055" t="str">
            <v>17</v>
          </cell>
          <cell r="C1055" t="str">
            <v>510</v>
          </cell>
          <cell r="D1055" t="str">
            <v>Насос 40с125/25 с эл</v>
          </cell>
          <cell r="E1055" t="str">
            <v>двигателем ДМР100Л2</v>
          </cell>
          <cell r="F1055" t="str">
            <v>в системе нар.канали</v>
          </cell>
          <cell r="G1055" t="str">
            <v>01</v>
          </cell>
          <cell r="H1055">
            <v>16807.79</v>
          </cell>
          <cell r="I1055">
            <v>0</v>
          </cell>
          <cell r="J1055">
            <v>0</v>
          </cell>
          <cell r="K1055">
            <v>1</v>
          </cell>
          <cell r="L1055" t="str">
            <v>88/4</v>
          </cell>
          <cell r="M1055" t="str">
            <v>41502</v>
          </cell>
          <cell r="N1055" t="str">
            <v>14 2912177</v>
          </cell>
          <cell r="P1055">
            <v>12.5</v>
          </cell>
          <cell r="Q1055">
            <v>0</v>
          </cell>
          <cell r="R1055" t="str">
            <v>1</v>
          </cell>
          <cell r="S1055" t="str">
            <v>41</v>
          </cell>
          <cell r="T1055">
            <v>97</v>
          </cell>
          <cell r="U1055">
            <v>12</v>
          </cell>
          <cell r="V1055">
            <v>97</v>
          </cell>
          <cell r="W1055">
            <v>12</v>
          </cell>
          <cell r="X1055">
            <v>97</v>
          </cell>
          <cell r="Y1055">
            <v>0</v>
          </cell>
          <cell r="Z1055">
            <v>0</v>
          </cell>
          <cell r="AB1055" t="str">
            <v>14</v>
          </cell>
          <cell r="AC1055">
            <v>2</v>
          </cell>
          <cell r="AD1055" t="str">
            <v>0</v>
          </cell>
          <cell r="AE1055" t="str">
            <v>0</v>
          </cell>
          <cell r="AF1055" t="str">
            <v>20</v>
          </cell>
          <cell r="AI1055">
            <v>0</v>
          </cell>
          <cell r="AJ1055">
            <v>0</v>
          </cell>
        </row>
        <row r="1056">
          <cell r="A1056" t="str">
            <v>20</v>
          </cell>
          <cell r="B1056" t="str">
            <v>17</v>
          </cell>
          <cell r="C1056" t="str">
            <v>511</v>
          </cell>
          <cell r="D1056" t="str">
            <v>Насос 40с125/25 с эл</v>
          </cell>
          <cell r="E1056" t="str">
            <v>двигат.ДМР100Л2 в си</v>
          </cell>
          <cell r="F1056" t="str">
            <v>стеме наруж.канализ.</v>
          </cell>
          <cell r="G1056" t="str">
            <v>01</v>
          </cell>
          <cell r="H1056">
            <v>16807.79</v>
          </cell>
          <cell r="I1056">
            <v>0</v>
          </cell>
          <cell r="J1056">
            <v>0</v>
          </cell>
          <cell r="K1056">
            <v>1</v>
          </cell>
          <cell r="L1056" t="str">
            <v>88/4</v>
          </cell>
          <cell r="M1056" t="str">
            <v>41502</v>
          </cell>
          <cell r="N1056" t="str">
            <v>14 2912177</v>
          </cell>
          <cell r="P1056">
            <v>12.5</v>
          </cell>
          <cell r="Q1056">
            <v>0</v>
          </cell>
          <cell r="R1056" t="str">
            <v>1</v>
          </cell>
          <cell r="S1056" t="str">
            <v>41</v>
          </cell>
          <cell r="T1056">
            <v>97</v>
          </cell>
          <cell r="U1056">
            <v>12</v>
          </cell>
          <cell r="V1056">
            <v>97</v>
          </cell>
          <cell r="W1056">
            <v>12</v>
          </cell>
          <cell r="X1056">
            <v>97</v>
          </cell>
          <cell r="Y1056">
            <v>0</v>
          </cell>
          <cell r="Z1056">
            <v>0</v>
          </cell>
          <cell r="AB1056" t="str">
            <v>14</v>
          </cell>
          <cell r="AC1056">
            <v>2</v>
          </cell>
          <cell r="AD1056" t="str">
            <v>0</v>
          </cell>
          <cell r="AE1056" t="str">
            <v>0</v>
          </cell>
          <cell r="AF1056" t="str">
            <v>20</v>
          </cell>
          <cell r="AI1056">
            <v>0</v>
          </cell>
          <cell r="AJ1056">
            <v>0</v>
          </cell>
        </row>
        <row r="1057">
          <cell r="A1057" t="str">
            <v>20</v>
          </cell>
          <cell r="B1057" t="str">
            <v>17</v>
          </cell>
          <cell r="C1057" t="str">
            <v>512</v>
          </cell>
          <cell r="D1057" t="str">
            <v>Установка УДВ-616-А6</v>
          </cell>
          <cell r="E1057" t="str">
            <v>1 в системе очистных</v>
          </cell>
          <cell r="F1057" t="str">
            <v xml:space="preserve"> сооружений</v>
          </cell>
          <cell r="G1057" t="str">
            <v>01</v>
          </cell>
          <cell r="H1057">
            <v>20809.650000000001</v>
          </cell>
          <cell r="I1057">
            <v>0</v>
          </cell>
          <cell r="J1057">
            <v>0</v>
          </cell>
          <cell r="K1057">
            <v>1</v>
          </cell>
          <cell r="L1057" t="str">
            <v>88/4</v>
          </cell>
          <cell r="M1057" t="str">
            <v>45100</v>
          </cell>
          <cell r="N1057" t="str">
            <v>14 2912190</v>
          </cell>
          <cell r="P1057">
            <v>11.8</v>
          </cell>
          <cell r="Q1057">
            <v>0</v>
          </cell>
          <cell r="R1057" t="str">
            <v>1</v>
          </cell>
          <cell r="S1057" t="str">
            <v>45</v>
          </cell>
          <cell r="T1057">
            <v>97</v>
          </cell>
          <cell r="U1057">
            <v>12</v>
          </cell>
          <cell r="V1057">
            <v>97</v>
          </cell>
          <cell r="W1057">
            <v>12</v>
          </cell>
          <cell r="X1057">
            <v>97</v>
          </cell>
          <cell r="Y1057">
            <v>0</v>
          </cell>
          <cell r="Z1057">
            <v>0</v>
          </cell>
          <cell r="AB1057" t="str">
            <v>14</v>
          </cell>
          <cell r="AC1057">
            <v>2</v>
          </cell>
          <cell r="AD1057" t="str">
            <v>0</v>
          </cell>
          <cell r="AE1057" t="str">
            <v>0</v>
          </cell>
          <cell r="AF1057" t="str">
            <v>20</v>
          </cell>
          <cell r="AI1057">
            <v>0</v>
          </cell>
          <cell r="AJ1057">
            <v>0</v>
          </cell>
        </row>
        <row r="1058">
          <cell r="A1058" t="str">
            <v>20</v>
          </cell>
          <cell r="B1058" t="str">
            <v>17</v>
          </cell>
          <cell r="C1058" t="str">
            <v>513</v>
          </cell>
          <cell r="D1058" t="str">
            <v>Горел.устр=во 33у-6</v>
          </cell>
          <cell r="E1058" t="str">
            <v>в системе газопровод</v>
          </cell>
          <cell r="F1058" t="str">
            <v>а</v>
          </cell>
          <cell r="G1058" t="str">
            <v>01</v>
          </cell>
          <cell r="H1058">
            <v>2743.15</v>
          </cell>
          <cell r="I1058">
            <v>0</v>
          </cell>
          <cell r="J1058">
            <v>0</v>
          </cell>
          <cell r="K1058">
            <v>1</v>
          </cell>
          <cell r="L1058" t="str">
            <v>88/4</v>
          </cell>
          <cell r="M1058" t="str">
            <v>49020</v>
          </cell>
          <cell r="N1058" t="str">
            <v>14 2914251</v>
          </cell>
          <cell r="P1058">
            <v>5</v>
          </cell>
          <cell r="Q1058">
            <v>0</v>
          </cell>
          <cell r="R1058" t="str">
            <v>1</v>
          </cell>
          <cell r="S1058" t="str">
            <v>49</v>
          </cell>
          <cell r="T1058">
            <v>97</v>
          </cell>
          <cell r="U1058">
            <v>12</v>
          </cell>
          <cell r="V1058">
            <v>97</v>
          </cell>
          <cell r="W1058">
            <v>12</v>
          </cell>
          <cell r="X1058">
            <v>97</v>
          </cell>
          <cell r="Y1058">
            <v>0</v>
          </cell>
          <cell r="Z1058">
            <v>0</v>
          </cell>
          <cell r="AB1058" t="str">
            <v>14</v>
          </cell>
          <cell r="AC1058">
            <v>2</v>
          </cell>
          <cell r="AD1058" t="str">
            <v>0</v>
          </cell>
          <cell r="AE1058" t="str">
            <v>0</v>
          </cell>
          <cell r="AF1058" t="str">
            <v>20</v>
          </cell>
          <cell r="AI1058">
            <v>0</v>
          </cell>
          <cell r="AJ1058">
            <v>0</v>
          </cell>
        </row>
        <row r="1059">
          <cell r="A1059" t="str">
            <v>20</v>
          </cell>
          <cell r="B1059" t="str">
            <v>17</v>
          </cell>
          <cell r="C1059" t="str">
            <v>514</v>
          </cell>
          <cell r="D1059" t="str">
            <v>Кран-балка в системе</v>
          </cell>
          <cell r="E1059" t="str">
            <v xml:space="preserve"> очистных сооружений</v>
          </cell>
          <cell r="G1059" t="str">
            <v>01</v>
          </cell>
          <cell r="H1059">
            <v>31086.240000000002</v>
          </cell>
          <cell r="I1059">
            <v>0</v>
          </cell>
          <cell r="J1059">
            <v>0</v>
          </cell>
          <cell r="K1059">
            <v>1</v>
          </cell>
          <cell r="L1059" t="str">
            <v>88/4</v>
          </cell>
          <cell r="M1059" t="str">
            <v>41722</v>
          </cell>
          <cell r="N1059" t="str">
            <v>14 2915249</v>
          </cell>
          <cell r="P1059">
            <v>14.3</v>
          </cell>
          <cell r="Q1059">
            <v>0</v>
          </cell>
          <cell r="R1059" t="str">
            <v>1</v>
          </cell>
          <cell r="S1059" t="str">
            <v>41</v>
          </cell>
          <cell r="T1059">
            <v>97</v>
          </cell>
          <cell r="U1059">
            <v>12</v>
          </cell>
          <cell r="V1059">
            <v>97</v>
          </cell>
          <cell r="W1059">
            <v>12</v>
          </cell>
          <cell r="X1059">
            <v>97</v>
          </cell>
          <cell r="Y1059">
            <v>0</v>
          </cell>
          <cell r="Z1059">
            <v>0</v>
          </cell>
          <cell r="AB1059" t="str">
            <v>14</v>
          </cell>
          <cell r="AC1059">
            <v>2</v>
          </cell>
          <cell r="AD1059" t="str">
            <v>0</v>
          </cell>
          <cell r="AE1059" t="str">
            <v>0</v>
          </cell>
          <cell r="AF1059" t="str">
            <v>20</v>
          </cell>
          <cell r="AI1059">
            <v>0</v>
          </cell>
          <cell r="AJ1059">
            <v>0</v>
          </cell>
        </row>
        <row r="1060">
          <cell r="A1060" t="str">
            <v>20</v>
          </cell>
          <cell r="B1060" t="str">
            <v>17</v>
          </cell>
          <cell r="C1060" t="str">
            <v>515</v>
          </cell>
          <cell r="D1060" t="str">
            <v>Емкость ЕП-8м3 в сис</v>
          </cell>
          <cell r="E1060" t="str">
            <v>теме очистных сооруж</v>
          </cell>
          <cell r="F1060" t="str">
            <v>ений</v>
          </cell>
          <cell r="G1060" t="str">
            <v>01</v>
          </cell>
          <cell r="H1060">
            <v>11588.21</v>
          </cell>
          <cell r="I1060">
            <v>0</v>
          </cell>
          <cell r="J1060">
            <v>0</v>
          </cell>
          <cell r="K1060">
            <v>1</v>
          </cell>
          <cell r="L1060" t="str">
            <v>88/4</v>
          </cell>
          <cell r="M1060" t="str">
            <v>20323</v>
          </cell>
          <cell r="N1060" t="str">
            <v>12 2811000</v>
          </cell>
          <cell r="P1060">
            <v>4</v>
          </cell>
          <cell r="Q1060">
            <v>0</v>
          </cell>
          <cell r="R1060" t="str">
            <v>1</v>
          </cell>
          <cell r="S1060" t="str">
            <v>20</v>
          </cell>
          <cell r="T1060">
            <v>97</v>
          </cell>
          <cell r="U1060">
            <v>12</v>
          </cell>
          <cell r="V1060">
            <v>97</v>
          </cell>
          <cell r="W1060">
            <v>12</v>
          </cell>
          <cell r="X1060">
            <v>97</v>
          </cell>
          <cell r="Y1060">
            <v>0</v>
          </cell>
          <cell r="Z1060">
            <v>0</v>
          </cell>
          <cell r="AB1060" t="str">
            <v>14</v>
          </cell>
          <cell r="AC1060">
            <v>2</v>
          </cell>
          <cell r="AD1060" t="str">
            <v>0</v>
          </cell>
          <cell r="AE1060" t="str">
            <v>0</v>
          </cell>
          <cell r="AF1060" t="str">
            <v>20</v>
          </cell>
          <cell r="AI1060">
            <v>0</v>
          </cell>
          <cell r="AJ1060">
            <v>0</v>
          </cell>
        </row>
        <row r="1061">
          <cell r="A1061" t="str">
            <v>20</v>
          </cell>
          <cell r="B1061" t="str">
            <v>17</v>
          </cell>
          <cell r="C1061" t="str">
            <v>517</v>
          </cell>
          <cell r="D1061" t="str">
            <v>Насос НС 50/56 в сис</v>
          </cell>
          <cell r="E1061" t="str">
            <v>теме очистных сооруж</v>
          </cell>
          <cell r="F1061" t="str">
            <v>ений</v>
          </cell>
          <cell r="G1061" t="str">
            <v>01</v>
          </cell>
          <cell r="H1061">
            <v>5914.79</v>
          </cell>
          <cell r="I1061">
            <v>0</v>
          </cell>
          <cell r="J1061">
            <v>0</v>
          </cell>
          <cell r="K1061">
            <v>1</v>
          </cell>
          <cell r="L1061" t="str">
            <v>88/4</v>
          </cell>
          <cell r="M1061" t="str">
            <v>41502</v>
          </cell>
          <cell r="N1061" t="str">
            <v>14 2912179</v>
          </cell>
          <cell r="P1061">
            <v>12.5</v>
          </cell>
          <cell r="Q1061">
            <v>0</v>
          </cell>
          <cell r="R1061" t="str">
            <v>1</v>
          </cell>
          <cell r="S1061" t="str">
            <v>41</v>
          </cell>
          <cell r="T1061">
            <v>97</v>
          </cell>
          <cell r="U1061">
            <v>12</v>
          </cell>
          <cell r="V1061">
            <v>97</v>
          </cell>
          <cell r="W1061">
            <v>12</v>
          </cell>
          <cell r="X1061">
            <v>97</v>
          </cell>
          <cell r="Y1061">
            <v>0</v>
          </cell>
          <cell r="Z1061">
            <v>0</v>
          </cell>
          <cell r="AB1061" t="str">
            <v>14</v>
          </cell>
          <cell r="AC1061">
            <v>2</v>
          </cell>
          <cell r="AD1061" t="str">
            <v>0</v>
          </cell>
          <cell r="AE1061" t="str">
            <v>0</v>
          </cell>
          <cell r="AF1061" t="str">
            <v>20</v>
          </cell>
          <cell r="AI1061">
            <v>0</v>
          </cell>
          <cell r="AJ1061">
            <v>0</v>
          </cell>
        </row>
        <row r="1062">
          <cell r="A1062" t="str">
            <v>20</v>
          </cell>
          <cell r="B1062" t="str">
            <v>17</v>
          </cell>
          <cell r="C1062" t="str">
            <v>518</v>
          </cell>
          <cell r="D1062" t="str">
            <v>Насос НС 50/56 в сис</v>
          </cell>
          <cell r="E1062" t="str">
            <v>теме очистных сооруж</v>
          </cell>
          <cell r="F1062" t="str">
            <v>ений</v>
          </cell>
          <cell r="G1062" t="str">
            <v>01</v>
          </cell>
          <cell r="H1062">
            <v>5914.79</v>
          </cell>
          <cell r="I1062">
            <v>0</v>
          </cell>
          <cell r="J1062">
            <v>0</v>
          </cell>
          <cell r="K1062">
            <v>1</v>
          </cell>
          <cell r="L1062" t="str">
            <v>88/4</v>
          </cell>
          <cell r="M1062" t="str">
            <v>41502</v>
          </cell>
          <cell r="N1062" t="str">
            <v>14 2912179</v>
          </cell>
          <cell r="P1062">
            <v>12.5</v>
          </cell>
          <cell r="Q1062">
            <v>0</v>
          </cell>
          <cell r="R1062" t="str">
            <v>1</v>
          </cell>
          <cell r="S1062" t="str">
            <v>41</v>
          </cell>
          <cell r="T1062">
            <v>97</v>
          </cell>
          <cell r="U1062">
            <v>12</v>
          </cell>
          <cell r="V1062">
            <v>97</v>
          </cell>
          <cell r="W1062">
            <v>12</v>
          </cell>
          <cell r="X1062">
            <v>97</v>
          </cell>
          <cell r="Y1062">
            <v>0</v>
          </cell>
          <cell r="Z1062">
            <v>0</v>
          </cell>
          <cell r="AB1062" t="str">
            <v>14</v>
          </cell>
          <cell r="AC1062">
            <v>2</v>
          </cell>
          <cell r="AD1062" t="str">
            <v>0</v>
          </cell>
          <cell r="AE1062" t="str">
            <v>0</v>
          </cell>
          <cell r="AF1062" t="str">
            <v>20</v>
          </cell>
          <cell r="AI1062">
            <v>0</v>
          </cell>
          <cell r="AJ1062">
            <v>0</v>
          </cell>
        </row>
        <row r="1063">
          <cell r="A1063" t="str">
            <v>20</v>
          </cell>
          <cell r="B1063" t="str">
            <v>17</v>
          </cell>
          <cell r="C1063" t="str">
            <v>519</v>
          </cell>
          <cell r="D1063" t="str">
            <v>Подстанция КТП-250</v>
          </cell>
          <cell r="E1063" t="str">
            <v>в системе наруж.эл.с</v>
          </cell>
          <cell r="F1063" t="str">
            <v>етей</v>
          </cell>
          <cell r="G1063" t="str">
            <v>01</v>
          </cell>
          <cell r="H1063">
            <v>23588.97</v>
          </cell>
          <cell r="I1063">
            <v>0</v>
          </cell>
          <cell r="J1063">
            <v>0</v>
          </cell>
          <cell r="K1063">
            <v>1</v>
          </cell>
          <cell r="L1063" t="str">
            <v>88/4</v>
          </cell>
          <cell r="M1063" t="str">
            <v>40702</v>
          </cell>
          <cell r="N1063" t="str">
            <v>14 3115202</v>
          </cell>
          <cell r="P1063">
            <v>9.1</v>
          </cell>
          <cell r="Q1063">
            <v>0</v>
          </cell>
          <cell r="R1063" t="str">
            <v>1</v>
          </cell>
          <cell r="S1063" t="str">
            <v>40</v>
          </cell>
          <cell r="T1063">
            <v>97</v>
          </cell>
          <cell r="U1063">
            <v>12</v>
          </cell>
          <cell r="V1063">
            <v>97</v>
          </cell>
          <cell r="W1063">
            <v>12</v>
          </cell>
          <cell r="X1063">
            <v>97</v>
          </cell>
          <cell r="Y1063">
            <v>0</v>
          </cell>
          <cell r="Z1063">
            <v>0</v>
          </cell>
          <cell r="AB1063" t="str">
            <v>14</v>
          </cell>
          <cell r="AC1063">
            <v>2</v>
          </cell>
          <cell r="AD1063" t="str">
            <v>0</v>
          </cell>
          <cell r="AE1063" t="str">
            <v>0</v>
          </cell>
          <cell r="AF1063" t="str">
            <v>20</v>
          </cell>
          <cell r="AI1063">
            <v>0</v>
          </cell>
          <cell r="AJ1063">
            <v>0</v>
          </cell>
        </row>
        <row r="1064">
          <cell r="A1064" t="str">
            <v>20</v>
          </cell>
          <cell r="B1064" t="str">
            <v>17</v>
          </cell>
          <cell r="C1064" t="str">
            <v>520</v>
          </cell>
          <cell r="D1064" t="str">
            <v>Трансформатор ТМ-250</v>
          </cell>
          <cell r="E1064" t="str">
            <v>/0.04 в системе нару</v>
          </cell>
          <cell r="F1064" t="str">
            <v>ж.эл.сетей</v>
          </cell>
          <cell r="G1064" t="str">
            <v>01</v>
          </cell>
          <cell r="H1064">
            <v>19017.46</v>
          </cell>
          <cell r="I1064">
            <v>0</v>
          </cell>
          <cell r="J1064">
            <v>0</v>
          </cell>
          <cell r="K1064">
            <v>1</v>
          </cell>
          <cell r="L1064" t="str">
            <v>88/4</v>
          </cell>
          <cell r="M1064" t="str">
            <v>40702</v>
          </cell>
          <cell r="N1064" t="str">
            <v>14 3115120</v>
          </cell>
          <cell r="P1064">
            <v>9.1</v>
          </cell>
          <cell r="Q1064">
            <v>0</v>
          </cell>
          <cell r="R1064" t="str">
            <v>1</v>
          </cell>
          <cell r="S1064" t="str">
            <v>40</v>
          </cell>
          <cell r="T1064">
            <v>97</v>
          </cell>
          <cell r="U1064">
            <v>12</v>
          </cell>
          <cell r="V1064">
            <v>97</v>
          </cell>
          <cell r="W1064">
            <v>12</v>
          </cell>
          <cell r="X1064">
            <v>97</v>
          </cell>
          <cell r="Y1064">
            <v>0</v>
          </cell>
          <cell r="Z1064">
            <v>0</v>
          </cell>
          <cell r="AB1064" t="str">
            <v>14</v>
          </cell>
          <cell r="AC1064">
            <v>2</v>
          </cell>
          <cell r="AD1064" t="str">
            <v>0</v>
          </cell>
          <cell r="AE1064" t="str">
            <v>0</v>
          </cell>
          <cell r="AF1064" t="str">
            <v>20</v>
          </cell>
          <cell r="AI1064">
            <v>0</v>
          </cell>
          <cell r="AJ1064">
            <v>0</v>
          </cell>
        </row>
        <row r="1065">
          <cell r="A1065" t="str">
            <v>20</v>
          </cell>
          <cell r="B1065" t="str">
            <v>17</v>
          </cell>
          <cell r="C1065" t="str">
            <v>521</v>
          </cell>
          <cell r="D1065" t="str">
            <v>Мешалка МГК 1м3 N669</v>
          </cell>
          <cell r="E1065" t="str">
            <v>в системе очистных с</v>
          </cell>
          <cell r="F1065" t="str">
            <v>ооружений</v>
          </cell>
          <cell r="G1065" t="str">
            <v>01</v>
          </cell>
          <cell r="H1065">
            <v>10042.379999999999</v>
          </cell>
          <cell r="I1065">
            <v>0</v>
          </cell>
          <cell r="J1065">
            <v>0</v>
          </cell>
          <cell r="K1065">
            <v>1</v>
          </cell>
          <cell r="L1065" t="str">
            <v>88/4</v>
          </cell>
          <cell r="M1065" t="str">
            <v>45100</v>
          </cell>
          <cell r="N1065" t="str">
            <v>14 2912190</v>
          </cell>
          <cell r="P1065">
            <v>11.8</v>
          </cell>
          <cell r="Q1065">
            <v>0</v>
          </cell>
          <cell r="R1065" t="str">
            <v>1</v>
          </cell>
          <cell r="S1065" t="str">
            <v>45</v>
          </cell>
          <cell r="T1065">
            <v>97</v>
          </cell>
          <cell r="U1065">
            <v>12</v>
          </cell>
          <cell r="V1065">
            <v>97</v>
          </cell>
          <cell r="W1065">
            <v>12</v>
          </cell>
          <cell r="X1065">
            <v>97</v>
          </cell>
          <cell r="Y1065">
            <v>0</v>
          </cell>
          <cell r="Z1065">
            <v>0</v>
          </cell>
          <cell r="AB1065" t="str">
            <v>14</v>
          </cell>
          <cell r="AC1065">
            <v>2</v>
          </cell>
          <cell r="AD1065" t="str">
            <v>0</v>
          </cell>
          <cell r="AE1065" t="str">
            <v>0</v>
          </cell>
          <cell r="AF1065" t="str">
            <v>20</v>
          </cell>
          <cell r="AI1065">
            <v>0</v>
          </cell>
          <cell r="AJ1065">
            <v>0</v>
          </cell>
        </row>
        <row r="1066">
          <cell r="A1066" t="str">
            <v>20</v>
          </cell>
          <cell r="B1066" t="str">
            <v>17</v>
          </cell>
          <cell r="C1066" t="str">
            <v>522</v>
          </cell>
          <cell r="D1066" t="str">
            <v>Компрессор С-415М в</v>
          </cell>
          <cell r="E1066" t="str">
            <v>системе очистных соо</v>
          </cell>
          <cell r="F1066" t="str">
            <v>ружений</v>
          </cell>
          <cell r="G1066" t="str">
            <v>01</v>
          </cell>
          <cell r="H1066">
            <v>4388.6499999999996</v>
          </cell>
          <cell r="I1066">
            <v>0</v>
          </cell>
          <cell r="J1066">
            <v>0</v>
          </cell>
          <cell r="K1066">
            <v>1</v>
          </cell>
          <cell r="L1066" t="str">
            <v>88/4</v>
          </cell>
          <cell r="M1066" t="str">
            <v>41404</v>
          </cell>
          <cell r="N1066" t="str">
            <v>14 2912133</v>
          </cell>
          <cell r="P1066">
            <v>14.3</v>
          </cell>
          <cell r="Q1066">
            <v>0</v>
          </cell>
          <cell r="R1066" t="str">
            <v>1</v>
          </cell>
          <cell r="S1066" t="str">
            <v>41</v>
          </cell>
          <cell r="T1066">
            <v>97</v>
          </cell>
          <cell r="U1066">
            <v>12</v>
          </cell>
          <cell r="V1066">
            <v>97</v>
          </cell>
          <cell r="W1066">
            <v>12</v>
          </cell>
          <cell r="X1066">
            <v>97</v>
          </cell>
          <cell r="Y1066">
            <v>0</v>
          </cell>
          <cell r="Z1066">
            <v>0</v>
          </cell>
          <cell r="AB1066" t="str">
            <v>14</v>
          </cell>
          <cell r="AC1066">
            <v>2</v>
          </cell>
          <cell r="AD1066" t="str">
            <v>0</v>
          </cell>
          <cell r="AE1066" t="str">
            <v>0</v>
          </cell>
          <cell r="AF1066" t="str">
            <v>20</v>
          </cell>
          <cell r="AI1066">
            <v>0</v>
          </cell>
          <cell r="AJ1066">
            <v>0</v>
          </cell>
        </row>
        <row r="1067">
          <cell r="A1067" t="str">
            <v>20</v>
          </cell>
          <cell r="B1067" t="str">
            <v>17</v>
          </cell>
          <cell r="C1067" t="str">
            <v>523</v>
          </cell>
          <cell r="D1067" t="str">
            <v>Пункт разъединит.ПР3</v>
          </cell>
          <cell r="E1067" t="str">
            <v>078 в системе наруж.</v>
          </cell>
          <cell r="F1067" t="str">
            <v>эл.сетей</v>
          </cell>
          <cell r="G1067" t="str">
            <v>01</v>
          </cell>
          <cell r="H1067">
            <v>2419.2399999999998</v>
          </cell>
          <cell r="I1067">
            <v>0</v>
          </cell>
          <cell r="J1067">
            <v>0</v>
          </cell>
          <cell r="K1067">
            <v>1</v>
          </cell>
          <cell r="L1067" t="str">
            <v>88/4</v>
          </cell>
          <cell r="M1067" t="str">
            <v>40702</v>
          </cell>
          <cell r="N1067" t="str">
            <v>14 3120292</v>
          </cell>
          <cell r="P1067">
            <v>9.1</v>
          </cell>
          <cell r="Q1067">
            <v>0</v>
          </cell>
          <cell r="R1067" t="str">
            <v>1</v>
          </cell>
          <cell r="S1067" t="str">
            <v>40</v>
          </cell>
          <cell r="T1067">
            <v>97</v>
          </cell>
          <cell r="U1067">
            <v>12</v>
          </cell>
          <cell r="V1067">
            <v>97</v>
          </cell>
          <cell r="W1067">
            <v>12</v>
          </cell>
          <cell r="X1067">
            <v>97</v>
          </cell>
          <cell r="Y1067">
            <v>0</v>
          </cell>
          <cell r="Z1067">
            <v>0</v>
          </cell>
          <cell r="AB1067" t="str">
            <v>14</v>
          </cell>
          <cell r="AC1067">
            <v>2</v>
          </cell>
          <cell r="AD1067" t="str">
            <v>0</v>
          </cell>
          <cell r="AE1067" t="str">
            <v>0</v>
          </cell>
          <cell r="AF1067" t="str">
            <v>20</v>
          </cell>
          <cell r="AI1067">
            <v>0</v>
          </cell>
          <cell r="AJ1067">
            <v>0</v>
          </cell>
        </row>
        <row r="1068">
          <cell r="A1068" t="str">
            <v>20</v>
          </cell>
          <cell r="B1068" t="str">
            <v>17</v>
          </cell>
          <cell r="C1068" t="str">
            <v>524</v>
          </cell>
          <cell r="D1068" t="str">
            <v>Емкость V-62м3 в сис</v>
          </cell>
          <cell r="E1068" t="str">
            <v>теме очистных сооруж</v>
          </cell>
          <cell r="F1068" t="str">
            <v>ений</v>
          </cell>
          <cell r="G1068" t="str">
            <v>01</v>
          </cell>
          <cell r="H1068">
            <v>27429.03</v>
          </cell>
          <cell r="I1068">
            <v>0</v>
          </cell>
          <cell r="J1068">
            <v>0</v>
          </cell>
          <cell r="K1068">
            <v>1</v>
          </cell>
          <cell r="L1068" t="str">
            <v>88/4</v>
          </cell>
          <cell r="M1068" t="str">
            <v>20323</v>
          </cell>
          <cell r="N1068" t="str">
            <v>12 2811000</v>
          </cell>
          <cell r="P1068">
            <v>4</v>
          </cell>
          <cell r="Q1068">
            <v>0</v>
          </cell>
          <cell r="R1068" t="str">
            <v>1</v>
          </cell>
          <cell r="S1068" t="str">
            <v>20</v>
          </cell>
          <cell r="T1068">
            <v>97</v>
          </cell>
          <cell r="U1068">
            <v>12</v>
          </cell>
          <cell r="V1068">
            <v>97</v>
          </cell>
          <cell r="W1068">
            <v>12</v>
          </cell>
          <cell r="X1068">
            <v>97</v>
          </cell>
          <cell r="Y1068">
            <v>0</v>
          </cell>
          <cell r="Z1068">
            <v>0</v>
          </cell>
          <cell r="AB1068" t="str">
            <v>14</v>
          </cell>
          <cell r="AC1068">
            <v>2</v>
          </cell>
          <cell r="AD1068" t="str">
            <v>0</v>
          </cell>
          <cell r="AE1068" t="str">
            <v>0</v>
          </cell>
          <cell r="AF1068" t="str">
            <v>20</v>
          </cell>
          <cell r="AI1068">
            <v>0</v>
          </cell>
          <cell r="AJ1068">
            <v>0</v>
          </cell>
        </row>
        <row r="1069">
          <cell r="A1069" t="str">
            <v>20</v>
          </cell>
          <cell r="B1069" t="str">
            <v>17</v>
          </cell>
          <cell r="C1069" t="str">
            <v>525</v>
          </cell>
          <cell r="D1069" t="str">
            <v>Насос Н1В1.6/5-0.16К</v>
          </cell>
          <cell r="E1069" t="str">
            <v>с эл.двиг.АИР 80В6 в</v>
          </cell>
          <cell r="F1069" t="str">
            <v>системе очист.сооруж</v>
          </cell>
          <cell r="G1069" t="str">
            <v>01</v>
          </cell>
          <cell r="H1069">
            <v>10054.450000000001</v>
          </cell>
          <cell r="I1069">
            <v>0</v>
          </cell>
          <cell r="J1069">
            <v>0</v>
          </cell>
          <cell r="K1069">
            <v>1</v>
          </cell>
          <cell r="L1069" t="str">
            <v>88/4</v>
          </cell>
          <cell r="M1069" t="str">
            <v>41502</v>
          </cell>
          <cell r="N1069" t="str">
            <v>14 2912177</v>
          </cell>
          <cell r="P1069">
            <v>12.5</v>
          </cell>
          <cell r="Q1069">
            <v>0</v>
          </cell>
          <cell r="R1069" t="str">
            <v>1</v>
          </cell>
          <cell r="S1069" t="str">
            <v>41</v>
          </cell>
          <cell r="T1069">
            <v>97</v>
          </cell>
          <cell r="U1069">
            <v>12</v>
          </cell>
          <cell r="V1069">
            <v>97</v>
          </cell>
          <cell r="W1069">
            <v>12</v>
          </cell>
          <cell r="X1069">
            <v>97</v>
          </cell>
          <cell r="Y1069">
            <v>0</v>
          </cell>
          <cell r="Z1069">
            <v>0</v>
          </cell>
          <cell r="AB1069" t="str">
            <v>14</v>
          </cell>
          <cell r="AC1069">
            <v>2</v>
          </cell>
          <cell r="AD1069" t="str">
            <v>0</v>
          </cell>
          <cell r="AE1069" t="str">
            <v>0</v>
          </cell>
          <cell r="AF1069" t="str">
            <v>20</v>
          </cell>
          <cell r="AI1069">
            <v>0</v>
          </cell>
          <cell r="AJ1069">
            <v>0</v>
          </cell>
        </row>
        <row r="1070">
          <cell r="A1070" t="str">
            <v>20</v>
          </cell>
          <cell r="B1070" t="str">
            <v>17</v>
          </cell>
          <cell r="C1070" t="str">
            <v>526</v>
          </cell>
          <cell r="D1070" t="str">
            <v>Оборудование для очи</v>
          </cell>
          <cell r="E1070" t="str">
            <v>стных сооруж Установ</v>
          </cell>
          <cell r="F1070" t="str">
            <v>ка СПО-1</v>
          </cell>
          <cell r="G1070" t="str">
            <v>01</v>
          </cell>
          <cell r="H1070">
            <v>649681.16</v>
          </cell>
          <cell r="I1070">
            <v>0</v>
          </cell>
          <cell r="J1070">
            <v>0</v>
          </cell>
          <cell r="K1070">
            <v>1</v>
          </cell>
          <cell r="L1070" t="str">
            <v>88/4</v>
          </cell>
          <cell r="M1070" t="str">
            <v>45100</v>
          </cell>
          <cell r="N1070" t="str">
            <v>14 2912190</v>
          </cell>
          <cell r="P1070">
            <v>11.8</v>
          </cell>
          <cell r="Q1070">
            <v>0</v>
          </cell>
          <cell r="R1070" t="str">
            <v>1</v>
          </cell>
          <cell r="S1070" t="str">
            <v>45</v>
          </cell>
          <cell r="T1070">
            <v>97</v>
          </cell>
          <cell r="U1070">
            <v>12</v>
          </cell>
          <cell r="V1070">
            <v>97</v>
          </cell>
          <cell r="W1070">
            <v>12</v>
          </cell>
          <cell r="X1070">
            <v>97</v>
          </cell>
          <cell r="Y1070">
            <v>0</v>
          </cell>
          <cell r="Z1070">
            <v>0</v>
          </cell>
          <cell r="AB1070" t="str">
            <v>14</v>
          </cell>
          <cell r="AC1070">
            <v>2</v>
          </cell>
          <cell r="AD1070" t="str">
            <v>0</v>
          </cell>
          <cell r="AE1070" t="str">
            <v>0</v>
          </cell>
          <cell r="AF1070" t="str">
            <v>20</v>
          </cell>
          <cell r="AI1070">
            <v>0</v>
          </cell>
          <cell r="AJ1070">
            <v>0</v>
          </cell>
        </row>
        <row r="1071">
          <cell r="A1071" t="str">
            <v>20</v>
          </cell>
          <cell r="B1071" t="str">
            <v>17</v>
          </cell>
          <cell r="C1071" t="str">
            <v>527</v>
          </cell>
          <cell r="D1071" t="str">
            <v>Газорегулятор 2Ц400</v>
          </cell>
          <cell r="E1071" t="str">
            <v>в системе газопровод</v>
          </cell>
          <cell r="F1071" t="str">
            <v>а</v>
          </cell>
          <cell r="G1071" t="str">
            <v>01</v>
          </cell>
          <cell r="H1071">
            <v>8877.49</v>
          </cell>
          <cell r="I1071">
            <v>0</v>
          </cell>
          <cell r="J1071">
            <v>0</v>
          </cell>
          <cell r="K1071">
            <v>1</v>
          </cell>
          <cell r="L1071" t="str">
            <v>88/4</v>
          </cell>
          <cell r="M1071" t="str">
            <v>49020</v>
          </cell>
          <cell r="N1071" t="str">
            <v>14 2919134</v>
          </cell>
          <cell r="P1071">
            <v>5</v>
          </cell>
          <cell r="Q1071">
            <v>0</v>
          </cell>
          <cell r="R1071" t="str">
            <v>1</v>
          </cell>
          <cell r="S1071" t="str">
            <v>49</v>
          </cell>
          <cell r="T1071">
            <v>97</v>
          </cell>
          <cell r="U1071">
            <v>12</v>
          </cell>
          <cell r="V1071">
            <v>97</v>
          </cell>
          <cell r="W1071">
            <v>12</v>
          </cell>
          <cell r="X1071">
            <v>97</v>
          </cell>
          <cell r="Y1071">
            <v>0</v>
          </cell>
          <cell r="Z1071">
            <v>0</v>
          </cell>
          <cell r="AB1071" t="str">
            <v>14</v>
          </cell>
          <cell r="AC1071">
            <v>2</v>
          </cell>
          <cell r="AD1071" t="str">
            <v>0</v>
          </cell>
          <cell r="AE1071" t="str">
            <v>0</v>
          </cell>
          <cell r="AF1071" t="str">
            <v>20</v>
          </cell>
          <cell r="AI1071">
            <v>0</v>
          </cell>
          <cell r="AJ1071">
            <v>0</v>
          </cell>
        </row>
        <row r="1072">
          <cell r="A1072" t="str">
            <v>20</v>
          </cell>
          <cell r="B1072" t="str">
            <v>17</v>
          </cell>
          <cell r="C1072" t="str">
            <v>529</v>
          </cell>
          <cell r="D1072" t="str">
            <v>Теплосети к цеху по</v>
          </cell>
          <cell r="E1072" t="str">
            <v>переработке молока</v>
          </cell>
          <cell r="G1072" t="str">
            <v>01</v>
          </cell>
          <cell r="H1072">
            <v>103367.51</v>
          </cell>
          <cell r="I1072">
            <v>0</v>
          </cell>
          <cell r="J1072">
            <v>0</v>
          </cell>
          <cell r="K1072">
            <v>1</v>
          </cell>
          <cell r="L1072" t="str">
            <v>88/4</v>
          </cell>
          <cell r="M1072" t="str">
            <v>30121</v>
          </cell>
          <cell r="N1072" t="str">
            <v>12 4527392</v>
          </cell>
          <cell r="P1072">
            <v>4</v>
          </cell>
          <cell r="Q1072">
            <v>0</v>
          </cell>
          <cell r="R1072" t="str">
            <v>1</v>
          </cell>
          <cell r="S1072" t="str">
            <v>30</v>
          </cell>
          <cell r="T1072">
            <v>97</v>
          </cell>
          <cell r="U1072">
            <v>12</v>
          </cell>
          <cell r="V1072">
            <v>97</v>
          </cell>
          <cell r="W1072">
            <v>12</v>
          </cell>
          <cell r="X1072">
            <v>97</v>
          </cell>
          <cell r="Y1072">
            <v>0</v>
          </cell>
          <cell r="Z1072">
            <v>0</v>
          </cell>
          <cell r="AB1072" t="str">
            <v>14</v>
          </cell>
          <cell r="AC1072">
            <v>2</v>
          </cell>
          <cell r="AD1072" t="str">
            <v>0</v>
          </cell>
          <cell r="AE1072" t="str">
            <v>0</v>
          </cell>
          <cell r="AF1072" t="str">
            <v>20</v>
          </cell>
          <cell r="AI1072">
            <v>0</v>
          </cell>
          <cell r="AJ1072">
            <v>0</v>
          </cell>
        </row>
        <row r="1073">
          <cell r="A1073" t="str">
            <v>20</v>
          </cell>
          <cell r="B1073" t="str">
            <v>17</v>
          </cell>
          <cell r="C1073" t="str">
            <v>530</v>
          </cell>
          <cell r="D1073" t="str">
            <v>Наружние эл.сети к ц</v>
          </cell>
          <cell r="E1073" t="str">
            <v>еху по переработке</v>
          </cell>
          <cell r="F1073" t="str">
            <v>молока</v>
          </cell>
          <cell r="G1073" t="str">
            <v>01</v>
          </cell>
          <cell r="H1073">
            <v>38944.089999999997</v>
          </cell>
          <cell r="I1073">
            <v>0</v>
          </cell>
          <cell r="J1073">
            <v>0</v>
          </cell>
          <cell r="K1073">
            <v>1</v>
          </cell>
          <cell r="L1073" t="str">
            <v>88/4</v>
          </cell>
          <cell r="M1073" t="str">
            <v>30012</v>
          </cell>
          <cell r="N1073" t="str">
            <v>12 4527342</v>
          </cell>
          <cell r="P1073">
            <v>4</v>
          </cell>
          <cell r="Q1073">
            <v>0</v>
          </cell>
          <cell r="R1073" t="str">
            <v>1</v>
          </cell>
          <cell r="S1073" t="str">
            <v>30</v>
          </cell>
          <cell r="T1073">
            <v>97</v>
          </cell>
          <cell r="U1073">
            <v>12</v>
          </cell>
          <cell r="V1073">
            <v>97</v>
          </cell>
          <cell r="W1073">
            <v>12</v>
          </cell>
          <cell r="X1073">
            <v>97</v>
          </cell>
          <cell r="Y1073">
            <v>0</v>
          </cell>
          <cell r="Z1073">
            <v>0</v>
          </cell>
          <cell r="AB1073" t="str">
            <v>14</v>
          </cell>
          <cell r="AC1073">
            <v>2</v>
          </cell>
          <cell r="AD1073" t="str">
            <v>0</v>
          </cell>
          <cell r="AE1073" t="str">
            <v>0</v>
          </cell>
          <cell r="AF1073" t="str">
            <v>20</v>
          </cell>
          <cell r="AI1073">
            <v>0</v>
          </cell>
          <cell r="AJ1073">
            <v>0</v>
          </cell>
        </row>
        <row r="1074">
          <cell r="A1074" t="str">
            <v>20</v>
          </cell>
          <cell r="B1074" t="str">
            <v>17</v>
          </cell>
          <cell r="C1074" t="str">
            <v>531</v>
          </cell>
          <cell r="D1074" t="str">
            <v>Канализационные сети</v>
          </cell>
          <cell r="E1074" t="str">
            <v xml:space="preserve"> к цеху по переработ</v>
          </cell>
          <cell r="F1074" t="str">
            <v>ке молока</v>
          </cell>
          <cell r="G1074" t="str">
            <v>01</v>
          </cell>
          <cell r="H1074">
            <v>635621.64</v>
          </cell>
          <cell r="I1074">
            <v>0</v>
          </cell>
          <cell r="J1074">
            <v>0</v>
          </cell>
          <cell r="K1074">
            <v>1</v>
          </cell>
          <cell r="L1074" t="str">
            <v>88/4</v>
          </cell>
          <cell r="M1074" t="str">
            <v>30108</v>
          </cell>
          <cell r="N1074" t="str">
            <v>12 4527372</v>
          </cell>
          <cell r="P1074">
            <v>4</v>
          </cell>
          <cell r="Q1074">
            <v>0</v>
          </cell>
          <cell r="R1074" t="str">
            <v>1</v>
          </cell>
          <cell r="S1074" t="str">
            <v>30</v>
          </cell>
          <cell r="T1074">
            <v>97</v>
          </cell>
          <cell r="U1074">
            <v>12</v>
          </cell>
          <cell r="V1074">
            <v>97</v>
          </cell>
          <cell r="W1074">
            <v>12</v>
          </cell>
          <cell r="X1074">
            <v>97</v>
          </cell>
          <cell r="Y1074">
            <v>0</v>
          </cell>
          <cell r="Z1074">
            <v>0</v>
          </cell>
          <cell r="AB1074" t="str">
            <v>14</v>
          </cell>
          <cell r="AC1074">
            <v>2</v>
          </cell>
          <cell r="AD1074" t="str">
            <v>0</v>
          </cell>
          <cell r="AE1074" t="str">
            <v>0</v>
          </cell>
          <cell r="AF1074" t="str">
            <v>20</v>
          </cell>
          <cell r="AI1074">
            <v>0</v>
          </cell>
          <cell r="AJ1074">
            <v>0</v>
          </cell>
        </row>
        <row r="1075">
          <cell r="A1075" t="str">
            <v>20</v>
          </cell>
          <cell r="B1075" t="str">
            <v>17</v>
          </cell>
          <cell r="C1075" t="str">
            <v>532</v>
          </cell>
          <cell r="D1075" t="str">
            <v>Здание очист.сооруже</v>
          </cell>
          <cell r="E1075" t="str">
            <v>ний к цеху по перера</v>
          </cell>
          <cell r="F1075" t="str">
            <v>ботке молока</v>
          </cell>
          <cell r="G1075" t="str">
            <v>01</v>
          </cell>
          <cell r="H1075">
            <v>1629689.16</v>
          </cell>
          <cell r="I1075">
            <v>0</v>
          </cell>
          <cell r="J1075">
            <v>0</v>
          </cell>
          <cell r="K1075">
            <v>1</v>
          </cell>
          <cell r="L1075" t="str">
            <v>88/4</v>
          </cell>
          <cell r="M1075" t="str">
            <v>10008</v>
          </cell>
          <cell r="N1075" t="str">
            <v>11 4524362</v>
          </cell>
          <cell r="P1075">
            <v>5</v>
          </cell>
          <cell r="Q1075">
            <v>0</v>
          </cell>
          <cell r="R1075" t="str">
            <v>1</v>
          </cell>
          <cell r="S1075" t="str">
            <v>10</v>
          </cell>
          <cell r="T1075">
            <v>97</v>
          </cell>
          <cell r="U1075">
            <v>12</v>
          </cell>
          <cell r="V1075">
            <v>97</v>
          </cell>
          <cell r="W1075">
            <v>12</v>
          </cell>
          <cell r="X1075">
            <v>97</v>
          </cell>
          <cell r="Y1075">
            <v>0</v>
          </cell>
          <cell r="Z1075">
            <v>0</v>
          </cell>
          <cell r="AB1075" t="str">
            <v>14</v>
          </cell>
          <cell r="AC1075">
            <v>2</v>
          </cell>
          <cell r="AD1075" t="str">
            <v>0</v>
          </cell>
          <cell r="AE1075" t="str">
            <v>0</v>
          </cell>
          <cell r="AF1075" t="str">
            <v>20</v>
          </cell>
          <cell r="AI1075">
            <v>0</v>
          </cell>
          <cell r="AJ1075">
            <v>0</v>
          </cell>
        </row>
        <row r="1076">
          <cell r="A1076" t="str">
            <v>20</v>
          </cell>
          <cell r="B1076" t="str">
            <v>17</v>
          </cell>
          <cell r="C1076" t="str">
            <v>533</v>
          </cell>
          <cell r="D1076" t="str">
            <v>Газопровод к цеху по</v>
          </cell>
          <cell r="E1076" t="str">
            <v xml:space="preserve"> переработке молока</v>
          </cell>
          <cell r="G1076" t="str">
            <v>01</v>
          </cell>
          <cell r="H1076">
            <v>25709.43</v>
          </cell>
          <cell r="I1076">
            <v>0</v>
          </cell>
          <cell r="J1076">
            <v>0</v>
          </cell>
          <cell r="K1076">
            <v>1</v>
          </cell>
          <cell r="L1076" t="str">
            <v>88/4</v>
          </cell>
          <cell r="M1076" t="str">
            <v>30101</v>
          </cell>
          <cell r="N1076" t="str">
            <v>14 4527384</v>
          </cell>
          <cell r="P1076">
            <v>2.5</v>
          </cell>
          <cell r="Q1076">
            <v>0</v>
          </cell>
          <cell r="R1076" t="str">
            <v>1</v>
          </cell>
          <cell r="S1076" t="str">
            <v>30</v>
          </cell>
          <cell r="T1076">
            <v>97</v>
          </cell>
          <cell r="U1076">
            <v>12</v>
          </cell>
          <cell r="V1076">
            <v>97</v>
          </cell>
          <cell r="W1076">
            <v>12</v>
          </cell>
          <cell r="X1076">
            <v>97</v>
          </cell>
          <cell r="Y1076">
            <v>0</v>
          </cell>
          <cell r="Z1076">
            <v>0</v>
          </cell>
          <cell r="AB1076" t="str">
            <v>14</v>
          </cell>
          <cell r="AC1076">
            <v>2</v>
          </cell>
          <cell r="AD1076" t="str">
            <v>0</v>
          </cell>
          <cell r="AE1076" t="str">
            <v>0</v>
          </cell>
          <cell r="AF1076" t="str">
            <v>20</v>
          </cell>
          <cell r="AI1076">
            <v>0</v>
          </cell>
          <cell r="AJ1076">
            <v>0</v>
          </cell>
        </row>
        <row r="1077">
          <cell r="A1077" t="str">
            <v>20</v>
          </cell>
          <cell r="B1077" t="str">
            <v>17</v>
          </cell>
          <cell r="C1077" t="str">
            <v>534</v>
          </cell>
          <cell r="D1077" t="str">
            <v>Здание цеха по перер</v>
          </cell>
          <cell r="E1077" t="str">
            <v>аботке молока 30х12</v>
          </cell>
          <cell r="G1077" t="str">
            <v>01</v>
          </cell>
          <cell r="H1077">
            <v>463357.65</v>
          </cell>
          <cell r="I1077">
            <v>0</v>
          </cell>
          <cell r="J1077">
            <v>0</v>
          </cell>
          <cell r="K1077">
            <v>1</v>
          </cell>
          <cell r="L1077" t="str">
            <v>88/4</v>
          </cell>
          <cell r="M1077" t="str">
            <v>10008</v>
          </cell>
          <cell r="N1077" t="str">
            <v>11 4524362</v>
          </cell>
          <cell r="P1077">
            <v>5</v>
          </cell>
          <cell r="Q1077">
            <v>0</v>
          </cell>
          <cell r="R1077" t="str">
            <v>1</v>
          </cell>
          <cell r="S1077" t="str">
            <v>10</v>
          </cell>
          <cell r="T1077">
            <v>97</v>
          </cell>
          <cell r="U1077">
            <v>12</v>
          </cell>
          <cell r="V1077">
            <v>97</v>
          </cell>
          <cell r="W1077">
            <v>12</v>
          </cell>
          <cell r="X1077">
            <v>97</v>
          </cell>
          <cell r="Y1077">
            <v>0</v>
          </cell>
          <cell r="Z1077">
            <v>0</v>
          </cell>
          <cell r="AB1077" t="str">
            <v>14</v>
          </cell>
          <cell r="AC1077">
            <v>2</v>
          </cell>
          <cell r="AD1077" t="str">
            <v>0</v>
          </cell>
          <cell r="AE1077" t="str">
            <v>0</v>
          </cell>
          <cell r="AF1077" t="str">
            <v>20</v>
          </cell>
          <cell r="AI1077">
            <v>0</v>
          </cell>
          <cell r="AJ1077">
            <v>0</v>
          </cell>
        </row>
        <row r="1078">
          <cell r="A1078" t="str">
            <v>20</v>
          </cell>
          <cell r="B1078" t="str">
            <v>17</v>
          </cell>
          <cell r="C1078" t="str">
            <v>535</v>
          </cell>
          <cell r="D1078" t="str">
            <v>Наружние водопроводн</v>
          </cell>
          <cell r="E1078" t="str">
            <v>ые сети /стальные/ к</v>
          </cell>
          <cell r="F1078" t="str">
            <v>цеху по перераб.мол.</v>
          </cell>
          <cell r="G1078" t="str">
            <v>01</v>
          </cell>
          <cell r="H1078">
            <v>152920.29999999999</v>
          </cell>
          <cell r="I1078">
            <v>0</v>
          </cell>
          <cell r="J1078">
            <v>0</v>
          </cell>
          <cell r="K1078">
            <v>1</v>
          </cell>
          <cell r="L1078" t="str">
            <v>88/4</v>
          </cell>
          <cell r="M1078" t="str">
            <v>30109</v>
          </cell>
          <cell r="N1078" t="str">
            <v>12 4527351</v>
          </cell>
          <cell r="P1078">
            <v>5</v>
          </cell>
          <cell r="Q1078">
            <v>0</v>
          </cell>
          <cell r="R1078" t="str">
            <v>1</v>
          </cell>
          <cell r="S1078" t="str">
            <v>30</v>
          </cell>
          <cell r="T1078">
            <v>97</v>
          </cell>
          <cell r="U1078">
            <v>12</v>
          </cell>
          <cell r="V1078">
            <v>97</v>
          </cell>
          <cell r="W1078">
            <v>12</v>
          </cell>
          <cell r="X1078">
            <v>97</v>
          </cell>
          <cell r="Y1078">
            <v>0</v>
          </cell>
          <cell r="Z1078">
            <v>0</v>
          </cell>
          <cell r="AB1078" t="str">
            <v>14</v>
          </cell>
          <cell r="AC1078">
            <v>2</v>
          </cell>
          <cell r="AD1078" t="str">
            <v>0</v>
          </cell>
          <cell r="AE1078" t="str">
            <v>0</v>
          </cell>
          <cell r="AF1078" t="str">
            <v>20</v>
          </cell>
          <cell r="AI1078">
            <v>0</v>
          </cell>
          <cell r="AJ1078">
            <v>0</v>
          </cell>
        </row>
        <row r="1079">
          <cell r="A1079" t="str">
            <v>20</v>
          </cell>
          <cell r="B1079" t="str">
            <v>17</v>
          </cell>
          <cell r="C1079" t="str">
            <v>536</v>
          </cell>
          <cell r="D1079" t="str">
            <v>Благоустройство терр</v>
          </cell>
          <cell r="E1079" t="str">
            <v>итории цеха по перер</v>
          </cell>
          <cell r="F1079" t="str">
            <v>аботке молока</v>
          </cell>
          <cell r="G1079" t="str">
            <v>01</v>
          </cell>
          <cell r="H1079">
            <v>715947.11</v>
          </cell>
          <cell r="I1079">
            <v>0</v>
          </cell>
          <cell r="J1079">
            <v>0</v>
          </cell>
          <cell r="K1079">
            <v>1</v>
          </cell>
          <cell r="L1079" t="str">
            <v>88/4</v>
          </cell>
          <cell r="M1079" t="str">
            <v>20223</v>
          </cell>
          <cell r="N1079" t="str">
            <v>12 4526372</v>
          </cell>
          <cell r="P1079">
            <v>3.2</v>
          </cell>
          <cell r="Q1079">
            <v>0</v>
          </cell>
          <cell r="R1079" t="str">
            <v>1</v>
          </cell>
          <cell r="S1079" t="str">
            <v>20</v>
          </cell>
          <cell r="T1079">
            <v>97</v>
          </cell>
          <cell r="U1079">
            <v>12</v>
          </cell>
          <cell r="V1079">
            <v>97</v>
          </cell>
          <cell r="W1079">
            <v>12</v>
          </cell>
          <cell r="X1079">
            <v>97</v>
          </cell>
          <cell r="Y1079">
            <v>0</v>
          </cell>
          <cell r="Z1079">
            <v>0</v>
          </cell>
          <cell r="AB1079" t="str">
            <v>14</v>
          </cell>
          <cell r="AC1079">
            <v>2</v>
          </cell>
          <cell r="AD1079" t="str">
            <v>0</v>
          </cell>
          <cell r="AE1079" t="str">
            <v>0</v>
          </cell>
          <cell r="AF1079" t="str">
            <v>20</v>
          </cell>
          <cell r="AI1079">
            <v>0</v>
          </cell>
          <cell r="AJ1079">
            <v>0</v>
          </cell>
        </row>
        <row r="1080">
          <cell r="A1080" t="str">
            <v>02</v>
          </cell>
          <cell r="B1080" t="str">
            <v>80</v>
          </cell>
          <cell r="C1080" t="str">
            <v>538</v>
          </cell>
          <cell r="D1080" t="str">
            <v>Компьютер Р-166.1.76</v>
          </cell>
          <cell r="E1080" t="str">
            <v>в SVGA с принтером</v>
          </cell>
          <cell r="F1080" t="str">
            <v>EPSON-1050</v>
          </cell>
          <cell r="G1080" t="str">
            <v>01</v>
          </cell>
          <cell r="H1080">
            <v>7750</v>
          </cell>
          <cell r="I1080">
            <v>0</v>
          </cell>
          <cell r="J1080">
            <v>0</v>
          </cell>
          <cell r="L1080" t="str">
            <v>26</v>
          </cell>
          <cell r="M1080" t="str">
            <v>48008</v>
          </cell>
          <cell r="N1080" t="str">
            <v>14 3020203</v>
          </cell>
          <cell r="P1080">
            <v>10</v>
          </cell>
          <cell r="Q1080">
            <v>0</v>
          </cell>
          <cell r="R1080" t="str">
            <v>1</v>
          </cell>
          <cell r="S1080" t="str">
            <v>48</v>
          </cell>
          <cell r="T1080">
            <v>97</v>
          </cell>
          <cell r="U1080">
            <v>2</v>
          </cell>
          <cell r="V1080">
            <v>98</v>
          </cell>
          <cell r="W1080">
            <v>2</v>
          </cell>
          <cell r="X1080">
            <v>98</v>
          </cell>
          <cell r="Y1080">
            <v>0</v>
          </cell>
          <cell r="Z1080">
            <v>0</v>
          </cell>
          <cell r="AD1080" t="str">
            <v>0</v>
          </cell>
          <cell r="AE1080" t="str">
            <v>0</v>
          </cell>
          <cell r="AF1080" t="str">
            <v>00</v>
          </cell>
        </row>
        <row r="1081">
          <cell r="A1081" t="str">
            <v>02</v>
          </cell>
          <cell r="B1081" t="str">
            <v>80</v>
          </cell>
          <cell r="C1081" t="str">
            <v>537</v>
          </cell>
          <cell r="D1081" t="str">
            <v>Компьютер Р-166.16.1</v>
          </cell>
          <cell r="E1081" t="str">
            <v>76вSVGA с принтером</v>
          </cell>
          <cell r="F1081" t="str">
            <v>EPSON LX-1050</v>
          </cell>
          <cell r="G1081" t="str">
            <v>01</v>
          </cell>
          <cell r="H1081">
            <v>7750</v>
          </cell>
          <cell r="I1081">
            <v>0</v>
          </cell>
          <cell r="J1081">
            <v>0</v>
          </cell>
          <cell r="L1081" t="str">
            <v>26</v>
          </cell>
          <cell r="M1081" t="str">
            <v>48008</v>
          </cell>
          <cell r="N1081" t="str">
            <v>14 3020203</v>
          </cell>
          <cell r="P1081">
            <v>10</v>
          </cell>
          <cell r="Q1081">
            <v>0</v>
          </cell>
          <cell r="R1081" t="str">
            <v>1</v>
          </cell>
          <cell r="S1081" t="str">
            <v>48</v>
          </cell>
          <cell r="T1081">
            <v>97</v>
          </cell>
          <cell r="U1081">
            <v>2</v>
          </cell>
          <cell r="V1081">
            <v>98</v>
          </cell>
          <cell r="W1081">
            <v>2</v>
          </cell>
          <cell r="X1081">
            <v>98</v>
          </cell>
          <cell r="Y1081">
            <v>0</v>
          </cell>
          <cell r="Z1081">
            <v>0</v>
          </cell>
          <cell r="AD1081" t="str">
            <v>0</v>
          </cell>
          <cell r="AE1081" t="str">
            <v>0</v>
          </cell>
          <cell r="AF1081" t="str">
            <v>00</v>
          </cell>
        </row>
        <row r="1082">
          <cell r="A1082" t="str">
            <v>02</v>
          </cell>
          <cell r="B1082" t="str">
            <v>80</v>
          </cell>
          <cell r="C1082" t="str">
            <v>541</v>
          </cell>
          <cell r="D1082" t="str">
            <v>Компьютер П-166.16.1</v>
          </cell>
          <cell r="E1082" t="str">
            <v>76в SVGA с принтером</v>
          </cell>
          <cell r="F1082" t="str">
            <v>EPSON-1050</v>
          </cell>
          <cell r="G1082" t="str">
            <v>01</v>
          </cell>
          <cell r="H1082">
            <v>7750</v>
          </cell>
          <cell r="I1082">
            <v>0</v>
          </cell>
          <cell r="J1082">
            <v>0</v>
          </cell>
          <cell r="L1082" t="str">
            <v>26</v>
          </cell>
          <cell r="M1082" t="str">
            <v>48008</v>
          </cell>
          <cell r="N1082" t="str">
            <v>14 3020203</v>
          </cell>
          <cell r="P1082">
            <v>10</v>
          </cell>
          <cell r="Q1082">
            <v>0</v>
          </cell>
          <cell r="R1082" t="str">
            <v>1</v>
          </cell>
          <cell r="S1082" t="str">
            <v>48</v>
          </cell>
          <cell r="T1082">
            <v>97</v>
          </cell>
          <cell r="U1082">
            <v>2</v>
          </cell>
          <cell r="V1082">
            <v>98</v>
          </cell>
          <cell r="W1082">
            <v>2</v>
          </cell>
          <cell r="X1082">
            <v>98</v>
          </cell>
          <cell r="Y1082">
            <v>0</v>
          </cell>
          <cell r="Z1082">
            <v>0</v>
          </cell>
          <cell r="AD1082" t="str">
            <v>0</v>
          </cell>
          <cell r="AE1082" t="str">
            <v>0</v>
          </cell>
          <cell r="AF1082" t="str">
            <v>00</v>
          </cell>
        </row>
        <row r="1083">
          <cell r="A1083" t="str">
            <v>02</v>
          </cell>
          <cell r="B1083" t="str">
            <v>05</v>
          </cell>
          <cell r="C1083" t="str">
            <v>545</v>
          </cell>
          <cell r="D1083" t="str">
            <v>Центратор</v>
          </cell>
          <cell r="E1083" t="str">
            <v>изготов.ЦБПО</v>
          </cell>
          <cell r="G1083" t="str">
            <v>01</v>
          </cell>
          <cell r="H1083">
            <v>11912.2</v>
          </cell>
          <cell r="I1083">
            <v>0</v>
          </cell>
          <cell r="J1083">
            <v>0</v>
          </cell>
          <cell r="L1083" t="str">
            <v>23</v>
          </cell>
          <cell r="M1083" t="str">
            <v>43807</v>
          </cell>
          <cell r="N1083" t="str">
            <v>14 2928286</v>
          </cell>
          <cell r="P1083">
            <v>25</v>
          </cell>
          <cell r="Q1083">
            <v>0</v>
          </cell>
          <cell r="R1083" t="str">
            <v>1</v>
          </cell>
          <cell r="S1083" t="str">
            <v>43</v>
          </cell>
          <cell r="T1083">
            <v>98</v>
          </cell>
          <cell r="U1083">
            <v>4</v>
          </cell>
          <cell r="V1083">
            <v>98</v>
          </cell>
          <cell r="W1083">
            <v>4</v>
          </cell>
          <cell r="X1083">
            <v>98</v>
          </cell>
          <cell r="Y1083">
            <v>0</v>
          </cell>
          <cell r="Z1083">
            <v>0</v>
          </cell>
          <cell r="AD1083" t="str">
            <v>0</v>
          </cell>
          <cell r="AE1083" t="str">
            <v>0</v>
          </cell>
          <cell r="AF1083" t="str">
            <v>00</v>
          </cell>
        </row>
        <row r="1084">
          <cell r="A1084" t="str">
            <v>02</v>
          </cell>
          <cell r="B1084" t="str">
            <v>05</v>
          </cell>
          <cell r="C1084" t="str">
            <v>546</v>
          </cell>
          <cell r="D1084" t="str">
            <v>Распред.шкаф ПР-1</v>
          </cell>
          <cell r="E1084" t="str">
            <v>г.Радомир з-д Электр</v>
          </cell>
          <cell r="F1084" t="str">
            <v>ик  380/220 в</v>
          </cell>
          <cell r="G1084" t="str">
            <v>01</v>
          </cell>
          <cell r="H1084">
            <v>3230</v>
          </cell>
          <cell r="I1084">
            <v>0</v>
          </cell>
          <cell r="J1084">
            <v>0</v>
          </cell>
          <cell r="L1084" t="str">
            <v>23</v>
          </cell>
          <cell r="M1084" t="str">
            <v>40702</v>
          </cell>
          <cell r="N1084" t="str">
            <v>14 3120390</v>
          </cell>
          <cell r="P1084">
            <v>9.1</v>
          </cell>
          <cell r="Q1084">
            <v>0</v>
          </cell>
          <cell r="R1084" t="str">
            <v>1</v>
          </cell>
          <cell r="S1084" t="str">
            <v>40</v>
          </cell>
          <cell r="T1084">
            <v>87</v>
          </cell>
          <cell r="U1084">
            <v>4</v>
          </cell>
          <cell r="V1084">
            <v>98</v>
          </cell>
          <cell r="W1084">
            <v>4</v>
          </cell>
          <cell r="X1084">
            <v>98</v>
          </cell>
          <cell r="Y1084">
            <v>0</v>
          </cell>
          <cell r="Z1084">
            <v>0</v>
          </cell>
          <cell r="AD1084" t="str">
            <v>0</v>
          </cell>
          <cell r="AE1084" t="str">
            <v>0</v>
          </cell>
          <cell r="AF1084" t="str">
            <v>00</v>
          </cell>
        </row>
        <row r="1085">
          <cell r="A1085" t="str">
            <v>02</v>
          </cell>
          <cell r="B1085" t="str">
            <v>05</v>
          </cell>
          <cell r="C1085" t="str">
            <v>547</v>
          </cell>
          <cell r="D1085" t="str">
            <v>Центратор</v>
          </cell>
          <cell r="E1085" t="str">
            <v>изготов ЦБПО</v>
          </cell>
          <cell r="G1085" t="str">
            <v>01</v>
          </cell>
          <cell r="H1085">
            <v>11912.2</v>
          </cell>
          <cell r="I1085">
            <v>0</v>
          </cell>
          <cell r="J1085">
            <v>0</v>
          </cell>
          <cell r="L1085" t="str">
            <v>23</v>
          </cell>
          <cell r="M1085" t="str">
            <v>43807</v>
          </cell>
          <cell r="N1085" t="str">
            <v>14 2928286</v>
          </cell>
          <cell r="P1085">
            <v>25</v>
          </cell>
          <cell r="Q1085">
            <v>0</v>
          </cell>
          <cell r="R1085" t="str">
            <v>1</v>
          </cell>
          <cell r="S1085" t="str">
            <v>43</v>
          </cell>
          <cell r="T1085">
            <v>98</v>
          </cell>
          <cell r="U1085">
            <v>4</v>
          </cell>
          <cell r="V1085">
            <v>98</v>
          </cell>
          <cell r="W1085">
            <v>4</v>
          </cell>
          <cell r="X1085">
            <v>98</v>
          </cell>
          <cell r="Y1085">
            <v>0</v>
          </cell>
          <cell r="Z1085">
            <v>0</v>
          </cell>
          <cell r="AD1085" t="str">
            <v>0</v>
          </cell>
          <cell r="AE1085" t="str">
            <v>0</v>
          </cell>
          <cell r="AF1085" t="str">
            <v>00</v>
          </cell>
        </row>
        <row r="1086">
          <cell r="A1086" t="str">
            <v>02</v>
          </cell>
          <cell r="B1086" t="str">
            <v>70</v>
          </cell>
          <cell r="C1086" t="str">
            <v>548</v>
          </cell>
          <cell r="D1086" t="str">
            <v>Центратор</v>
          </cell>
          <cell r="E1086" t="str">
            <v>изготов. ЦБПО</v>
          </cell>
          <cell r="G1086" t="str">
            <v>01</v>
          </cell>
          <cell r="H1086">
            <v>11912.21</v>
          </cell>
          <cell r="I1086">
            <v>0</v>
          </cell>
          <cell r="J1086">
            <v>0</v>
          </cell>
          <cell r="L1086" t="str">
            <v>20</v>
          </cell>
          <cell r="M1086" t="str">
            <v>43807</v>
          </cell>
          <cell r="N1086" t="str">
            <v>14 2928286</v>
          </cell>
          <cell r="P1086">
            <v>25</v>
          </cell>
          <cell r="Q1086">
            <v>0</v>
          </cell>
          <cell r="R1086" t="str">
            <v>1</v>
          </cell>
          <cell r="S1086" t="str">
            <v>43</v>
          </cell>
          <cell r="T1086">
            <v>98</v>
          </cell>
          <cell r="U1086">
            <v>4</v>
          </cell>
          <cell r="V1086">
            <v>98</v>
          </cell>
          <cell r="W1086">
            <v>4</v>
          </cell>
          <cell r="X1086">
            <v>98</v>
          </cell>
          <cell r="Y1086">
            <v>0</v>
          </cell>
          <cell r="Z1086">
            <v>0</v>
          </cell>
          <cell r="AB1086" t="str">
            <v>14</v>
          </cell>
          <cell r="AC1086">
            <v>5</v>
          </cell>
          <cell r="AD1086" t="str">
            <v>0</v>
          </cell>
          <cell r="AE1086" t="str">
            <v>0</v>
          </cell>
          <cell r="AF1086" t="str">
            <v>00</v>
          </cell>
        </row>
        <row r="1087">
          <cell r="A1087" t="str">
            <v>02</v>
          </cell>
          <cell r="B1087" t="str">
            <v>71</v>
          </cell>
          <cell r="C1087" t="str">
            <v>549</v>
          </cell>
          <cell r="D1087" t="str">
            <v>Гидромолот МГ-300</v>
          </cell>
          <cell r="E1087" t="str">
            <v>/Тверской экскаватор</v>
          </cell>
          <cell r="F1087" t="str">
            <v>ный з-д/</v>
          </cell>
          <cell r="G1087" t="str">
            <v>01</v>
          </cell>
          <cell r="H1087">
            <v>33333.33</v>
          </cell>
          <cell r="I1087">
            <v>0</v>
          </cell>
          <cell r="J1087">
            <v>0</v>
          </cell>
          <cell r="L1087" t="str">
            <v>23</v>
          </cell>
          <cell r="M1087" t="str">
            <v>41200</v>
          </cell>
          <cell r="N1087" t="str">
            <v>14 3699000</v>
          </cell>
          <cell r="P1087">
            <v>5.39</v>
          </cell>
          <cell r="Q1087">
            <v>0</v>
          </cell>
          <cell r="R1087" t="str">
            <v>1</v>
          </cell>
          <cell r="S1087" t="str">
            <v>41</v>
          </cell>
          <cell r="T1087">
            <v>98</v>
          </cell>
          <cell r="U1087">
            <v>5</v>
          </cell>
          <cell r="V1087">
            <v>98</v>
          </cell>
          <cell r="W1087">
            <v>5</v>
          </cell>
          <cell r="X1087">
            <v>98</v>
          </cell>
          <cell r="Y1087">
            <v>0</v>
          </cell>
          <cell r="Z1087">
            <v>0</v>
          </cell>
          <cell r="AD1087" t="str">
            <v>0</v>
          </cell>
          <cell r="AE1087" t="str">
            <v>0</v>
          </cell>
          <cell r="AF1087" t="str">
            <v>00</v>
          </cell>
        </row>
        <row r="1088">
          <cell r="A1088" t="str">
            <v>02</v>
          </cell>
          <cell r="B1088" t="str">
            <v>23</v>
          </cell>
          <cell r="C1088" t="str">
            <v>550</v>
          </cell>
          <cell r="D1088" t="str">
            <v>А/м ЗИЛ-131 фургон г</v>
          </cell>
          <cell r="E1088" t="str">
            <v>рузопассаж.NоТ931НУ</v>
          </cell>
          <cell r="F1088" t="str">
            <v>дв 736880 ш 015676</v>
          </cell>
          <cell r="G1088" t="str">
            <v>01</v>
          </cell>
          <cell r="H1088">
            <v>62150</v>
          </cell>
          <cell r="I1088">
            <v>46087.26</v>
          </cell>
          <cell r="J1088">
            <v>0</v>
          </cell>
          <cell r="L1088" t="str">
            <v>23</v>
          </cell>
          <cell r="M1088" t="str">
            <v>50426</v>
          </cell>
          <cell r="N1088" t="str">
            <v>15 3410359</v>
          </cell>
          <cell r="P1088">
            <v>10</v>
          </cell>
          <cell r="Q1088">
            <v>0</v>
          </cell>
          <cell r="R1088" t="str">
            <v>1</v>
          </cell>
          <cell r="S1088" t="str">
            <v>50</v>
          </cell>
          <cell r="T1088">
            <v>91</v>
          </cell>
          <cell r="U1088">
            <v>5</v>
          </cell>
          <cell r="V1088">
            <v>98</v>
          </cell>
          <cell r="W1088">
            <v>5</v>
          </cell>
          <cell r="X1088">
            <v>98</v>
          </cell>
          <cell r="Y1088">
            <v>0</v>
          </cell>
          <cell r="Z1088">
            <v>0</v>
          </cell>
          <cell r="AD1088" t="str">
            <v>0</v>
          </cell>
          <cell r="AE1088" t="str">
            <v>0</v>
          </cell>
          <cell r="AF1088" t="str">
            <v>00</v>
          </cell>
        </row>
        <row r="1089">
          <cell r="A1089" t="str">
            <v>02</v>
          </cell>
          <cell r="B1089" t="str">
            <v>70</v>
          </cell>
          <cell r="C1089" t="str">
            <v>551</v>
          </cell>
          <cell r="D1089" t="str">
            <v>Трубоукладчик ОМТ-16</v>
          </cell>
          <cell r="G1089" t="str">
            <v>01</v>
          </cell>
          <cell r="H1089">
            <v>257148.39</v>
          </cell>
          <cell r="I1089">
            <v>68572.88</v>
          </cell>
          <cell r="J1089">
            <v>0</v>
          </cell>
          <cell r="L1089" t="str">
            <v>20</v>
          </cell>
          <cell r="M1089" t="str">
            <v>41723</v>
          </cell>
          <cell r="N1089" t="str">
            <v>14 2915246</v>
          </cell>
          <cell r="P1089">
            <v>10</v>
          </cell>
          <cell r="Q1089">
            <v>0</v>
          </cell>
          <cell r="R1089" t="str">
            <v>1</v>
          </cell>
          <cell r="S1089" t="str">
            <v>41</v>
          </cell>
          <cell r="T1089">
            <v>95</v>
          </cell>
          <cell r="U1089">
            <v>5</v>
          </cell>
          <cell r="V1089">
            <v>98</v>
          </cell>
          <cell r="W1089">
            <v>5</v>
          </cell>
          <cell r="X1089">
            <v>98</v>
          </cell>
          <cell r="Y1089">
            <v>0</v>
          </cell>
          <cell r="Z1089">
            <v>0</v>
          </cell>
          <cell r="AB1089" t="str">
            <v>14</v>
          </cell>
          <cell r="AC1089">
            <v>6</v>
          </cell>
          <cell r="AD1089" t="str">
            <v>0</v>
          </cell>
          <cell r="AE1089" t="str">
            <v>0</v>
          </cell>
          <cell r="AF1089" t="str">
            <v>00</v>
          </cell>
        </row>
        <row r="1090">
          <cell r="A1090" t="str">
            <v>02</v>
          </cell>
          <cell r="B1090" t="str">
            <v>71</v>
          </cell>
          <cell r="C1090" t="str">
            <v>552</v>
          </cell>
          <cell r="D1090" t="str">
            <v>Бульдозер Катерпилле</v>
          </cell>
          <cell r="E1090" t="str">
            <v>р</v>
          </cell>
          <cell r="G1090" t="str">
            <v>01</v>
          </cell>
          <cell r="H1090">
            <v>724697.92</v>
          </cell>
          <cell r="I1090">
            <v>39254.449999999997</v>
          </cell>
          <cell r="J1090">
            <v>0</v>
          </cell>
          <cell r="L1090" t="str">
            <v>23</v>
          </cell>
          <cell r="M1090" t="str">
            <v>41816</v>
          </cell>
          <cell r="N1090" t="str">
            <v>14 2924340</v>
          </cell>
          <cell r="P1090">
            <v>10</v>
          </cell>
          <cell r="Q1090">
            <v>0</v>
          </cell>
          <cell r="R1090" t="str">
            <v>1</v>
          </cell>
          <cell r="S1090" t="str">
            <v>41</v>
          </cell>
          <cell r="T1090">
            <v>94</v>
          </cell>
          <cell r="U1090">
            <v>5</v>
          </cell>
          <cell r="V1090">
            <v>98</v>
          </cell>
          <cell r="W1090">
            <v>5</v>
          </cell>
          <cell r="X1090">
            <v>98</v>
          </cell>
          <cell r="Y1090">
            <v>0</v>
          </cell>
          <cell r="Z1090">
            <v>0</v>
          </cell>
          <cell r="AB1090" t="str">
            <v>14</v>
          </cell>
          <cell r="AC1090">
            <v>7</v>
          </cell>
          <cell r="AD1090" t="str">
            <v>0</v>
          </cell>
          <cell r="AE1090" t="str">
            <v>0</v>
          </cell>
          <cell r="AF1090" t="str">
            <v>00</v>
          </cell>
        </row>
        <row r="1091">
          <cell r="A1091" t="str">
            <v>02</v>
          </cell>
          <cell r="B1091" t="str">
            <v>71</v>
          </cell>
          <cell r="C1091" t="str">
            <v>554</v>
          </cell>
          <cell r="D1091" t="str">
            <v>Бульдозер Катерпилле</v>
          </cell>
          <cell r="E1091" t="str">
            <v>р</v>
          </cell>
          <cell r="G1091" t="str">
            <v>01</v>
          </cell>
          <cell r="H1091">
            <v>724697.92</v>
          </cell>
          <cell r="I1091">
            <v>39254.449999999997</v>
          </cell>
          <cell r="J1091">
            <v>0</v>
          </cell>
          <cell r="L1091" t="str">
            <v>23</v>
          </cell>
          <cell r="M1091" t="str">
            <v>41816</v>
          </cell>
          <cell r="N1091" t="str">
            <v>14 2924340</v>
          </cell>
          <cell r="P1091">
            <v>10</v>
          </cell>
          <cell r="Q1091">
            <v>0</v>
          </cell>
          <cell r="R1091" t="str">
            <v>1</v>
          </cell>
          <cell r="S1091" t="str">
            <v>41</v>
          </cell>
          <cell r="T1091">
            <v>94</v>
          </cell>
          <cell r="U1091">
            <v>5</v>
          </cell>
          <cell r="V1091">
            <v>98</v>
          </cell>
          <cell r="W1091">
            <v>5</v>
          </cell>
          <cell r="X1091">
            <v>98</v>
          </cell>
          <cell r="Y1091">
            <v>0</v>
          </cell>
          <cell r="Z1091">
            <v>0</v>
          </cell>
          <cell r="AB1091" t="str">
            <v>14</v>
          </cell>
          <cell r="AC1091">
            <v>6</v>
          </cell>
          <cell r="AD1091" t="str">
            <v>0</v>
          </cell>
          <cell r="AE1091" t="str">
            <v>0</v>
          </cell>
          <cell r="AF1091" t="str">
            <v>00</v>
          </cell>
        </row>
        <row r="1092">
          <cell r="A1092" t="str">
            <v>02</v>
          </cell>
          <cell r="B1092" t="str">
            <v>23</v>
          </cell>
          <cell r="C1092" t="str">
            <v>553</v>
          </cell>
          <cell r="D1092" t="str">
            <v>А/м КАМАЗ-5511</v>
          </cell>
          <cell r="E1092" t="str">
            <v>Nо Т855СС ш189402</v>
          </cell>
          <cell r="F1092" t="str">
            <v>дв022744</v>
          </cell>
          <cell r="G1092" t="str">
            <v>01</v>
          </cell>
          <cell r="H1092">
            <v>133000</v>
          </cell>
          <cell r="I1092">
            <v>81385</v>
          </cell>
          <cell r="J1092">
            <v>0</v>
          </cell>
          <cell r="L1092" t="str">
            <v>23</v>
          </cell>
          <cell r="M1092" t="str">
            <v>50402</v>
          </cell>
          <cell r="N1092" t="str">
            <v>15 3410349</v>
          </cell>
          <cell r="P1092">
            <v>0.37</v>
          </cell>
          <cell r="Q1092">
            <v>0</v>
          </cell>
          <cell r="R1092" t="str">
            <v>1</v>
          </cell>
          <cell r="S1092" t="str">
            <v>50</v>
          </cell>
          <cell r="T1092">
            <v>0</v>
          </cell>
          <cell r="U1092">
            <v>6</v>
          </cell>
          <cell r="V1092">
            <v>98</v>
          </cell>
          <cell r="W1092">
            <v>6</v>
          </cell>
          <cell r="X1092">
            <v>98</v>
          </cell>
          <cell r="Y1092">
            <v>0</v>
          </cell>
          <cell r="Z1092">
            <v>0</v>
          </cell>
          <cell r="AD1092" t="str">
            <v>0</v>
          </cell>
          <cell r="AE1092" t="str">
            <v>0</v>
          </cell>
          <cell r="AF1092" t="str">
            <v>00</v>
          </cell>
        </row>
        <row r="1093">
          <cell r="A1093" t="str">
            <v>02</v>
          </cell>
          <cell r="B1093" t="str">
            <v>23</v>
          </cell>
          <cell r="C1093" t="str">
            <v>555</v>
          </cell>
          <cell r="D1093" t="str">
            <v>А/М КАМАЗ-5513</v>
          </cell>
          <cell r="E1093" t="str">
            <v>Nо Т839СС ш1036453</v>
          </cell>
          <cell r="F1093" t="str">
            <v>дв041110</v>
          </cell>
          <cell r="G1093" t="str">
            <v>01</v>
          </cell>
          <cell r="H1093">
            <v>106220</v>
          </cell>
          <cell r="I1093">
            <v>63459.79</v>
          </cell>
          <cell r="J1093">
            <v>0</v>
          </cell>
          <cell r="L1093" t="str">
            <v>23</v>
          </cell>
          <cell r="M1093" t="str">
            <v>50402</v>
          </cell>
          <cell r="N1093" t="str">
            <v>15 3410349</v>
          </cell>
          <cell r="P1093">
            <v>0.37</v>
          </cell>
          <cell r="Q1093">
            <v>0</v>
          </cell>
          <cell r="R1093" t="str">
            <v>1</v>
          </cell>
          <cell r="S1093" t="str">
            <v>50</v>
          </cell>
          <cell r="T1093">
            <v>0</v>
          </cell>
          <cell r="U1093">
            <v>6</v>
          </cell>
          <cell r="V1093">
            <v>98</v>
          </cell>
          <cell r="W1093">
            <v>6</v>
          </cell>
          <cell r="X1093">
            <v>98</v>
          </cell>
          <cell r="Y1093">
            <v>0</v>
          </cell>
          <cell r="Z1093">
            <v>0</v>
          </cell>
          <cell r="AD1093" t="str">
            <v>0</v>
          </cell>
          <cell r="AE1093" t="str">
            <v>0</v>
          </cell>
          <cell r="AF1093" t="str">
            <v>00</v>
          </cell>
        </row>
        <row r="1094">
          <cell r="A1094" t="str">
            <v>02</v>
          </cell>
          <cell r="B1094" t="str">
            <v>02</v>
          </cell>
          <cell r="C1094" t="str">
            <v>556</v>
          </cell>
          <cell r="D1094" t="str">
            <v>Трубоукладчик КАТЕРП</v>
          </cell>
          <cell r="E1094" t="str">
            <v>ИЛЛАР завN00536</v>
          </cell>
          <cell r="G1094" t="str">
            <v>01</v>
          </cell>
          <cell r="H1094">
            <v>1728161.32</v>
          </cell>
          <cell r="I1094">
            <v>604856.43999999994</v>
          </cell>
          <cell r="J1094">
            <v>0</v>
          </cell>
          <cell r="L1094" t="str">
            <v>20</v>
          </cell>
          <cell r="M1094" t="str">
            <v>41723</v>
          </cell>
          <cell r="N1094" t="str">
            <v>14 2915246</v>
          </cell>
          <cell r="P1094">
            <v>10</v>
          </cell>
          <cell r="Q1094">
            <v>0</v>
          </cell>
          <cell r="R1094" t="str">
            <v>1</v>
          </cell>
          <cell r="S1094" t="str">
            <v>41</v>
          </cell>
          <cell r="T1094">
            <v>94</v>
          </cell>
          <cell r="U1094">
            <v>6</v>
          </cell>
          <cell r="V1094">
            <v>98</v>
          </cell>
          <cell r="W1094">
            <v>6</v>
          </cell>
          <cell r="X1094">
            <v>98</v>
          </cell>
          <cell r="Y1094">
            <v>0</v>
          </cell>
          <cell r="Z1094">
            <v>0</v>
          </cell>
          <cell r="AD1094" t="str">
            <v>0</v>
          </cell>
          <cell r="AE1094" t="str">
            <v>0</v>
          </cell>
          <cell r="AF1094" t="str">
            <v>00</v>
          </cell>
        </row>
        <row r="1095">
          <cell r="A1095" t="str">
            <v>02</v>
          </cell>
          <cell r="B1095" t="str">
            <v>02</v>
          </cell>
          <cell r="C1095" t="str">
            <v>557</v>
          </cell>
          <cell r="D1095" t="str">
            <v>Трубоукладчик КАТЕРП</v>
          </cell>
          <cell r="E1095" t="str">
            <v>ИЛЛАР 572 завN00527</v>
          </cell>
          <cell r="G1095" t="str">
            <v>01</v>
          </cell>
          <cell r="H1095">
            <v>1728161.32</v>
          </cell>
          <cell r="I1095">
            <v>604856.43999999994</v>
          </cell>
          <cell r="J1095">
            <v>0</v>
          </cell>
          <cell r="L1095" t="str">
            <v>20</v>
          </cell>
          <cell r="M1095" t="str">
            <v>41723</v>
          </cell>
          <cell r="N1095" t="str">
            <v>114 291524</v>
          </cell>
          <cell r="P1095">
            <v>10</v>
          </cell>
          <cell r="Q1095">
            <v>0</v>
          </cell>
          <cell r="R1095" t="str">
            <v>1</v>
          </cell>
          <cell r="S1095" t="str">
            <v>41</v>
          </cell>
          <cell r="T1095">
            <v>94</v>
          </cell>
          <cell r="U1095">
            <v>6</v>
          </cell>
          <cell r="V1095">
            <v>98</v>
          </cell>
          <cell r="W1095">
            <v>6</v>
          </cell>
          <cell r="X1095">
            <v>98</v>
          </cell>
          <cell r="Y1095">
            <v>0</v>
          </cell>
          <cell r="Z1095">
            <v>0</v>
          </cell>
          <cell r="AD1095" t="str">
            <v>0</v>
          </cell>
          <cell r="AE1095" t="str">
            <v>0</v>
          </cell>
          <cell r="AF1095" t="str">
            <v>00</v>
          </cell>
        </row>
        <row r="1096">
          <cell r="A1096" t="str">
            <v>02</v>
          </cell>
          <cell r="B1096" t="str">
            <v>02</v>
          </cell>
          <cell r="C1096" t="str">
            <v>558</v>
          </cell>
          <cell r="D1096" t="str">
            <v>Экскаватор ЭО-4224</v>
          </cell>
          <cell r="E1096" t="str">
            <v>завN1403</v>
          </cell>
          <cell r="G1096" t="str">
            <v>01</v>
          </cell>
          <cell r="H1096">
            <v>353000</v>
          </cell>
          <cell r="I1096">
            <v>206123</v>
          </cell>
          <cell r="J1096">
            <v>0</v>
          </cell>
          <cell r="L1096" t="str">
            <v>20</v>
          </cell>
          <cell r="M1096" t="str">
            <v>41803</v>
          </cell>
          <cell r="N1096" t="str">
            <v>14 2924331</v>
          </cell>
          <cell r="P1096">
            <v>9.1</v>
          </cell>
          <cell r="Q1096">
            <v>0</v>
          </cell>
          <cell r="R1096" t="str">
            <v>1</v>
          </cell>
          <cell r="S1096" t="str">
            <v>41</v>
          </cell>
          <cell r="T1096">
            <v>91</v>
          </cell>
          <cell r="U1096">
            <v>6</v>
          </cell>
          <cell r="V1096">
            <v>98</v>
          </cell>
          <cell r="W1096">
            <v>6</v>
          </cell>
          <cell r="X1096">
            <v>98</v>
          </cell>
          <cell r="Y1096">
            <v>0</v>
          </cell>
          <cell r="Z1096">
            <v>0</v>
          </cell>
          <cell r="AD1096" t="str">
            <v>0</v>
          </cell>
          <cell r="AE1096" t="str">
            <v>0</v>
          </cell>
          <cell r="AF1096" t="str">
            <v>00</v>
          </cell>
        </row>
        <row r="1097">
          <cell r="A1097" t="str">
            <v>02</v>
          </cell>
          <cell r="B1097" t="str">
            <v>02</v>
          </cell>
          <cell r="C1097" t="str">
            <v>559</v>
          </cell>
          <cell r="D1097" t="str">
            <v>Машина грунтовочная</v>
          </cell>
          <cell r="E1097" t="str">
            <v>с щеточным устройств</v>
          </cell>
          <cell r="F1097" t="str">
            <v>ом МГ-1220</v>
          </cell>
          <cell r="G1097" t="str">
            <v>01</v>
          </cell>
          <cell r="H1097">
            <v>143333</v>
          </cell>
          <cell r="I1097">
            <v>0</v>
          </cell>
          <cell r="J1097">
            <v>147833</v>
          </cell>
          <cell r="L1097" t="str">
            <v>20</v>
          </cell>
          <cell r="M1097" t="str">
            <v>43803</v>
          </cell>
          <cell r="N1097" t="str">
            <v>14 2947195</v>
          </cell>
          <cell r="P1097">
            <v>33.299999999999997</v>
          </cell>
          <cell r="Q1097">
            <v>0</v>
          </cell>
          <cell r="R1097" t="str">
            <v>1</v>
          </cell>
          <cell r="S1097" t="str">
            <v>43</v>
          </cell>
          <cell r="T1097">
            <v>98</v>
          </cell>
          <cell r="U1097">
            <v>6</v>
          </cell>
          <cell r="V1097">
            <v>98</v>
          </cell>
          <cell r="W1097">
            <v>6</v>
          </cell>
          <cell r="X1097">
            <v>98</v>
          </cell>
          <cell r="Y1097">
            <v>6</v>
          </cell>
          <cell r="Z1097">
            <v>98</v>
          </cell>
          <cell r="AB1097" t="str">
            <v>14</v>
          </cell>
          <cell r="AC1097">
            <v>7</v>
          </cell>
          <cell r="AD1097" t="str">
            <v>0</v>
          </cell>
          <cell r="AE1097" t="str">
            <v>0</v>
          </cell>
          <cell r="AF1097" t="str">
            <v>00</v>
          </cell>
        </row>
        <row r="1098">
          <cell r="A1098" t="str">
            <v>02</v>
          </cell>
          <cell r="B1098" t="str">
            <v>99</v>
          </cell>
          <cell r="C1098" t="str">
            <v>560</v>
          </cell>
          <cell r="D1098" t="str">
            <v>Пескоструйное устрой</v>
          </cell>
          <cell r="E1098" t="str">
            <v>ство /для чистки тру</v>
          </cell>
          <cell r="F1098" t="str">
            <v>б/</v>
          </cell>
          <cell r="G1098" t="str">
            <v>01</v>
          </cell>
          <cell r="H1098">
            <v>10000</v>
          </cell>
          <cell r="I1098">
            <v>0</v>
          </cell>
          <cell r="J1098">
            <v>0</v>
          </cell>
          <cell r="L1098" t="str">
            <v>20</v>
          </cell>
          <cell r="M1098" t="str">
            <v>43803</v>
          </cell>
          <cell r="N1098" t="str">
            <v>14 2947195</v>
          </cell>
          <cell r="P1098">
            <v>33.299999999999997</v>
          </cell>
          <cell r="Q1098">
            <v>0</v>
          </cell>
          <cell r="R1098" t="str">
            <v>1</v>
          </cell>
          <cell r="S1098" t="str">
            <v>43</v>
          </cell>
          <cell r="T1098">
            <v>98</v>
          </cell>
          <cell r="U1098">
            <v>6</v>
          </cell>
          <cell r="V1098">
            <v>98</v>
          </cell>
          <cell r="W1098">
            <v>6</v>
          </cell>
          <cell r="X1098">
            <v>98</v>
          </cell>
          <cell r="Y1098">
            <v>0</v>
          </cell>
          <cell r="Z1098">
            <v>0</v>
          </cell>
          <cell r="AD1098" t="str">
            <v>0</v>
          </cell>
          <cell r="AE1098" t="str">
            <v>0</v>
          </cell>
          <cell r="AF1098" t="str">
            <v>00</v>
          </cell>
        </row>
        <row r="1099">
          <cell r="A1099" t="str">
            <v>02</v>
          </cell>
          <cell r="B1099" t="str">
            <v>99</v>
          </cell>
          <cell r="C1099" t="str">
            <v>561</v>
          </cell>
          <cell r="D1099" t="str">
            <v>Компрессор с дизельн</v>
          </cell>
          <cell r="E1099" t="str">
            <v>ым проводом</v>
          </cell>
          <cell r="G1099" t="str">
            <v>01</v>
          </cell>
          <cell r="H1099">
            <v>42000</v>
          </cell>
          <cell r="I1099">
            <v>0</v>
          </cell>
          <cell r="J1099">
            <v>0</v>
          </cell>
          <cell r="L1099" t="str">
            <v>20</v>
          </cell>
          <cell r="M1099" t="str">
            <v>41400</v>
          </cell>
          <cell r="P1099">
            <v>5.4</v>
          </cell>
          <cell r="Q1099">
            <v>0</v>
          </cell>
          <cell r="R1099" t="str">
            <v>1</v>
          </cell>
          <cell r="S1099" t="str">
            <v>41</v>
          </cell>
          <cell r="T1099">
            <v>98</v>
          </cell>
          <cell r="U1099">
            <v>6</v>
          </cell>
          <cell r="V1099">
            <v>98</v>
          </cell>
          <cell r="W1099">
            <v>6</v>
          </cell>
          <cell r="X1099">
            <v>98</v>
          </cell>
          <cell r="Y1099">
            <v>0</v>
          </cell>
          <cell r="Z1099">
            <v>0</v>
          </cell>
          <cell r="AD1099" t="str">
            <v>0</v>
          </cell>
          <cell r="AE1099" t="str">
            <v>0</v>
          </cell>
          <cell r="AF1099" t="str">
            <v>00</v>
          </cell>
        </row>
        <row r="1100">
          <cell r="A1100" t="str">
            <v>02</v>
          </cell>
          <cell r="B1100" t="str">
            <v>02</v>
          </cell>
          <cell r="C1100" t="str">
            <v>565</v>
          </cell>
          <cell r="D1100" t="str">
            <v>Стрела-упопр /гпрузо</v>
          </cell>
          <cell r="E1100" t="str">
            <v>подъем.приспособл.</v>
          </cell>
          <cell r="F1100" t="str">
            <v>для тпрубоукладчика</v>
          </cell>
          <cell r="G1100" t="str">
            <v>01</v>
          </cell>
          <cell r="H1100">
            <v>32601.95</v>
          </cell>
          <cell r="I1100">
            <v>0</v>
          </cell>
          <cell r="J1100">
            <v>0</v>
          </cell>
          <cell r="L1100" t="str">
            <v>20</v>
          </cell>
          <cell r="M1100" t="str">
            <v>41723</v>
          </cell>
          <cell r="N1100" t="str">
            <v>14 2915319</v>
          </cell>
          <cell r="P1100">
            <v>10</v>
          </cell>
          <cell r="Q1100">
            <v>0</v>
          </cell>
          <cell r="R1100" t="str">
            <v>1</v>
          </cell>
          <cell r="S1100" t="str">
            <v>41</v>
          </cell>
          <cell r="T1100">
            <v>98</v>
          </cell>
          <cell r="U1100">
            <v>7</v>
          </cell>
          <cell r="V1100">
            <v>98</v>
          </cell>
          <cell r="W1100">
            <v>7</v>
          </cell>
          <cell r="X1100">
            <v>98</v>
          </cell>
          <cell r="Y1100">
            <v>0</v>
          </cell>
          <cell r="Z1100">
            <v>0</v>
          </cell>
          <cell r="AD1100" t="str">
            <v>0</v>
          </cell>
          <cell r="AE1100" t="str">
            <v>0</v>
          </cell>
          <cell r="AF1100" t="str">
            <v>00</v>
          </cell>
        </row>
        <row r="1101">
          <cell r="A1101" t="str">
            <v>02</v>
          </cell>
          <cell r="B1101" t="str">
            <v>02</v>
          </cell>
          <cell r="C1101" t="str">
            <v>566</v>
          </cell>
          <cell r="D1101" t="str">
            <v>Стрела-упор /грузопо</v>
          </cell>
          <cell r="E1101" t="str">
            <v>дъемн приспособл для</v>
          </cell>
          <cell r="F1101" t="str">
            <v>трубоукладчика</v>
          </cell>
          <cell r="G1101" t="str">
            <v>01</v>
          </cell>
          <cell r="H1101">
            <v>32601.95</v>
          </cell>
          <cell r="I1101">
            <v>0</v>
          </cell>
          <cell r="J1101">
            <v>0</v>
          </cell>
          <cell r="L1101" t="str">
            <v>20</v>
          </cell>
          <cell r="M1101" t="str">
            <v>41723</v>
          </cell>
          <cell r="N1101" t="str">
            <v>14 2915319</v>
          </cell>
          <cell r="P1101">
            <v>10</v>
          </cell>
          <cell r="Q1101">
            <v>0</v>
          </cell>
          <cell r="R1101" t="str">
            <v>1</v>
          </cell>
          <cell r="S1101" t="str">
            <v>41</v>
          </cell>
          <cell r="T1101">
            <v>98</v>
          </cell>
          <cell r="U1101">
            <v>7</v>
          </cell>
          <cell r="V1101">
            <v>98</v>
          </cell>
          <cell r="W1101">
            <v>7</v>
          </cell>
          <cell r="X1101">
            <v>98</v>
          </cell>
          <cell r="Y1101">
            <v>0</v>
          </cell>
          <cell r="Z1101">
            <v>0</v>
          </cell>
          <cell r="AD1101" t="str">
            <v>0</v>
          </cell>
          <cell r="AE1101" t="str">
            <v>0</v>
          </cell>
          <cell r="AF1101" t="str">
            <v>00</v>
          </cell>
        </row>
        <row r="1102">
          <cell r="A1102" t="str">
            <v>02</v>
          </cell>
          <cell r="B1102" t="str">
            <v>02</v>
          </cell>
          <cell r="C1102" t="str">
            <v>567</v>
          </cell>
          <cell r="D1102" t="str">
            <v>Стрела-упор /грузопо</v>
          </cell>
          <cell r="E1102" t="str">
            <v>дъем приспособл для</v>
          </cell>
          <cell r="F1102" t="str">
            <v>трубоукладчика</v>
          </cell>
          <cell r="G1102" t="str">
            <v>01</v>
          </cell>
          <cell r="H1102">
            <v>32601.95</v>
          </cell>
          <cell r="I1102">
            <v>0</v>
          </cell>
          <cell r="J1102">
            <v>0</v>
          </cell>
          <cell r="L1102" t="str">
            <v>20</v>
          </cell>
          <cell r="M1102" t="str">
            <v>41723</v>
          </cell>
          <cell r="N1102" t="str">
            <v>14 2915319</v>
          </cell>
          <cell r="P1102">
            <v>10</v>
          </cell>
          <cell r="Q1102">
            <v>0</v>
          </cell>
          <cell r="R1102" t="str">
            <v>1</v>
          </cell>
          <cell r="S1102" t="str">
            <v>41</v>
          </cell>
          <cell r="T1102">
            <v>98</v>
          </cell>
          <cell r="U1102">
            <v>7</v>
          </cell>
          <cell r="V1102">
            <v>98</v>
          </cell>
          <cell r="W1102">
            <v>7</v>
          </cell>
          <cell r="X1102">
            <v>98</v>
          </cell>
          <cell r="Y1102">
            <v>0</v>
          </cell>
          <cell r="Z1102">
            <v>0</v>
          </cell>
          <cell r="AD1102" t="str">
            <v>0</v>
          </cell>
          <cell r="AE1102" t="str">
            <v>0</v>
          </cell>
          <cell r="AF1102" t="str">
            <v>00</v>
          </cell>
        </row>
        <row r="1103">
          <cell r="A1103" t="str">
            <v>02</v>
          </cell>
          <cell r="B1103" t="str">
            <v>02</v>
          </cell>
          <cell r="C1103" t="str">
            <v>568</v>
          </cell>
          <cell r="D1103" t="str">
            <v>Диз.эл.станция ДГ-10</v>
          </cell>
          <cell r="E1103" t="str">
            <v>0 /Москов.прожекторн</v>
          </cell>
          <cell r="F1103" t="str">
            <v>ый з-д зN9303026/</v>
          </cell>
          <cell r="G1103" t="str">
            <v>01</v>
          </cell>
          <cell r="H1103">
            <v>127783.33</v>
          </cell>
          <cell r="I1103">
            <v>0</v>
          </cell>
          <cell r="J1103">
            <v>0</v>
          </cell>
          <cell r="L1103" t="str">
            <v>20</v>
          </cell>
          <cell r="M1103" t="str">
            <v>40301</v>
          </cell>
          <cell r="N1103" t="str">
            <v>14 3149130</v>
          </cell>
          <cell r="P1103">
            <v>10.8</v>
          </cell>
          <cell r="Q1103">
            <v>0</v>
          </cell>
          <cell r="R1103" t="str">
            <v>1</v>
          </cell>
          <cell r="S1103" t="str">
            <v>40</v>
          </cell>
          <cell r="T1103">
            <v>93</v>
          </cell>
          <cell r="U1103">
            <v>7</v>
          </cell>
          <cell r="V1103">
            <v>98</v>
          </cell>
          <cell r="W1103">
            <v>7</v>
          </cell>
          <cell r="X1103">
            <v>98</v>
          </cell>
          <cell r="Y1103">
            <v>0</v>
          </cell>
          <cell r="Z1103">
            <v>0</v>
          </cell>
          <cell r="AD1103" t="str">
            <v>0</v>
          </cell>
          <cell r="AE1103" t="str">
            <v>0</v>
          </cell>
          <cell r="AF1103" t="str">
            <v>00</v>
          </cell>
        </row>
        <row r="1104">
          <cell r="A1104" t="str">
            <v>02</v>
          </cell>
          <cell r="B1104" t="str">
            <v>02</v>
          </cell>
          <cell r="C1104" t="str">
            <v>569</v>
          </cell>
          <cell r="D1104" t="str">
            <v>Прицеп-фургон МАЗ-52</v>
          </cell>
          <cell r="E1104" t="str">
            <v>243 /Минский а/з-д /</v>
          </cell>
          <cell r="G1104" t="str">
            <v>01</v>
          </cell>
          <cell r="H1104">
            <v>3883.33</v>
          </cell>
          <cell r="I1104">
            <v>0</v>
          </cell>
          <cell r="J1104">
            <v>4271.6499999999996</v>
          </cell>
          <cell r="L1104" t="str">
            <v>20</v>
          </cell>
          <cell r="M1104" t="str">
            <v>50410</v>
          </cell>
          <cell r="N1104" t="str">
            <v>14 3420203</v>
          </cell>
          <cell r="P1104">
            <v>12.5</v>
          </cell>
          <cell r="Q1104">
            <v>0</v>
          </cell>
          <cell r="R1104" t="str">
            <v>1</v>
          </cell>
          <cell r="S1104" t="str">
            <v>50</v>
          </cell>
          <cell r="T1104">
            <v>93</v>
          </cell>
          <cell r="U1104">
            <v>7</v>
          </cell>
          <cell r="V1104">
            <v>98</v>
          </cell>
          <cell r="W1104">
            <v>7</v>
          </cell>
          <cell r="X1104">
            <v>98</v>
          </cell>
          <cell r="Y1104">
            <v>7</v>
          </cell>
          <cell r="Z1104">
            <v>98</v>
          </cell>
          <cell r="AD1104" t="str">
            <v>0</v>
          </cell>
          <cell r="AE1104" t="str">
            <v>0</v>
          </cell>
          <cell r="AF1104" t="str">
            <v>00</v>
          </cell>
        </row>
        <row r="1105">
          <cell r="A1105" t="str">
            <v>02</v>
          </cell>
          <cell r="B1105" t="str">
            <v>23</v>
          </cell>
          <cell r="C1105" t="str">
            <v>570</v>
          </cell>
          <cell r="D1105" t="str">
            <v>Помпа водяная</v>
          </cell>
          <cell r="G1105" t="str">
            <v>01</v>
          </cell>
          <cell r="H1105">
            <v>12500</v>
          </cell>
          <cell r="I1105">
            <v>0</v>
          </cell>
          <cell r="J1105">
            <v>0</v>
          </cell>
          <cell r="L1105" t="str">
            <v>23</v>
          </cell>
          <cell r="M1105" t="str">
            <v>41500</v>
          </cell>
          <cell r="N1105" t="str">
            <v>14 2912110</v>
          </cell>
          <cell r="P1105">
            <v>20</v>
          </cell>
          <cell r="Q1105">
            <v>0</v>
          </cell>
          <cell r="R1105" t="str">
            <v>1</v>
          </cell>
          <cell r="S1105" t="str">
            <v>41</v>
          </cell>
          <cell r="T1105">
            <v>98</v>
          </cell>
          <cell r="U1105">
            <v>7</v>
          </cell>
          <cell r="V1105">
            <v>98</v>
          </cell>
          <cell r="W1105">
            <v>7</v>
          </cell>
          <cell r="X1105">
            <v>98</v>
          </cell>
          <cell r="Y1105">
            <v>0</v>
          </cell>
          <cell r="Z1105">
            <v>0</v>
          </cell>
          <cell r="AD1105" t="str">
            <v>0</v>
          </cell>
          <cell r="AE1105" t="str">
            <v>0</v>
          </cell>
          <cell r="AF1105" t="str">
            <v>00</v>
          </cell>
        </row>
        <row r="1106">
          <cell r="A1106" t="str">
            <v>02</v>
          </cell>
          <cell r="B1106" t="str">
            <v>23</v>
          </cell>
          <cell r="C1106" t="str">
            <v>571</v>
          </cell>
          <cell r="D1106" t="str">
            <v>Генератор</v>
          </cell>
          <cell r="G1106" t="str">
            <v>01</v>
          </cell>
          <cell r="H1106">
            <v>10550</v>
          </cell>
          <cell r="I1106">
            <v>0</v>
          </cell>
          <cell r="J1106">
            <v>0</v>
          </cell>
          <cell r="L1106" t="str">
            <v>23</v>
          </cell>
          <cell r="M1106" t="str">
            <v>40203</v>
          </cell>
          <cell r="N1106" t="str">
            <v>14 2911100</v>
          </cell>
          <cell r="P1106">
            <v>6.2</v>
          </cell>
          <cell r="Q1106">
            <v>0</v>
          </cell>
          <cell r="R1106" t="str">
            <v>1</v>
          </cell>
          <cell r="S1106" t="str">
            <v>40</v>
          </cell>
          <cell r="T1106">
            <v>98</v>
          </cell>
          <cell r="U1106">
            <v>7</v>
          </cell>
          <cell r="V1106">
            <v>98</v>
          </cell>
          <cell r="W1106">
            <v>7</v>
          </cell>
          <cell r="X1106">
            <v>98</v>
          </cell>
          <cell r="Y1106">
            <v>0</v>
          </cell>
          <cell r="Z1106">
            <v>0</v>
          </cell>
          <cell r="AD1106" t="str">
            <v>0</v>
          </cell>
          <cell r="AE1106" t="str">
            <v>0</v>
          </cell>
          <cell r="AF1106" t="str">
            <v>00</v>
          </cell>
        </row>
        <row r="1107">
          <cell r="A1107" t="str">
            <v>02</v>
          </cell>
          <cell r="B1107" t="str">
            <v>71</v>
          </cell>
          <cell r="C1107" t="str">
            <v>572</v>
          </cell>
          <cell r="D1107" t="str">
            <v>Бульдозер ДЗ-171</v>
          </cell>
          <cell r="G1107" t="str">
            <v>01</v>
          </cell>
          <cell r="H1107">
            <v>190000</v>
          </cell>
          <cell r="I1107">
            <v>181133.34</v>
          </cell>
          <cell r="J1107">
            <v>0</v>
          </cell>
          <cell r="L1107" t="str">
            <v>23</v>
          </cell>
          <cell r="M1107" t="str">
            <v>41814</v>
          </cell>
          <cell r="N1107" t="str">
            <v>14 2924340</v>
          </cell>
          <cell r="P1107">
            <v>14.3</v>
          </cell>
          <cell r="Q1107">
            <v>0</v>
          </cell>
          <cell r="R1107" t="str">
            <v>1</v>
          </cell>
          <cell r="S1107" t="str">
            <v>41</v>
          </cell>
          <cell r="T1107">
            <v>91</v>
          </cell>
          <cell r="U1107">
            <v>7</v>
          </cell>
          <cell r="V1107">
            <v>98</v>
          </cell>
          <cell r="W1107">
            <v>7</v>
          </cell>
          <cell r="X1107">
            <v>98</v>
          </cell>
          <cell r="Y1107">
            <v>0</v>
          </cell>
          <cell r="Z1107">
            <v>0</v>
          </cell>
          <cell r="AD1107" t="str">
            <v>0</v>
          </cell>
          <cell r="AE1107" t="str">
            <v>0</v>
          </cell>
          <cell r="AF1107" t="str">
            <v>00</v>
          </cell>
        </row>
        <row r="1108">
          <cell r="A1108" t="str">
            <v>02</v>
          </cell>
          <cell r="B1108" t="str">
            <v>02</v>
          </cell>
          <cell r="C1108" t="str">
            <v>573</v>
          </cell>
          <cell r="D1108" t="str">
            <v>Очистная машина ОМГ-</v>
          </cell>
          <cell r="E1108" t="str">
            <v>1220 г.Камешково</v>
          </cell>
          <cell r="F1108" t="str">
            <v>ОАО "КАМЗ"/мех.з-д/</v>
          </cell>
          <cell r="G1108" t="str">
            <v>01</v>
          </cell>
          <cell r="H1108">
            <v>190000</v>
          </cell>
          <cell r="I1108">
            <v>0</v>
          </cell>
          <cell r="J1108">
            <v>0</v>
          </cell>
          <cell r="L1108" t="str">
            <v>20</v>
          </cell>
          <cell r="M1108" t="str">
            <v>43803</v>
          </cell>
          <cell r="N1108" t="str">
            <v>14 2947195</v>
          </cell>
          <cell r="P1108">
            <v>33.299999999999997</v>
          </cell>
          <cell r="Q1108">
            <v>0</v>
          </cell>
          <cell r="R1108" t="str">
            <v>1</v>
          </cell>
          <cell r="S1108" t="str">
            <v>43</v>
          </cell>
          <cell r="T1108">
            <v>98</v>
          </cell>
          <cell r="U1108">
            <v>8</v>
          </cell>
          <cell r="V1108">
            <v>98</v>
          </cell>
          <cell r="W1108">
            <v>8</v>
          </cell>
          <cell r="X1108">
            <v>98</v>
          </cell>
          <cell r="Y1108">
            <v>0</v>
          </cell>
          <cell r="Z1108">
            <v>0</v>
          </cell>
          <cell r="AD1108" t="str">
            <v>0</v>
          </cell>
          <cell r="AE1108" t="str">
            <v>0</v>
          </cell>
          <cell r="AF1108" t="str">
            <v>00</v>
          </cell>
        </row>
        <row r="1109">
          <cell r="A1109" t="str">
            <v>02</v>
          </cell>
          <cell r="B1109" t="str">
            <v>02</v>
          </cell>
          <cell r="C1109" t="str">
            <v>574</v>
          </cell>
          <cell r="D1109" t="str">
            <v>Подвеска троллейная</v>
          </cell>
          <cell r="E1109" t="str">
            <v>РПТ-1220РС</v>
          </cell>
          <cell r="G1109" t="str">
            <v>01</v>
          </cell>
          <cell r="H1109">
            <v>76884</v>
          </cell>
          <cell r="I1109">
            <v>0</v>
          </cell>
          <cell r="J1109">
            <v>64070</v>
          </cell>
          <cell r="L1109" t="str">
            <v>20</v>
          </cell>
          <cell r="M1109" t="str">
            <v>43814</v>
          </cell>
          <cell r="N1109" t="str">
            <v>14 2947192</v>
          </cell>
          <cell r="P1109">
            <v>33.299999999999997</v>
          </cell>
          <cell r="Q1109">
            <v>0</v>
          </cell>
          <cell r="R1109" t="str">
            <v>1</v>
          </cell>
          <cell r="S1109" t="str">
            <v>43</v>
          </cell>
          <cell r="T1109">
            <v>98</v>
          </cell>
          <cell r="U1109">
            <v>8</v>
          </cell>
          <cell r="V1109">
            <v>98</v>
          </cell>
          <cell r="W1109">
            <v>8</v>
          </cell>
          <cell r="X1109">
            <v>98</v>
          </cell>
          <cell r="Y1109">
            <v>8</v>
          </cell>
          <cell r="Z1109">
            <v>98</v>
          </cell>
          <cell r="AD1109" t="str">
            <v>0</v>
          </cell>
          <cell r="AE1109" t="str">
            <v>0</v>
          </cell>
          <cell r="AF1109" t="str">
            <v>00</v>
          </cell>
        </row>
        <row r="1110">
          <cell r="A1110" t="str">
            <v>02</v>
          </cell>
          <cell r="B1110" t="str">
            <v>02</v>
          </cell>
          <cell r="C1110" t="str">
            <v>575</v>
          </cell>
          <cell r="D1110" t="str">
            <v>Подвеска троллейная</v>
          </cell>
          <cell r="E1110" t="str">
            <v>РПТ-1220</v>
          </cell>
          <cell r="G1110" t="str">
            <v>01</v>
          </cell>
          <cell r="H1110">
            <v>76884</v>
          </cell>
          <cell r="I1110">
            <v>0</v>
          </cell>
          <cell r="J1110">
            <v>64070</v>
          </cell>
          <cell r="L1110" t="str">
            <v>20</v>
          </cell>
          <cell r="M1110" t="str">
            <v>43814</v>
          </cell>
          <cell r="N1110" t="str">
            <v>14 2947192</v>
          </cell>
          <cell r="P1110">
            <v>33.299999999999997</v>
          </cell>
          <cell r="Q1110">
            <v>0</v>
          </cell>
          <cell r="R1110" t="str">
            <v>1</v>
          </cell>
          <cell r="S1110" t="str">
            <v>43</v>
          </cell>
          <cell r="T1110">
            <v>98</v>
          </cell>
          <cell r="U1110">
            <v>8</v>
          </cell>
          <cell r="V1110">
            <v>98</v>
          </cell>
          <cell r="W1110">
            <v>8</v>
          </cell>
          <cell r="X1110">
            <v>98</v>
          </cell>
          <cell r="Y1110">
            <v>8</v>
          </cell>
          <cell r="Z1110">
            <v>98</v>
          </cell>
          <cell r="AD1110" t="str">
            <v>0</v>
          </cell>
          <cell r="AE1110" t="str">
            <v>0</v>
          </cell>
          <cell r="AF1110" t="str">
            <v>00</v>
          </cell>
        </row>
        <row r="1111">
          <cell r="A1111" t="str">
            <v>02</v>
          </cell>
          <cell r="B1111" t="str">
            <v>02</v>
          </cell>
          <cell r="C1111" t="str">
            <v>576</v>
          </cell>
          <cell r="D1111" t="str">
            <v>Подвеска троллейная</v>
          </cell>
          <cell r="E1111" t="str">
            <v>РПТ-1220РС</v>
          </cell>
          <cell r="G1111" t="str">
            <v>01</v>
          </cell>
          <cell r="H1111">
            <v>76884</v>
          </cell>
          <cell r="I1111">
            <v>0</v>
          </cell>
          <cell r="J1111">
            <v>64070</v>
          </cell>
          <cell r="L1111" t="str">
            <v>20</v>
          </cell>
          <cell r="M1111" t="str">
            <v>43814</v>
          </cell>
          <cell r="N1111" t="str">
            <v>14 2947192</v>
          </cell>
          <cell r="P1111">
            <v>33.299999999999997</v>
          </cell>
          <cell r="Q1111">
            <v>0</v>
          </cell>
          <cell r="R1111" t="str">
            <v>1</v>
          </cell>
          <cell r="S1111" t="str">
            <v>43</v>
          </cell>
          <cell r="T1111">
            <v>98</v>
          </cell>
          <cell r="U1111">
            <v>8</v>
          </cell>
          <cell r="V1111">
            <v>98</v>
          </cell>
          <cell r="W1111">
            <v>8</v>
          </cell>
          <cell r="X1111">
            <v>98</v>
          </cell>
          <cell r="Y1111">
            <v>8</v>
          </cell>
          <cell r="Z1111">
            <v>98</v>
          </cell>
          <cell r="AD1111" t="str">
            <v>0</v>
          </cell>
          <cell r="AE1111" t="str">
            <v>0</v>
          </cell>
          <cell r="AF1111" t="str">
            <v>00</v>
          </cell>
        </row>
        <row r="1112">
          <cell r="A1112" t="str">
            <v>02</v>
          </cell>
          <cell r="B1112" t="str">
            <v>70</v>
          </cell>
          <cell r="C1112" t="str">
            <v>577</v>
          </cell>
          <cell r="D1112" t="str">
            <v>Свароч.полуавтомат</v>
          </cell>
          <cell r="E1112" t="str">
            <v>ПДГ-312-4 /ВДГ-3033/</v>
          </cell>
          <cell r="F1112" t="str">
            <v>ЗАО"СЭЛМА"гСимферопо</v>
          </cell>
          <cell r="G1112" t="str">
            <v>01</v>
          </cell>
          <cell r="H1112">
            <v>15000</v>
          </cell>
          <cell r="I1112">
            <v>0</v>
          </cell>
          <cell r="J1112">
            <v>0</v>
          </cell>
          <cell r="L1112" t="str">
            <v>20</v>
          </cell>
          <cell r="M1112" t="str">
            <v>42502</v>
          </cell>
          <cell r="N1112" t="str">
            <v>14 2922772</v>
          </cell>
          <cell r="P1112">
            <v>16.7</v>
          </cell>
          <cell r="Q1112">
            <v>0</v>
          </cell>
          <cell r="R1112" t="str">
            <v>1</v>
          </cell>
          <cell r="S1112" t="str">
            <v>42</v>
          </cell>
          <cell r="T1112">
            <v>96</v>
          </cell>
          <cell r="U1112">
            <v>8</v>
          </cell>
          <cell r="V1112">
            <v>98</v>
          </cell>
          <cell r="W1112">
            <v>8</v>
          </cell>
          <cell r="X1112">
            <v>98</v>
          </cell>
          <cell r="Y1112">
            <v>0</v>
          </cell>
          <cell r="Z1112">
            <v>0</v>
          </cell>
          <cell r="AD1112" t="str">
            <v>0</v>
          </cell>
          <cell r="AE1112" t="str">
            <v>0</v>
          </cell>
          <cell r="AF1112" t="str">
            <v>00</v>
          </cell>
        </row>
        <row r="1113">
          <cell r="A1113" t="str">
            <v>02</v>
          </cell>
          <cell r="B1113" t="str">
            <v>23</v>
          </cell>
          <cell r="C1113" t="str">
            <v>578</v>
          </cell>
          <cell r="D1113" t="str">
            <v>А/м КАМАЗ-5511 г/нТ</v>
          </cell>
          <cell r="E1113" t="str">
            <v>838СС дв133158 ш0081</v>
          </cell>
          <cell r="F1113" t="str">
            <v>091Камский а/з-д</v>
          </cell>
          <cell r="G1113" t="str">
            <v>01</v>
          </cell>
          <cell r="H1113">
            <v>106531</v>
          </cell>
          <cell r="I1113">
            <v>106531</v>
          </cell>
          <cell r="J1113">
            <v>0</v>
          </cell>
          <cell r="L1113" t="str">
            <v>23</v>
          </cell>
          <cell r="M1113" t="str">
            <v>50426</v>
          </cell>
          <cell r="N1113" t="str">
            <v>15 3410349</v>
          </cell>
          <cell r="P1113">
            <v>10</v>
          </cell>
          <cell r="Q1113">
            <v>0</v>
          </cell>
          <cell r="R1113" t="str">
            <v>1</v>
          </cell>
          <cell r="S1113" t="str">
            <v>50</v>
          </cell>
          <cell r="T1113">
            <v>84</v>
          </cell>
          <cell r="U1113">
            <v>8</v>
          </cell>
          <cell r="V1113">
            <v>98</v>
          </cell>
          <cell r="W1113">
            <v>8</v>
          </cell>
          <cell r="X1113">
            <v>98</v>
          </cell>
          <cell r="Y1113">
            <v>0</v>
          </cell>
          <cell r="Z1113">
            <v>0</v>
          </cell>
          <cell r="AD1113" t="str">
            <v>0</v>
          </cell>
          <cell r="AE1113" t="str">
            <v>0</v>
          </cell>
          <cell r="AF1113" t="str">
            <v>00</v>
          </cell>
        </row>
        <row r="1114">
          <cell r="A1114" t="str">
            <v>02</v>
          </cell>
          <cell r="B1114" t="str">
            <v>23</v>
          </cell>
          <cell r="C1114" t="str">
            <v>579</v>
          </cell>
          <cell r="D1114" t="str">
            <v>А/мКРАЗ-256Б1 г/нТ85</v>
          </cell>
          <cell r="E1114" t="str">
            <v>4СС дв31816 ш0645488</v>
          </cell>
          <cell r="F1114" t="str">
            <v>гКременчуг</v>
          </cell>
          <cell r="G1114" t="str">
            <v>01</v>
          </cell>
          <cell r="H1114">
            <v>121333.33</v>
          </cell>
          <cell r="I1114">
            <v>121333.33</v>
          </cell>
          <cell r="J1114">
            <v>0</v>
          </cell>
          <cell r="L1114" t="str">
            <v>23</v>
          </cell>
          <cell r="M1114" t="str">
            <v>50411</v>
          </cell>
          <cell r="N1114" t="str">
            <v>14 2928262</v>
          </cell>
          <cell r="P1114">
            <v>10</v>
          </cell>
          <cell r="Q1114">
            <v>0</v>
          </cell>
          <cell r="R1114" t="str">
            <v>1</v>
          </cell>
          <cell r="S1114" t="str">
            <v>50</v>
          </cell>
          <cell r="T1114">
            <v>89</v>
          </cell>
          <cell r="U1114">
            <v>8</v>
          </cell>
          <cell r="V1114">
            <v>98</v>
          </cell>
          <cell r="W1114">
            <v>8</v>
          </cell>
          <cell r="X1114">
            <v>98</v>
          </cell>
          <cell r="Y1114">
            <v>0</v>
          </cell>
          <cell r="Z1114">
            <v>0</v>
          </cell>
          <cell r="AD1114" t="str">
            <v>0</v>
          </cell>
          <cell r="AE1114" t="str">
            <v>0</v>
          </cell>
          <cell r="AF1114" t="str">
            <v>00</v>
          </cell>
        </row>
        <row r="1115">
          <cell r="A1115" t="str">
            <v>02</v>
          </cell>
          <cell r="B1115" t="str">
            <v>80</v>
          </cell>
          <cell r="C1115" t="str">
            <v>562</v>
          </cell>
          <cell r="D1115" t="str">
            <v>Сканер 120dp:, цв.</v>
          </cell>
          <cell r="G1115" t="str">
            <v>01</v>
          </cell>
          <cell r="H1115">
            <v>19200</v>
          </cell>
          <cell r="I1115">
            <v>0</v>
          </cell>
          <cell r="J1115">
            <v>0</v>
          </cell>
          <cell r="L1115" t="str">
            <v>26</v>
          </cell>
          <cell r="M1115" t="str">
            <v>48003</v>
          </cell>
          <cell r="P1115">
            <v>11.1</v>
          </cell>
          <cell r="Q1115">
            <v>0</v>
          </cell>
          <cell r="R1115" t="str">
            <v>1</v>
          </cell>
          <cell r="S1115" t="str">
            <v>48</v>
          </cell>
          <cell r="T1115">
            <v>98</v>
          </cell>
          <cell r="U1115">
            <v>10</v>
          </cell>
          <cell r="V1115">
            <v>98</v>
          </cell>
          <cell r="W1115">
            <v>10</v>
          </cell>
          <cell r="X1115">
            <v>98</v>
          </cell>
          <cell r="Y1115">
            <v>0</v>
          </cell>
          <cell r="Z1115">
            <v>0</v>
          </cell>
          <cell r="AD1115" t="str">
            <v>0</v>
          </cell>
          <cell r="AE1115" t="str">
            <v>0</v>
          </cell>
          <cell r="AF1115" t="str">
            <v>00</v>
          </cell>
        </row>
        <row r="1116">
          <cell r="A1116" t="str">
            <v>02</v>
          </cell>
          <cell r="B1116" t="str">
            <v>80</v>
          </cell>
          <cell r="C1116" t="str">
            <v>563</v>
          </cell>
          <cell r="D1116" t="str">
            <v>Компьютер Р-П /Ceb/-</v>
          </cell>
          <cell r="E1116" t="str">
            <v>266</v>
          </cell>
          <cell r="G1116" t="str">
            <v>01</v>
          </cell>
          <cell r="H1116">
            <v>21000</v>
          </cell>
          <cell r="I1116">
            <v>0</v>
          </cell>
          <cell r="J1116">
            <v>24500</v>
          </cell>
          <cell r="L1116" t="str">
            <v>26</v>
          </cell>
          <cell r="M1116" t="str">
            <v>48008</v>
          </cell>
          <cell r="P1116">
            <v>10</v>
          </cell>
          <cell r="Q1116">
            <v>0</v>
          </cell>
          <cell r="R1116" t="str">
            <v>1</v>
          </cell>
          <cell r="S1116" t="str">
            <v>48</v>
          </cell>
          <cell r="T1116">
            <v>98</v>
          </cell>
          <cell r="U1116">
            <v>10</v>
          </cell>
          <cell r="V1116">
            <v>98</v>
          </cell>
          <cell r="W1116">
            <v>10</v>
          </cell>
          <cell r="X1116">
            <v>98</v>
          </cell>
          <cell r="Y1116">
            <v>10</v>
          </cell>
          <cell r="Z1116">
            <v>98</v>
          </cell>
          <cell r="AD1116" t="str">
            <v>0</v>
          </cell>
          <cell r="AE1116" t="str">
            <v>0</v>
          </cell>
          <cell r="AF1116" t="str">
            <v>00</v>
          </cell>
        </row>
        <row r="1117">
          <cell r="A1117" t="str">
            <v>02</v>
          </cell>
          <cell r="B1117" t="str">
            <v>02</v>
          </cell>
          <cell r="C1117" t="str">
            <v>564</v>
          </cell>
          <cell r="D1117" t="str">
            <v>Компрессор 4ВУ-1-5/9</v>
          </cell>
          <cell r="G1117" t="str">
            <v>01</v>
          </cell>
          <cell r="H1117">
            <v>10433.719999999999</v>
          </cell>
          <cell r="I1117">
            <v>10433.719999999999</v>
          </cell>
          <cell r="J1117">
            <v>0</v>
          </cell>
          <cell r="L1117" t="str">
            <v>20</v>
          </cell>
          <cell r="M1117" t="str">
            <v>41401</v>
          </cell>
          <cell r="P1117">
            <v>6.7</v>
          </cell>
          <cell r="Q1117">
            <v>0</v>
          </cell>
          <cell r="R1117" t="str">
            <v>1</v>
          </cell>
          <cell r="S1117" t="str">
            <v>41</v>
          </cell>
          <cell r="T1117">
            <v>76</v>
          </cell>
          <cell r="U1117">
            <v>10</v>
          </cell>
          <cell r="V1117">
            <v>98</v>
          </cell>
          <cell r="W1117">
            <v>10</v>
          </cell>
          <cell r="X1117">
            <v>98</v>
          </cell>
          <cell r="Y1117">
            <v>0</v>
          </cell>
          <cell r="Z1117">
            <v>0</v>
          </cell>
          <cell r="AD1117" t="str">
            <v>0</v>
          </cell>
          <cell r="AE1117" t="str">
            <v>0</v>
          </cell>
          <cell r="AF1117" t="str">
            <v>00</v>
          </cell>
        </row>
        <row r="1118">
          <cell r="A1118" t="str">
            <v>02</v>
          </cell>
          <cell r="B1118" t="str">
            <v>02</v>
          </cell>
          <cell r="C1118" t="str">
            <v>580</v>
          </cell>
          <cell r="D1118" t="str">
            <v>Компрессор 4ВУ-1-5/9</v>
          </cell>
          <cell r="G1118" t="str">
            <v>01</v>
          </cell>
          <cell r="H1118">
            <v>10433.719999999999</v>
          </cell>
          <cell r="I1118">
            <v>10433.719999999999</v>
          </cell>
          <cell r="J1118">
            <v>0</v>
          </cell>
          <cell r="L1118" t="str">
            <v>20</v>
          </cell>
          <cell r="M1118" t="str">
            <v>41401</v>
          </cell>
          <cell r="P1118">
            <v>6.7</v>
          </cell>
          <cell r="Q1118">
            <v>0</v>
          </cell>
          <cell r="R1118" t="str">
            <v>1</v>
          </cell>
          <cell r="S1118" t="str">
            <v>41</v>
          </cell>
          <cell r="T1118">
            <v>76</v>
          </cell>
          <cell r="U1118">
            <v>10</v>
          </cell>
          <cell r="V1118">
            <v>98</v>
          </cell>
          <cell r="W1118">
            <v>10</v>
          </cell>
          <cell r="X1118">
            <v>98</v>
          </cell>
          <cell r="Y1118">
            <v>0</v>
          </cell>
          <cell r="Z1118">
            <v>0</v>
          </cell>
          <cell r="AD1118" t="str">
            <v>0</v>
          </cell>
          <cell r="AE1118" t="str">
            <v>0</v>
          </cell>
          <cell r="AF1118" t="str">
            <v>00</v>
          </cell>
        </row>
        <row r="1119">
          <cell r="A1119" t="str">
            <v>02</v>
          </cell>
          <cell r="B1119" t="str">
            <v>03</v>
          </cell>
          <cell r="C1119" t="str">
            <v>581</v>
          </cell>
          <cell r="D1119" t="str">
            <v>Весы 4031РП-600</v>
          </cell>
          <cell r="G1119" t="str">
            <v>01</v>
          </cell>
          <cell r="H1119">
            <v>9000</v>
          </cell>
          <cell r="I1119">
            <v>0</v>
          </cell>
          <cell r="J1119">
            <v>0</v>
          </cell>
          <cell r="L1119" t="str">
            <v>26</v>
          </cell>
          <cell r="M1119" t="str">
            <v>47039</v>
          </cell>
          <cell r="P1119">
            <v>6.7</v>
          </cell>
          <cell r="Q1119">
            <v>0</v>
          </cell>
          <cell r="R1119" t="str">
            <v>1</v>
          </cell>
          <cell r="S1119" t="str">
            <v>47</v>
          </cell>
          <cell r="T1119">
            <v>97</v>
          </cell>
          <cell r="U1119">
            <v>10</v>
          </cell>
          <cell r="V1119">
            <v>98</v>
          </cell>
          <cell r="W1119">
            <v>10</v>
          </cell>
          <cell r="X1119">
            <v>98</v>
          </cell>
          <cell r="Y1119">
            <v>0</v>
          </cell>
          <cell r="Z1119">
            <v>0</v>
          </cell>
          <cell r="AD1119" t="str">
            <v>0</v>
          </cell>
          <cell r="AE1119" t="str">
            <v>0</v>
          </cell>
          <cell r="AF1119" t="str">
            <v>00</v>
          </cell>
        </row>
        <row r="1120">
          <cell r="A1120" t="str">
            <v>02</v>
          </cell>
          <cell r="B1120" t="str">
            <v>02</v>
          </cell>
          <cell r="C1120" t="str">
            <v>582</v>
          </cell>
          <cell r="D1120" t="str">
            <v>Подкапывающая машина</v>
          </cell>
          <cell r="E1120" t="str">
            <v>МПТ-1220</v>
          </cell>
          <cell r="G1120" t="str">
            <v>01</v>
          </cell>
          <cell r="H1120">
            <v>178195</v>
          </cell>
          <cell r="I1120">
            <v>0</v>
          </cell>
          <cell r="J1120">
            <v>0</v>
          </cell>
          <cell r="L1120" t="str">
            <v>20</v>
          </cell>
          <cell r="M1120" t="str">
            <v>43803</v>
          </cell>
          <cell r="P1120">
            <v>33.299999999999997</v>
          </cell>
          <cell r="Q1120">
            <v>0</v>
          </cell>
          <cell r="R1120" t="str">
            <v>1</v>
          </cell>
          <cell r="S1120" t="str">
            <v>43</v>
          </cell>
          <cell r="T1120">
            <v>98</v>
          </cell>
          <cell r="U1120">
            <v>10</v>
          </cell>
          <cell r="V1120">
            <v>98</v>
          </cell>
          <cell r="W1120">
            <v>10</v>
          </cell>
          <cell r="X1120">
            <v>98</v>
          </cell>
          <cell r="Y1120">
            <v>0</v>
          </cell>
          <cell r="Z1120">
            <v>0</v>
          </cell>
          <cell r="AD1120" t="str">
            <v>0</v>
          </cell>
          <cell r="AE1120" t="str">
            <v>0</v>
          </cell>
          <cell r="AF1120" t="str">
            <v>00</v>
          </cell>
        </row>
        <row r="1121">
          <cell r="A1121" t="str">
            <v>02</v>
          </cell>
          <cell r="B1121" t="str">
            <v>23</v>
          </cell>
          <cell r="C1121" t="str">
            <v>583</v>
          </cell>
          <cell r="D1121" t="str">
            <v>А/м УРАЛ-4320 грузов</v>
          </cell>
          <cell r="E1121" t="str">
            <v>трубовоз г.N У614ВА6</v>
          </cell>
          <cell r="F1121" t="str">
            <v>3 дв08241 ш0209725</v>
          </cell>
          <cell r="G1121" t="str">
            <v>01</v>
          </cell>
          <cell r="H1121">
            <v>155000</v>
          </cell>
          <cell r="I1121">
            <v>81364.95</v>
          </cell>
          <cell r="J1121">
            <v>0</v>
          </cell>
          <cell r="L1121" t="str">
            <v>23</v>
          </cell>
          <cell r="M1121" t="str">
            <v>50402</v>
          </cell>
          <cell r="P1121">
            <v>0.37</v>
          </cell>
          <cell r="Q1121">
            <v>0</v>
          </cell>
          <cell r="R1121" t="str">
            <v>1</v>
          </cell>
          <cell r="S1121" t="str">
            <v>50</v>
          </cell>
          <cell r="T1121">
            <v>93</v>
          </cell>
          <cell r="U1121">
            <v>11</v>
          </cell>
          <cell r="V1121">
            <v>98</v>
          </cell>
          <cell r="W1121">
            <v>11</v>
          </cell>
          <cell r="X1121">
            <v>98</v>
          </cell>
          <cell r="Y1121">
            <v>0</v>
          </cell>
          <cell r="Z1121">
            <v>0</v>
          </cell>
          <cell r="AD1121" t="str">
            <v>0</v>
          </cell>
          <cell r="AE1121" t="str">
            <v>0</v>
          </cell>
          <cell r="AF1121" t="str">
            <v>00</v>
          </cell>
        </row>
        <row r="1122">
          <cell r="A1122" t="str">
            <v>02</v>
          </cell>
          <cell r="B1122" t="str">
            <v>03</v>
          </cell>
          <cell r="C1122" t="str">
            <v>584</v>
          </cell>
          <cell r="D1122" t="str">
            <v>Насос ПР 5/10 с эл.</v>
          </cell>
          <cell r="E1122" t="str">
            <v>двигателем</v>
          </cell>
          <cell r="G1122" t="str">
            <v>01</v>
          </cell>
          <cell r="H1122">
            <v>6065.28</v>
          </cell>
          <cell r="I1122">
            <v>0</v>
          </cell>
          <cell r="J1122">
            <v>0</v>
          </cell>
          <cell r="L1122" t="str">
            <v>26</v>
          </cell>
          <cell r="M1122" t="str">
            <v>40700</v>
          </cell>
          <cell r="P1122">
            <v>3.7</v>
          </cell>
          <cell r="Q1122">
            <v>0</v>
          </cell>
          <cell r="R1122" t="str">
            <v>1</v>
          </cell>
          <cell r="S1122" t="str">
            <v>40</v>
          </cell>
          <cell r="T1122">
            <v>90</v>
          </cell>
          <cell r="U1122">
            <v>11</v>
          </cell>
          <cell r="V1122">
            <v>98</v>
          </cell>
          <cell r="W1122">
            <v>11</v>
          </cell>
          <cell r="X1122">
            <v>98</v>
          </cell>
          <cell r="Y1122">
            <v>0</v>
          </cell>
          <cell r="Z1122">
            <v>0</v>
          </cell>
          <cell r="AD1122" t="str">
            <v>0</v>
          </cell>
          <cell r="AE1122" t="str">
            <v>0</v>
          </cell>
          <cell r="AF1122" t="str">
            <v>00</v>
          </cell>
        </row>
        <row r="1123">
          <cell r="A1123" t="str">
            <v>02</v>
          </cell>
          <cell r="B1123" t="str">
            <v>70</v>
          </cell>
          <cell r="C1123" t="str">
            <v>585</v>
          </cell>
          <cell r="D1123" t="str">
            <v>Блок питания Б-5301</v>
          </cell>
          <cell r="G1123" t="str">
            <v>01</v>
          </cell>
          <cell r="H1123">
            <v>3455.73</v>
          </cell>
          <cell r="I1123">
            <v>0</v>
          </cell>
          <cell r="J1123">
            <v>0</v>
          </cell>
          <cell r="L1123" t="str">
            <v>20</v>
          </cell>
          <cell r="M1123" t="str">
            <v>40712</v>
          </cell>
          <cell r="P1123">
            <v>33.299999999999997</v>
          </cell>
          <cell r="Q1123">
            <v>0</v>
          </cell>
          <cell r="R1123" t="str">
            <v>1</v>
          </cell>
          <cell r="S1123" t="str">
            <v>40</v>
          </cell>
          <cell r="T1123">
            <v>89</v>
          </cell>
          <cell r="U1123">
            <v>11</v>
          </cell>
          <cell r="V1123">
            <v>98</v>
          </cell>
          <cell r="W1123">
            <v>11</v>
          </cell>
          <cell r="X1123">
            <v>98</v>
          </cell>
          <cell r="Y1123">
            <v>0</v>
          </cell>
          <cell r="Z1123">
            <v>0</v>
          </cell>
          <cell r="AD1123" t="str">
            <v>0</v>
          </cell>
          <cell r="AE1123" t="str">
            <v>0</v>
          </cell>
          <cell r="AF1123" t="str">
            <v>00</v>
          </cell>
        </row>
        <row r="1124">
          <cell r="A1124" t="str">
            <v>02</v>
          </cell>
          <cell r="B1124" t="str">
            <v>23</v>
          </cell>
          <cell r="C1124" t="str">
            <v>586</v>
          </cell>
          <cell r="D1124" t="str">
            <v>Газоанализатор ГИАМ-</v>
          </cell>
          <cell r="E1124" t="str">
            <v>27-01</v>
          </cell>
          <cell r="G1124" t="str">
            <v>01</v>
          </cell>
          <cell r="H1124">
            <v>5458.35</v>
          </cell>
          <cell r="I1124">
            <v>0</v>
          </cell>
          <cell r="J1124">
            <v>0</v>
          </cell>
          <cell r="L1124" t="str">
            <v>23</v>
          </cell>
          <cell r="M1124" t="str">
            <v>47026</v>
          </cell>
          <cell r="P1124">
            <v>8.3000000000000007</v>
          </cell>
          <cell r="Q1124">
            <v>0</v>
          </cell>
          <cell r="R1124" t="str">
            <v>1</v>
          </cell>
          <cell r="S1124" t="str">
            <v>47</v>
          </cell>
          <cell r="T1124">
            <v>94</v>
          </cell>
          <cell r="U1124">
            <v>11</v>
          </cell>
          <cell r="V1124">
            <v>98</v>
          </cell>
          <cell r="W1124">
            <v>11</v>
          </cell>
          <cell r="X1124">
            <v>98</v>
          </cell>
          <cell r="Y1124">
            <v>0</v>
          </cell>
          <cell r="Z1124">
            <v>0</v>
          </cell>
          <cell r="AD1124" t="str">
            <v>0</v>
          </cell>
          <cell r="AE1124" t="str">
            <v>0</v>
          </cell>
          <cell r="AF1124" t="str">
            <v>00</v>
          </cell>
        </row>
        <row r="1125">
          <cell r="A1125" t="str">
            <v>02</v>
          </cell>
          <cell r="B1125" t="str">
            <v>03</v>
          </cell>
          <cell r="C1125" t="str">
            <v>587</v>
          </cell>
          <cell r="D1125" t="str">
            <v>Индикатор</v>
          </cell>
          <cell r="G1125" t="str">
            <v>01</v>
          </cell>
          <cell r="H1125">
            <v>12024.21</v>
          </cell>
          <cell r="I1125">
            <v>0</v>
          </cell>
          <cell r="J1125">
            <v>0</v>
          </cell>
          <cell r="L1125" t="str">
            <v>26</v>
          </cell>
          <cell r="M1125" t="str">
            <v>47045</v>
          </cell>
          <cell r="P1125">
            <v>9</v>
          </cell>
          <cell r="Q1125">
            <v>0</v>
          </cell>
          <cell r="R1125" t="str">
            <v>1</v>
          </cell>
          <cell r="S1125" t="str">
            <v>47</v>
          </cell>
          <cell r="T1125">
            <v>97</v>
          </cell>
          <cell r="U1125">
            <v>11</v>
          </cell>
          <cell r="V1125">
            <v>98</v>
          </cell>
          <cell r="W1125">
            <v>11</v>
          </cell>
          <cell r="X1125">
            <v>98</v>
          </cell>
          <cell r="Y1125">
            <v>0</v>
          </cell>
          <cell r="Z1125">
            <v>0</v>
          </cell>
          <cell r="AD1125" t="str">
            <v>0</v>
          </cell>
          <cell r="AE1125" t="str">
            <v>0</v>
          </cell>
          <cell r="AF1125" t="str">
            <v>00</v>
          </cell>
        </row>
        <row r="1126">
          <cell r="A1126" t="str">
            <v>02</v>
          </cell>
          <cell r="B1126" t="str">
            <v>03</v>
          </cell>
          <cell r="C1126" t="str">
            <v>588</v>
          </cell>
          <cell r="D1126" t="str">
            <v>Индикатор</v>
          </cell>
          <cell r="G1126" t="str">
            <v>01</v>
          </cell>
          <cell r="H1126">
            <v>12024.21</v>
          </cell>
          <cell r="I1126">
            <v>0</v>
          </cell>
          <cell r="J1126">
            <v>0</v>
          </cell>
          <cell r="L1126" t="str">
            <v>26</v>
          </cell>
          <cell r="M1126" t="str">
            <v>47045</v>
          </cell>
          <cell r="P1126">
            <v>9</v>
          </cell>
          <cell r="Q1126">
            <v>0</v>
          </cell>
          <cell r="R1126" t="str">
            <v>1</v>
          </cell>
          <cell r="S1126" t="str">
            <v>47</v>
          </cell>
          <cell r="T1126">
            <v>97</v>
          </cell>
          <cell r="U1126">
            <v>11</v>
          </cell>
          <cell r="V1126">
            <v>98</v>
          </cell>
          <cell r="W1126">
            <v>11</v>
          </cell>
          <cell r="X1126">
            <v>98</v>
          </cell>
          <cell r="Y1126">
            <v>0</v>
          </cell>
          <cell r="Z1126">
            <v>0</v>
          </cell>
          <cell r="AD1126" t="str">
            <v>0</v>
          </cell>
          <cell r="AE1126" t="str">
            <v>0</v>
          </cell>
          <cell r="AF1126" t="str">
            <v>00</v>
          </cell>
        </row>
        <row r="1127">
          <cell r="A1127" t="str">
            <v>02</v>
          </cell>
          <cell r="B1127" t="str">
            <v>03</v>
          </cell>
          <cell r="C1127" t="str">
            <v>589</v>
          </cell>
          <cell r="D1127" t="str">
            <v>Индикатор</v>
          </cell>
          <cell r="G1127" t="str">
            <v>01</v>
          </cell>
          <cell r="H1127">
            <v>12024.21</v>
          </cell>
          <cell r="I1127">
            <v>0</v>
          </cell>
          <cell r="J1127">
            <v>0</v>
          </cell>
          <cell r="L1127" t="str">
            <v>26</v>
          </cell>
          <cell r="M1127" t="str">
            <v>47045</v>
          </cell>
          <cell r="P1127">
            <v>9</v>
          </cell>
          <cell r="Q1127">
            <v>0</v>
          </cell>
          <cell r="R1127" t="str">
            <v>1</v>
          </cell>
          <cell r="S1127" t="str">
            <v>47</v>
          </cell>
          <cell r="T1127">
            <v>97</v>
          </cell>
          <cell r="U1127">
            <v>11</v>
          </cell>
          <cell r="V1127">
            <v>98</v>
          </cell>
          <cell r="W1127">
            <v>11</v>
          </cell>
          <cell r="X1127">
            <v>98</v>
          </cell>
          <cell r="Y1127">
            <v>0</v>
          </cell>
          <cell r="Z1127">
            <v>0</v>
          </cell>
          <cell r="AD1127" t="str">
            <v>0</v>
          </cell>
          <cell r="AE1127" t="str">
            <v>0</v>
          </cell>
          <cell r="AF1127" t="str">
            <v>00</v>
          </cell>
        </row>
        <row r="1128">
          <cell r="A1128" t="str">
            <v>02</v>
          </cell>
          <cell r="B1128" t="str">
            <v>03</v>
          </cell>
          <cell r="C1128" t="str">
            <v>590</v>
          </cell>
          <cell r="D1128" t="str">
            <v>Индикатор</v>
          </cell>
          <cell r="G1128" t="str">
            <v>01</v>
          </cell>
          <cell r="H1128">
            <v>12024.21</v>
          </cell>
          <cell r="I1128">
            <v>0</v>
          </cell>
          <cell r="J1128">
            <v>0</v>
          </cell>
          <cell r="L1128" t="str">
            <v>26</v>
          </cell>
          <cell r="M1128" t="str">
            <v>47045</v>
          </cell>
          <cell r="P1128">
            <v>9</v>
          </cell>
          <cell r="Q1128">
            <v>0</v>
          </cell>
          <cell r="R1128" t="str">
            <v>1</v>
          </cell>
          <cell r="S1128" t="str">
            <v>47</v>
          </cell>
          <cell r="T1128">
            <v>97</v>
          </cell>
          <cell r="U1128">
            <v>11</v>
          </cell>
          <cell r="V1128">
            <v>98</v>
          </cell>
          <cell r="W1128">
            <v>11</v>
          </cell>
          <cell r="X1128">
            <v>98</v>
          </cell>
          <cell r="Y1128">
            <v>0</v>
          </cell>
          <cell r="Z1128">
            <v>0</v>
          </cell>
          <cell r="AD1128" t="str">
            <v>0</v>
          </cell>
          <cell r="AE1128" t="str">
            <v>0</v>
          </cell>
          <cell r="AF1128" t="str">
            <v>00</v>
          </cell>
        </row>
        <row r="1129">
          <cell r="A1129" t="str">
            <v>02</v>
          </cell>
          <cell r="B1129" t="str">
            <v>03</v>
          </cell>
          <cell r="C1129" t="str">
            <v>591</v>
          </cell>
          <cell r="D1129" t="str">
            <v>Индикатор</v>
          </cell>
          <cell r="G1129" t="str">
            <v>01</v>
          </cell>
          <cell r="H1129">
            <v>12024.21</v>
          </cell>
          <cell r="I1129">
            <v>0</v>
          </cell>
          <cell r="J1129">
            <v>0</v>
          </cell>
          <cell r="L1129" t="str">
            <v>26</v>
          </cell>
          <cell r="M1129" t="str">
            <v>47045</v>
          </cell>
          <cell r="P1129">
            <v>9</v>
          </cell>
          <cell r="Q1129">
            <v>0</v>
          </cell>
          <cell r="R1129" t="str">
            <v>1</v>
          </cell>
          <cell r="S1129" t="str">
            <v>47</v>
          </cell>
          <cell r="T1129">
            <v>97</v>
          </cell>
          <cell r="U1129">
            <v>11</v>
          </cell>
          <cell r="V1129">
            <v>98</v>
          </cell>
          <cell r="W1129">
            <v>11</v>
          </cell>
          <cell r="X1129">
            <v>98</v>
          </cell>
          <cell r="Y1129">
            <v>0</v>
          </cell>
          <cell r="Z1129">
            <v>0</v>
          </cell>
          <cell r="AD1129" t="str">
            <v>0</v>
          </cell>
          <cell r="AE1129" t="str">
            <v>0</v>
          </cell>
          <cell r="AF1129" t="str">
            <v>00</v>
          </cell>
        </row>
        <row r="1130">
          <cell r="A1130" t="str">
            <v>02</v>
          </cell>
          <cell r="B1130" t="str">
            <v>03</v>
          </cell>
          <cell r="C1130" t="str">
            <v>592</v>
          </cell>
          <cell r="D1130" t="str">
            <v>Индикатор</v>
          </cell>
          <cell r="G1130" t="str">
            <v>01</v>
          </cell>
          <cell r="H1130">
            <v>12024.21</v>
          </cell>
          <cell r="I1130">
            <v>0</v>
          </cell>
          <cell r="J1130">
            <v>0</v>
          </cell>
          <cell r="L1130" t="str">
            <v>26</v>
          </cell>
          <cell r="M1130" t="str">
            <v>47045</v>
          </cell>
          <cell r="P1130">
            <v>9</v>
          </cell>
          <cell r="Q1130">
            <v>0</v>
          </cell>
          <cell r="R1130" t="str">
            <v>1</v>
          </cell>
          <cell r="S1130" t="str">
            <v>47</v>
          </cell>
          <cell r="T1130">
            <v>97</v>
          </cell>
          <cell r="U1130">
            <v>11</v>
          </cell>
          <cell r="V1130">
            <v>98</v>
          </cell>
          <cell r="W1130">
            <v>11</v>
          </cell>
          <cell r="X1130">
            <v>98</v>
          </cell>
          <cell r="Y1130">
            <v>0</v>
          </cell>
          <cell r="Z1130">
            <v>0</v>
          </cell>
          <cell r="AD1130" t="str">
            <v>0</v>
          </cell>
          <cell r="AE1130" t="str">
            <v>0</v>
          </cell>
          <cell r="AF1130" t="str">
            <v>00</v>
          </cell>
        </row>
        <row r="1131">
          <cell r="A1131" t="str">
            <v>20</v>
          </cell>
          <cell r="B1131" t="str">
            <v>17</v>
          </cell>
          <cell r="C1131" t="str">
            <v>593</v>
          </cell>
          <cell r="D1131" t="str">
            <v>Счетчик ультразвуков</v>
          </cell>
          <cell r="E1131" t="str">
            <v>ой УЗС-1 в цехе по</v>
          </cell>
          <cell r="F1131" t="str">
            <v>переработке молока</v>
          </cell>
          <cell r="G1131" t="str">
            <v>01</v>
          </cell>
          <cell r="H1131">
            <v>6750</v>
          </cell>
          <cell r="I1131">
            <v>0</v>
          </cell>
          <cell r="J1131">
            <v>0</v>
          </cell>
          <cell r="L1131" t="str">
            <v>88/2</v>
          </cell>
          <cell r="M1131" t="str">
            <v>47036</v>
          </cell>
          <cell r="P1131">
            <v>14.3</v>
          </cell>
          <cell r="Q1131">
            <v>0</v>
          </cell>
          <cell r="R1131" t="str">
            <v>1</v>
          </cell>
          <cell r="S1131" t="str">
            <v>47</v>
          </cell>
          <cell r="T1131">
            <v>97</v>
          </cell>
          <cell r="U1131">
            <v>11</v>
          </cell>
          <cell r="V1131">
            <v>98</v>
          </cell>
          <cell r="W1131">
            <v>11</v>
          </cell>
          <cell r="X1131">
            <v>98</v>
          </cell>
          <cell r="Y1131">
            <v>0</v>
          </cell>
          <cell r="Z1131">
            <v>0</v>
          </cell>
          <cell r="AD1131" t="str">
            <v>0</v>
          </cell>
          <cell r="AE1131" t="str">
            <v>0</v>
          </cell>
          <cell r="AF1131" t="str">
            <v>20</v>
          </cell>
        </row>
        <row r="1132">
          <cell r="A1132" t="str">
            <v>02</v>
          </cell>
          <cell r="B1132" t="str">
            <v>80</v>
          </cell>
          <cell r="C1132" t="str">
            <v>594</v>
          </cell>
          <cell r="D1132" t="str">
            <v>Компьютер с принтеро</v>
          </cell>
          <cell r="E1132" t="str">
            <v>м Epson FX-1170</v>
          </cell>
          <cell r="G1132" t="str">
            <v>01</v>
          </cell>
          <cell r="H1132">
            <v>12655</v>
          </cell>
          <cell r="I1132">
            <v>0</v>
          </cell>
          <cell r="J1132">
            <v>0</v>
          </cell>
          <cell r="L1132" t="str">
            <v>26</v>
          </cell>
          <cell r="M1132" t="str">
            <v>48008</v>
          </cell>
          <cell r="P1132">
            <v>10</v>
          </cell>
          <cell r="Q1132">
            <v>0</v>
          </cell>
          <cell r="R1132" t="str">
            <v>1</v>
          </cell>
          <cell r="S1132" t="str">
            <v>48</v>
          </cell>
          <cell r="T1132">
            <v>98</v>
          </cell>
          <cell r="U1132">
            <v>12</v>
          </cell>
          <cell r="V1132">
            <v>98</v>
          </cell>
          <cell r="W1132">
            <v>12</v>
          </cell>
          <cell r="X1132">
            <v>98</v>
          </cell>
          <cell r="Y1132">
            <v>0</v>
          </cell>
          <cell r="Z1132">
            <v>0</v>
          </cell>
          <cell r="AD1132" t="str">
            <v>0</v>
          </cell>
          <cell r="AE1132" t="str">
            <v>0</v>
          </cell>
          <cell r="AF1132" t="str">
            <v>00</v>
          </cell>
        </row>
        <row r="1133">
          <cell r="A1133" t="str">
            <v>02</v>
          </cell>
          <cell r="B1133" t="str">
            <v>80</v>
          </cell>
          <cell r="C1133" t="str">
            <v>595</v>
          </cell>
          <cell r="D1133" t="str">
            <v>Компьютер с принтеро</v>
          </cell>
          <cell r="E1133" t="str">
            <v>м NPN5L</v>
          </cell>
          <cell r="G1133" t="str">
            <v>01</v>
          </cell>
          <cell r="H1133">
            <v>14869</v>
          </cell>
          <cell r="I1133">
            <v>0</v>
          </cell>
          <cell r="J1133">
            <v>0</v>
          </cell>
          <cell r="L1133" t="str">
            <v>26</v>
          </cell>
          <cell r="M1133" t="str">
            <v>48008</v>
          </cell>
          <cell r="P1133">
            <v>10</v>
          </cell>
          <cell r="Q1133">
            <v>0</v>
          </cell>
          <cell r="R1133" t="str">
            <v>1</v>
          </cell>
          <cell r="S1133" t="str">
            <v>48</v>
          </cell>
          <cell r="T1133">
            <v>98</v>
          </cell>
          <cell r="U1133">
            <v>12</v>
          </cell>
          <cell r="V1133">
            <v>98</v>
          </cell>
          <cell r="W1133">
            <v>12</v>
          </cell>
          <cell r="X1133">
            <v>98</v>
          </cell>
          <cell r="Y1133">
            <v>0</v>
          </cell>
          <cell r="Z1133">
            <v>0</v>
          </cell>
          <cell r="AD1133" t="str">
            <v>0</v>
          </cell>
          <cell r="AE1133" t="str">
            <v>0</v>
          </cell>
          <cell r="AF1133" t="str">
            <v>00</v>
          </cell>
        </row>
        <row r="1134">
          <cell r="A1134" t="str">
            <v>02</v>
          </cell>
          <cell r="B1134" t="str">
            <v>41</v>
          </cell>
          <cell r="C1134" t="str">
            <v>596</v>
          </cell>
          <cell r="D1134" t="str">
            <v>Дефектоскоп КРОНА-1Р</v>
          </cell>
          <cell r="E1134" t="str">
            <v>Н</v>
          </cell>
          <cell r="F1134" t="str">
            <v>НПО Волга гКишинев</v>
          </cell>
          <cell r="G1134" t="str">
            <v>01</v>
          </cell>
          <cell r="H1134">
            <v>7700</v>
          </cell>
          <cell r="I1134">
            <v>0</v>
          </cell>
          <cell r="J1134">
            <v>0</v>
          </cell>
          <cell r="L1134" t="str">
            <v>20</v>
          </cell>
          <cell r="M1134" t="str">
            <v>47015</v>
          </cell>
          <cell r="P1134">
            <v>14.3</v>
          </cell>
          <cell r="Q1134">
            <v>0</v>
          </cell>
          <cell r="R1134" t="str">
            <v>1</v>
          </cell>
          <cell r="S1134" t="str">
            <v>47</v>
          </cell>
          <cell r="T1134">
            <v>89</v>
          </cell>
          <cell r="U1134">
            <v>12</v>
          </cell>
          <cell r="V1134">
            <v>98</v>
          </cell>
          <cell r="W1134">
            <v>12</v>
          </cell>
          <cell r="X1134">
            <v>98</v>
          </cell>
          <cell r="Y1134">
            <v>0</v>
          </cell>
          <cell r="Z1134">
            <v>0</v>
          </cell>
          <cell r="AD1134" t="str">
            <v>0</v>
          </cell>
          <cell r="AE1134" t="str">
            <v>0</v>
          </cell>
          <cell r="AF1134" t="str">
            <v>00</v>
          </cell>
        </row>
        <row r="1135">
          <cell r="A1135" t="str">
            <v>02</v>
          </cell>
          <cell r="B1135" t="str">
            <v>99</v>
          </cell>
          <cell r="C1135" t="str">
            <v>597</v>
          </cell>
          <cell r="D1135" t="str">
            <v>Экскаватор РС-200-6</v>
          </cell>
          <cell r="E1135" t="str">
            <v>зав.N95515 дв.160928</v>
          </cell>
          <cell r="F1135" t="str">
            <v>Комацу Япония</v>
          </cell>
          <cell r="G1135" t="str">
            <v>02</v>
          </cell>
          <cell r="H1135">
            <v>835588</v>
          </cell>
          <cell r="I1135">
            <v>7729.19</v>
          </cell>
          <cell r="J1135">
            <v>0</v>
          </cell>
          <cell r="L1135" t="str">
            <v>20</v>
          </cell>
          <cell r="M1135" t="str">
            <v>41801</v>
          </cell>
          <cell r="N1135" t="str">
            <v>14 2924331</v>
          </cell>
          <cell r="P1135">
            <v>11.1</v>
          </cell>
          <cell r="Q1135">
            <v>0</v>
          </cell>
          <cell r="R1135" t="str">
            <v>1</v>
          </cell>
          <cell r="S1135" t="str">
            <v>41</v>
          </cell>
          <cell r="T1135">
            <v>97</v>
          </cell>
          <cell r="U1135">
            <v>1</v>
          </cell>
          <cell r="V1135">
            <v>99</v>
          </cell>
          <cell r="W1135">
            <v>1</v>
          </cell>
          <cell r="X1135">
            <v>99</v>
          </cell>
          <cell r="Y1135">
            <v>0</v>
          </cell>
          <cell r="Z1135">
            <v>0</v>
          </cell>
          <cell r="AD1135" t="str">
            <v>0</v>
          </cell>
          <cell r="AE1135" t="str">
            <v>0</v>
          </cell>
          <cell r="AF1135" t="str">
            <v>00</v>
          </cell>
        </row>
        <row r="1136">
          <cell r="A1136" t="str">
            <v>02</v>
          </cell>
          <cell r="B1136" t="str">
            <v>02</v>
          </cell>
          <cell r="C1136" t="str">
            <v>598</v>
          </cell>
          <cell r="D1136" t="str">
            <v>Экскаватор РС-200-6</v>
          </cell>
          <cell r="E1136" t="str">
            <v>зав.N95516 ld.160929</v>
          </cell>
          <cell r="F1136" t="str">
            <v>Комацу Япония</v>
          </cell>
          <cell r="G1136" t="str">
            <v>02</v>
          </cell>
          <cell r="H1136">
            <v>835588</v>
          </cell>
          <cell r="I1136">
            <v>7729.19</v>
          </cell>
          <cell r="J1136">
            <v>0</v>
          </cell>
          <cell r="L1136" t="str">
            <v>20</v>
          </cell>
          <cell r="M1136" t="str">
            <v>41801</v>
          </cell>
          <cell r="N1136" t="str">
            <v>14 2924331</v>
          </cell>
          <cell r="P1136">
            <v>11.1</v>
          </cell>
          <cell r="Q1136">
            <v>0</v>
          </cell>
          <cell r="R1136" t="str">
            <v>1</v>
          </cell>
          <cell r="S1136" t="str">
            <v>41</v>
          </cell>
          <cell r="T1136">
            <v>97</v>
          </cell>
          <cell r="U1136">
            <v>1</v>
          </cell>
          <cell r="V1136">
            <v>99</v>
          </cell>
          <cell r="W1136">
            <v>1</v>
          </cell>
          <cell r="X1136">
            <v>99</v>
          </cell>
          <cell r="Y1136">
            <v>0</v>
          </cell>
          <cell r="Z1136">
            <v>0</v>
          </cell>
          <cell r="AD1136" t="str">
            <v>0</v>
          </cell>
          <cell r="AE1136" t="str">
            <v>0</v>
          </cell>
          <cell r="AF1136" t="str">
            <v>00</v>
          </cell>
        </row>
        <row r="1137">
          <cell r="A1137" t="str">
            <v>02</v>
          </cell>
          <cell r="B1137" t="str">
            <v>02</v>
          </cell>
          <cell r="C1137" t="str">
            <v>599</v>
          </cell>
          <cell r="D1137" t="str">
            <v>Экскаватор РС-200-6</v>
          </cell>
          <cell r="E1137" t="str">
            <v>зав.N95519 дв.160932</v>
          </cell>
          <cell r="F1137" t="str">
            <v>Комацу Япония</v>
          </cell>
          <cell r="G1137" t="str">
            <v>02</v>
          </cell>
          <cell r="H1137">
            <v>835588</v>
          </cell>
          <cell r="I1137">
            <v>7729.19</v>
          </cell>
          <cell r="J1137">
            <v>0</v>
          </cell>
          <cell r="L1137" t="str">
            <v>20</v>
          </cell>
          <cell r="M1137" t="str">
            <v>41801</v>
          </cell>
          <cell r="N1137" t="str">
            <v>14 2924331</v>
          </cell>
          <cell r="P1137">
            <v>11.1</v>
          </cell>
          <cell r="Q1137">
            <v>0</v>
          </cell>
          <cell r="R1137" t="str">
            <v>1</v>
          </cell>
          <cell r="S1137" t="str">
            <v>41</v>
          </cell>
          <cell r="T1137">
            <v>97</v>
          </cell>
          <cell r="U1137">
            <v>1</v>
          </cell>
          <cell r="V1137">
            <v>99</v>
          </cell>
          <cell r="W1137">
            <v>1</v>
          </cell>
          <cell r="X1137">
            <v>99</v>
          </cell>
          <cell r="Y1137">
            <v>0</v>
          </cell>
          <cell r="Z1137">
            <v>0</v>
          </cell>
          <cell r="AD1137" t="str">
            <v>0</v>
          </cell>
          <cell r="AE1137" t="str">
            <v>0</v>
          </cell>
          <cell r="AF1137" t="str">
            <v>00</v>
          </cell>
        </row>
        <row r="1138">
          <cell r="A1138" t="str">
            <v>02</v>
          </cell>
          <cell r="B1138" t="str">
            <v>02</v>
          </cell>
          <cell r="C1138" t="str">
            <v>600</v>
          </cell>
          <cell r="D1138" t="str">
            <v>Экскаватор РС-200-6</v>
          </cell>
          <cell r="E1138" t="str">
            <v>зав.N95522 дв.160935</v>
          </cell>
          <cell r="F1138" t="str">
            <v>Комацу Япония</v>
          </cell>
          <cell r="G1138" t="str">
            <v>02</v>
          </cell>
          <cell r="H1138">
            <v>835588</v>
          </cell>
          <cell r="I1138">
            <v>7729.19</v>
          </cell>
          <cell r="J1138">
            <v>0</v>
          </cell>
          <cell r="L1138" t="str">
            <v>20</v>
          </cell>
          <cell r="M1138" t="str">
            <v>41801</v>
          </cell>
          <cell r="N1138" t="str">
            <v>14 2924331</v>
          </cell>
          <cell r="P1138">
            <v>11.1</v>
          </cell>
          <cell r="Q1138">
            <v>0</v>
          </cell>
          <cell r="R1138" t="str">
            <v>1</v>
          </cell>
          <cell r="S1138" t="str">
            <v>41</v>
          </cell>
          <cell r="T1138">
            <v>97</v>
          </cell>
          <cell r="U1138">
            <v>1</v>
          </cell>
          <cell r="V1138">
            <v>99</v>
          </cell>
          <cell r="W1138">
            <v>1</v>
          </cell>
          <cell r="X1138">
            <v>99</v>
          </cell>
          <cell r="Y1138">
            <v>0</v>
          </cell>
          <cell r="Z1138">
            <v>0</v>
          </cell>
          <cell r="AD1138" t="str">
            <v>0</v>
          </cell>
          <cell r="AE1138" t="str">
            <v>0</v>
          </cell>
          <cell r="AF1138" t="str">
            <v>00</v>
          </cell>
        </row>
        <row r="1139">
          <cell r="A1139" t="str">
            <v>02</v>
          </cell>
          <cell r="B1139" t="str">
            <v>02</v>
          </cell>
          <cell r="C1139" t="str">
            <v>604</v>
          </cell>
          <cell r="D1139" t="str">
            <v>Экскаватор РС-200-6</v>
          </cell>
          <cell r="E1139" t="str">
            <v>зав.N95525 дв.160938</v>
          </cell>
          <cell r="F1139" t="str">
            <v>Комацу Япония</v>
          </cell>
          <cell r="G1139" t="str">
            <v>02</v>
          </cell>
          <cell r="H1139">
            <v>835588</v>
          </cell>
          <cell r="I1139">
            <v>7729.19</v>
          </cell>
          <cell r="J1139">
            <v>0</v>
          </cell>
          <cell r="L1139" t="str">
            <v>20</v>
          </cell>
          <cell r="M1139" t="str">
            <v>41801</v>
          </cell>
          <cell r="N1139" t="str">
            <v>14 2924331</v>
          </cell>
          <cell r="P1139">
            <v>11.1</v>
          </cell>
          <cell r="Q1139">
            <v>0</v>
          </cell>
          <cell r="R1139" t="str">
            <v>1</v>
          </cell>
          <cell r="S1139" t="str">
            <v>41</v>
          </cell>
          <cell r="T1139">
            <v>97</v>
          </cell>
          <cell r="U1139">
            <v>1</v>
          </cell>
          <cell r="V1139">
            <v>99</v>
          </cell>
          <cell r="W1139">
            <v>1</v>
          </cell>
          <cell r="X1139">
            <v>99</v>
          </cell>
          <cell r="Y1139">
            <v>0</v>
          </cell>
          <cell r="Z1139">
            <v>0</v>
          </cell>
          <cell r="AD1139" t="str">
            <v>0</v>
          </cell>
          <cell r="AE1139" t="str">
            <v>0</v>
          </cell>
          <cell r="AF1139" t="str">
            <v>00</v>
          </cell>
        </row>
        <row r="1140">
          <cell r="A1140" t="str">
            <v>02</v>
          </cell>
          <cell r="B1140" t="str">
            <v>02</v>
          </cell>
          <cell r="C1140" t="str">
            <v>602</v>
          </cell>
          <cell r="D1140" t="str">
            <v>Экскаватор РС-200-6</v>
          </cell>
          <cell r="E1140" t="str">
            <v>зав.N95528 дв.160946</v>
          </cell>
          <cell r="F1140" t="str">
            <v>Комацу Япония</v>
          </cell>
          <cell r="G1140" t="str">
            <v>02</v>
          </cell>
          <cell r="H1140">
            <v>835588</v>
          </cell>
          <cell r="I1140">
            <v>7729.19</v>
          </cell>
          <cell r="J1140">
            <v>0</v>
          </cell>
          <cell r="L1140" t="str">
            <v>20</v>
          </cell>
          <cell r="M1140" t="str">
            <v>41801</v>
          </cell>
          <cell r="N1140" t="str">
            <v>14 2924331</v>
          </cell>
          <cell r="P1140">
            <v>11.1</v>
          </cell>
          <cell r="Q1140">
            <v>0</v>
          </cell>
          <cell r="R1140" t="str">
            <v>1</v>
          </cell>
          <cell r="S1140" t="str">
            <v>41</v>
          </cell>
          <cell r="T1140">
            <v>97</v>
          </cell>
          <cell r="U1140">
            <v>1</v>
          </cell>
          <cell r="V1140">
            <v>99</v>
          </cell>
          <cell r="W1140">
            <v>1</v>
          </cell>
          <cell r="X1140">
            <v>99</v>
          </cell>
          <cell r="Y1140">
            <v>0</v>
          </cell>
          <cell r="Z1140">
            <v>0</v>
          </cell>
          <cell r="AD1140" t="str">
            <v>0</v>
          </cell>
          <cell r="AE1140" t="str">
            <v>0</v>
          </cell>
          <cell r="AF1140" t="str">
            <v>00</v>
          </cell>
        </row>
        <row r="1141">
          <cell r="A1141" t="str">
            <v>02</v>
          </cell>
          <cell r="B1141" t="str">
            <v>02</v>
          </cell>
          <cell r="C1141" t="str">
            <v>603</v>
          </cell>
          <cell r="D1141" t="str">
            <v>Экскаватор РС-200-6</v>
          </cell>
          <cell r="E1141" t="str">
            <v>зав.N95530 дв.160948</v>
          </cell>
          <cell r="F1141" t="str">
            <v>Комацу Япония</v>
          </cell>
          <cell r="G1141" t="str">
            <v>02</v>
          </cell>
          <cell r="H1141">
            <v>835588</v>
          </cell>
          <cell r="I1141">
            <v>7729.19</v>
          </cell>
          <cell r="J1141">
            <v>0</v>
          </cell>
          <cell r="L1141" t="str">
            <v>20</v>
          </cell>
          <cell r="M1141" t="str">
            <v>41801</v>
          </cell>
          <cell r="N1141" t="str">
            <v>14 2924331</v>
          </cell>
          <cell r="P1141">
            <v>11.1</v>
          </cell>
          <cell r="Q1141">
            <v>0</v>
          </cell>
          <cell r="R1141" t="str">
            <v>1</v>
          </cell>
          <cell r="S1141" t="str">
            <v>41</v>
          </cell>
          <cell r="T1141">
            <v>97</v>
          </cell>
          <cell r="U1141">
            <v>1</v>
          </cell>
          <cell r="V1141">
            <v>99</v>
          </cell>
          <cell r="W1141">
            <v>1</v>
          </cell>
          <cell r="X1141">
            <v>99</v>
          </cell>
          <cell r="Y1141">
            <v>0</v>
          </cell>
          <cell r="Z1141">
            <v>0</v>
          </cell>
          <cell r="AD1141" t="str">
            <v>0</v>
          </cell>
          <cell r="AE1141" t="str">
            <v>0</v>
          </cell>
          <cell r="AF1141" t="str">
            <v>00</v>
          </cell>
        </row>
        <row r="1142">
          <cell r="A1142" t="str">
            <v>02</v>
          </cell>
          <cell r="B1142" t="str">
            <v>02</v>
          </cell>
          <cell r="C1142" t="str">
            <v>605</v>
          </cell>
          <cell r="D1142" t="str">
            <v>Экскаватор РС-200-6</v>
          </cell>
          <cell r="E1142" t="str">
            <v>зав.N95554 ld.160954</v>
          </cell>
          <cell r="F1142" t="str">
            <v>Комацу Япония</v>
          </cell>
          <cell r="G1142" t="str">
            <v>02</v>
          </cell>
          <cell r="H1142">
            <v>835588</v>
          </cell>
          <cell r="I1142">
            <v>7729.19</v>
          </cell>
          <cell r="J1142">
            <v>0</v>
          </cell>
          <cell r="L1142" t="str">
            <v>20</v>
          </cell>
          <cell r="M1142" t="str">
            <v>41801</v>
          </cell>
          <cell r="N1142" t="str">
            <v>14 2924331</v>
          </cell>
          <cell r="P1142">
            <v>11.1</v>
          </cell>
          <cell r="Q1142">
            <v>0</v>
          </cell>
          <cell r="R1142" t="str">
            <v>1</v>
          </cell>
          <cell r="S1142" t="str">
            <v>41</v>
          </cell>
          <cell r="T1142">
            <v>97</v>
          </cell>
          <cell r="U1142">
            <v>1</v>
          </cell>
          <cell r="V1142">
            <v>99</v>
          </cell>
          <cell r="W1142">
            <v>1</v>
          </cell>
          <cell r="X1142">
            <v>99</v>
          </cell>
          <cell r="Y1142">
            <v>0</v>
          </cell>
          <cell r="Z1142">
            <v>0</v>
          </cell>
          <cell r="AD1142" t="str">
            <v>0</v>
          </cell>
          <cell r="AE1142" t="str">
            <v>0</v>
          </cell>
          <cell r="AF1142" t="str">
            <v>00</v>
          </cell>
        </row>
        <row r="1143">
          <cell r="A1143" t="str">
            <v>02</v>
          </cell>
          <cell r="B1143" t="str">
            <v>02</v>
          </cell>
          <cell r="C1143" t="str">
            <v>606</v>
          </cell>
          <cell r="D1143" t="str">
            <v>Бульдозер Д-85А-21</v>
          </cell>
          <cell r="E1143" t="str">
            <v>зав.N36933 дв.67835</v>
          </cell>
          <cell r="F1143" t="str">
            <v>Комацу Япония</v>
          </cell>
          <cell r="G1143" t="str">
            <v>02</v>
          </cell>
          <cell r="H1143">
            <v>2222408</v>
          </cell>
          <cell r="I1143">
            <v>18520.07</v>
          </cell>
          <cell r="J1143">
            <v>0</v>
          </cell>
          <cell r="L1143" t="str">
            <v>20</v>
          </cell>
          <cell r="M1143" t="str">
            <v>41816</v>
          </cell>
          <cell r="N1143" t="str">
            <v>14 2924340</v>
          </cell>
          <cell r="P1143">
            <v>10</v>
          </cell>
          <cell r="Q1143">
            <v>0</v>
          </cell>
          <cell r="R1143" t="str">
            <v>1</v>
          </cell>
          <cell r="S1143" t="str">
            <v>41</v>
          </cell>
          <cell r="T1143">
            <v>97</v>
          </cell>
          <cell r="U1143">
            <v>1</v>
          </cell>
          <cell r="V1143">
            <v>99</v>
          </cell>
          <cell r="W1143">
            <v>1</v>
          </cell>
          <cell r="X1143">
            <v>99</v>
          </cell>
          <cell r="Y1143">
            <v>0</v>
          </cell>
          <cell r="Z1143">
            <v>0</v>
          </cell>
          <cell r="AD1143" t="str">
            <v>0</v>
          </cell>
          <cell r="AE1143" t="str">
            <v>0</v>
          </cell>
          <cell r="AF1143" t="str">
            <v>00</v>
          </cell>
        </row>
        <row r="1144">
          <cell r="A1144" t="str">
            <v>02</v>
          </cell>
          <cell r="B1144" t="str">
            <v>02</v>
          </cell>
          <cell r="C1144" t="str">
            <v>607</v>
          </cell>
          <cell r="D1144" t="str">
            <v>Бульдозер Д-85А-21</v>
          </cell>
          <cell r="E1144" t="str">
            <v>зав.N36936 дв.67838</v>
          </cell>
          <cell r="F1144" t="str">
            <v>Комацу Япония</v>
          </cell>
          <cell r="G1144" t="str">
            <v>02</v>
          </cell>
          <cell r="H1144">
            <v>2222408</v>
          </cell>
          <cell r="I1144">
            <v>18520.07</v>
          </cell>
          <cell r="J1144">
            <v>0</v>
          </cell>
          <cell r="L1144" t="str">
            <v>20</v>
          </cell>
          <cell r="M1144" t="str">
            <v>41816</v>
          </cell>
          <cell r="N1144" t="str">
            <v>14 2924340</v>
          </cell>
          <cell r="P1144">
            <v>10</v>
          </cell>
          <cell r="Q1144">
            <v>0</v>
          </cell>
          <cell r="R1144" t="str">
            <v>1</v>
          </cell>
          <cell r="S1144" t="str">
            <v>41</v>
          </cell>
          <cell r="T1144">
            <v>97</v>
          </cell>
          <cell r="U1144">
            <v>1</v>
          </cell>
          <cell r="V1144">
            <v>99</v>
          </cell>
          <cell r="W1144">
            <v>1</v>
          </cell>
          <cell r="X1144">
            <v>99</v>
          </cell>
          <cell r="Y1144">
            <v>0</v>
          </cell>
          <cell r="Z1144">
            <v>0</v>
          </cell>
          <cell r="AD1144" t="str">
            <v>0</v>
          </cell>
          <cell r="AE1144" t="str">
            <v>0</v>
          </cell>
          <cell r="AF1144" t="str">
            <v>00</v>
          </cell>
        </row>
        <row r="1145">
          <cell r="A1145" t="str">
            <v>02</v>
          </cell>
          <cell r="B1145" t="str">
            <v>99</v>
          </cell>
          <cell r="C1145" t="str">
            <v>608</v>
          </cell>
          <cell r="D1145" t="str">
            <v>Трубоукладчик Д-155С</v>
          </cell>
          <cell r="E1145" t="str">
            <v>-1 зав.N31418 дв.573</v>
          </cell>
          <cell r="F1145" t="str">
            <v>37 Комацу Япония</v>
          </cell>
          <cell r="G1145" t="str">
            <v>02</v>
          </cell>
          <cell r="H1145">
            <v>3394213</v>
          </cell>
          <cell r="I1145">
            <v>28285.11</v>
          </cell>
          <cell r="J1145">
            <v>0</v>
          </cell>
          <cell r="L1145" t="str">
            <v>20</v>
          </cell>
          <cell r="M1145" t="str">
            <v>41723</v>
          </cell>
          <cell r="N1145" t="str">
            <v>14 2915246</v>
          </cell>
          <cell r="P1145">
            <v>10</v>
          </cell>
          <cell r="Q1145">
            <v>0</v>
          </cell>
          <cell r="R1145" t="str">
            <v>1</v>
          </cell>
          <cell r="S1145" t="str">
            <v>41</v>
          </cell>
          <cell r="T1145">
            <v>97</v>
          </cell>
          <cell r="U1145">
            <v>1</v>
          </cell>
          <cell r="V1145">
            <v>99</v>
          </cell>
          <cell r="W1145">
            <v>1</v>
          </cell>
          <cell r="X1145">
            <v>99</v>
          </cell>
          <cell r="Y1145">
            <v>0</v>
          </cell>
          <cell r="Z1145">
            <v>0</v>
          </cell>
          <cell r="AD1145" t="str">
            <v>0</v>
          </cell>
          <cell r="AE1145" t="str">
            <v>0</v>
          </cell>
          <cell r="AF1145" t="str">
            <v>00</v>
          </cell>
        </row>
        <row r="1146">
          <cell r="A1146" t="str">
            <v>02</v>
          </cell>
          <cell r="B1146" t="str">
            <v>99</v>
          </cell>
          <cell r="C1146" t="str">
            <v>609</v>
          </cell>
          <cell r="D1146" t="str">
            <v>Трубоукладчик Д-155С</v>
          </cell>
          <cell r="E1146" t="str">
            <v>-1 зав.N31419 дв.573</v>
          </cell>
          <cell r="F1146" t="str">
            <v>38 Комацу Япония</v>
          </cell>
          <cell r="G1146" t="str">
            <v>02</v>
          </cell>
          <cell r="H1146">
            <v>3394213</v>
          </cell>
          <cell r="I1146">
            <v>28285.11</v>
          </cell>
          <cell r="J1146">
            <v>0</v>
          </cell>
          <cell r="L1146" t="str">
            <v>20</v>
          </cell>
          <cell r="M1146" t="str">
            <v>41723</v>
          </cell>
          <cell r="N1146" t="str">
            <v>14 2915246</v>
          </cell>
          <cell r="P1146">
            <v>10</v>
          </cell>
          <cell r="Q1146">
            <v>0</v>
          </cell>
          <cell r="R1146" t="str">
            <v>1</v>
          </cell>
          <cell r="S1146" t="str">
            <v>41</v>
          </cell>
          <cell r="T1146">
            <v>97</v>
          </cell>
          <cell r="U1146">
            <v>1</v>
          </cell>
          <cell r="V1146">
            <v>99</v>
          </cell>
          <cell r="W1146">
            <v>1</v>
          </cell>
          <cell r="X1146">
            <v>99</v>
          </cell>
          <cell r="Y1146">
            <v>0</v>
          </cell>
          <cell r="Z1146">
            <v>0</v>
          </cell>
          <cell r="AD1146" t="str">
            <v>0</v>
          </cell>
          <cell r="AE1146" t="str">
            <v>0</v>
          </cell>
          <cell r="AF1146" t="str">
            <v>00</v>
          </cell>
        </row>
        <row r="1147">
          <cell r="A1147" t="str">
            <v>02</v>
          </cell>
          <cell r="B1147" t="str">
            <v>02</v>
          </cell>
          <cell r="C1147" t="str">
            <v>610</v>
          </cell>
          <cell r="D1147" t="str">
            <v>Трубоукладчик Д-155С</v>
          </cell>
          <cell r="E1147" t="str">
            <v>-1 зав.N31423 дв.573</v>
          </cell>
          <cell r="F1147" t="str">
            <v>42 Комацу Япония</v>
          </cell>
          <cell r="G1147" t="str">
            <v>02</v>
          </cell>
          <cell r="H1147">
            <v>3394213</v>
          </cell>
          <cell r="I1147">
            <v>28285.11</v>
          </cell>
          <cell r="J1147">
            <v>0</v>
          </cell>
          <cell r="L1147" t="str">
            <v>20</v>
          </cell>
          <cell r="M1147" t="str">
            <v>41723</v>
          </cell>
          <cell r="N1147" t="str">
            <v>14 2915246</v>
          </cell>
          <cell r="P1147">
            <v>10</v>
          </cell>
          <cell r="Q1147">
            <v>0</v>
          </cell>
          <cell r="R1147" t="str">
            <v>1</v>
          </cell>
          <cell r="S1147" t="str">
            <v>41</v>
          </cell>
          <cell r="T1147">
            <v>97</v>
          </cell>
          <cell r="U1147">
            <v>1</v>
          </cell>
          <cell r="V1147">
            <v>99</v>
          </cell>
          <cell r="W1147">
            <v>1</v>
          </cell>
          <cell r="X1147">
            <v>99</v>
          </cell>
          <cell r="Y1147">
            <v>0</v>
          </cell>
          <cell r="Z1147">
            <v>0</v>
          </cell>
          <cell r="AD1147" t="str">
            <v>0</v>
          </cell>
          <cell r="AE1147" t="str">
            <v>0</v>
          </cell>
          <cell r="AF1147" t="str">
            <v>00</v>
          </cell>
        </row>
        <row r="1148">
          <cell r="A1148" t="str">
            <v>02</v>
          </cell>
          <cell r="B1148" t="str">
            <v>02</v>
          </cell>
          <cell r="C1148" t="str">
            <v>611</v>
          </cell>
          <cell r="D1148" t="str">
            <v>Трубоукладчик Д-155С</v>
          </cell>
          <cell r="E1148" t="str">
            <v>-1 зав.N31429 дв.573</v>
          </cell>
          <cell r="F1148" t="str">
            <v>76 Комацу Япония</v>
          </cell>
          <cell r="G1148" t="str">
            <v>02</v>
          </cell>
          <cell r="H1148">
            <v>3394213</v>
          </cell>
          <cell r="I1148">
            <v>28285.11</v>
          </cell>
          <cell r="J1148">
            <v>0</v>
          </cell>
          <cell r="L1148" t="str">
            <v>20</v>
          </cell>
          <cell r="M1148" t="str">
            <v>41723</v>
          </cell>
          <cell r="N1148" t="str">
            <v>14 2915246</v>
          </cell>
          <cell r="P1148">
            <v>10</v>
          </cell>
          <cell r="Q1148">
            <v>0</v>
          </cell>
          <cell r="R1148" t="str">
            <v>1</v>
          </cell>
          <cell r="S1148" t="str">
            <v>41</v>
          </cell>
          <cell r="T1148">
            <v>97</v>
          </cell>
          <cell r="U1148">
            <v>1</v>
          </cell>
          <cell r="V1148">
            <v>99</v>
          </cell>
          <cell r="W1148">
            <v>1</v>
          </cell>
          <cell r="X1148">
            <v>99</v>
          </cell>
          <cell r="Y1148">
            <v>0</v>
          </cell>
          <cell r="Z1148">
            <v>0</v>
          </cell>
          <cell r="AD1148" t="str">
            <v>0</v>
          </cell>
          <cell r="AE1148" t="str">
            <v>0</v>
          </cell>
          <cell r="AF1148" t="str">
            <v>00</v>
          </cell>
        </row>
        <row r="1149">
          <cell r="A1149" t="str">
            <v>02</v>
          </cell>
          <cell r="B1149" t="str">
            <v>02</v>
          </cell>
          <cell r="C1149" t="str">
            <v>612</v>
          </cell>
          <cell r="D1149" t="str">
            <v>Трубоукладчик Д-155С</v>
          </cell>
          <cell r="E1149" t="str">
            <v>-1 зав.N31430 дв.573</v>
          </cell>
          <cell r="F1149" t="str">
            <v>77 Комацу Япония</v>
          </cell>
          <cell r="G1149" t="str">
            <v>02</v>
          </cell>
          <cell r="H1149">
            <v>3394213</v>
          </cell>
          <cell r="I1149">
            <v>28285.11</v>
          </cell>
          <cell r="J1149">
            <v>0</v>
          </cell>
          <cell r="L1149" t="str">
            <v>20</v>
          </cell>
          <cell r="M1149" t="str">
            <v>41723</v>
          </cell>
          <cell r="N1149" t="str">
            <v>14 2925246</v>
          </cell>
          <cell r="P1149">
            <v>10</v>
          </cell>
          <cell r="Q1149">
            <v>0</v>
          </cell>
          <cell r="R1149" t="str">
            <v>1</v>
          </cell>
          <cell r="S1149" t="str">
            <v>41</v>
          </cell>
          <cell r="T1149">
            <v>97</v>
          </cell>
          <cell r="U1149">
            <v>1</v>
          </cell>
          <cell r="V1149">
            <v>99</v>
          </cell>
          <cell r="W1149">
            <v>1</v>
          </cell>
          <cell r="X1149">
            <v>99</v>
          </cell>
          <cell r="Y1149">
            <v>0</v>
          </cell>
          <cell r="Z1149">
            <v>0</v>
          </cell>
          <cell r="AD1149" t="str">
            <v>0</v>
          </cell>
          <cell r="AE1149" t="str">
            <v>0</v>
          </cell>
          <cell r="AF1149" t="str">
            <v>00</v>
          </cell>
        </row>
        <row r="1150">
          <cell r="A1150" t="str">
            <v>02</v>
          </cell>
          <cell r="B1150" t="str">
            <v>02</v>
          </cell>
          <cell r="C1150" t="str">
            <v>613</v>
          </cell>
          <cell r="D1150" t="str">
            <v>Трубоукладчик Д-155С</v>
          </cell>
          <cell r="E1150" t="str">
            <v>-1 зав.N31431 дв.573</v>
          </cell>
          <cell r="F1150" t="str">
            <v>78 Комацу Япония</v>
          </cell>
          <cell r="G1150" t="str">
            <v>02</v>
          </cell>
          <cell r="H1150">
            <v>3394213</v>
          </cell>
          <cell r="I1150">
            <v>28285.11</v>
          </cell>
          <cell r="J1150">
            <v>0</v>
          </cell>
          <cell r="L1150" t="str">
            <v>20</v>
          </cell>
          <cell r="M1150" t="str">
            <v>41723</v>
          </cell>
          <cell r="N1150" t="str">
            <v>14 2915246</v>
          </cell>
          <cell r="P1150">
            <v>10</v>
          </cell>
          <cell r="Q1150">
            <v>0</v>
          </cell>
          <cell r="R1150" t="str">
            <v>1</v>
          </cell>
          <cell r="S1150" t="str">
            <v>41</v>
          </cell>
          <cell r="T1150">
            <v>97</v>
          </cell>
          <cell r="U1150">
            <v>1</v>
          </cell>
          <cell r="V1150">
            <v>99</v>
          </cell>
          <cell r="W1150">
            <v>1</v>
          </cell>
          <cell r="X1150">
            <v>99</v>
          </cell>
          <cell r="Y1150">
            <v>0</v>
          </cell>
          <cell r="Z1150">
            <v>0</v>
          </cell>
          <cell r="AD1150" t="str">
            <v>0</v>
          </cell>
          <cell r="AE1150" t="str">
            <v>0</v>
          </cell>
          <cell r="AF1150" t="str">
            <v>00</v>
          </cell>
        </row>
        <row r="1151">
          <cell r="A1151" t="str">
            <v>02</v>
          </cell>
          <cell r="B1151" t="str">
            <v>02</v>
          </cell>
          <cell r="C1151" t="str">
            <v>614</v>
          </cell>
          <cell r="D1151" t="str">
            <v>Трубоукладчик Д-155С</v>
          </cell>
          <cell r="E1151" t="str">
            <v>-1 зав.N31434 дв.573</v>
          </cell>
          <cell r="F1151" t="str">
            <v>81 Комацу Япония</v>
          </cell>
          <cell r="G1151" t="str">
            <v>02</v>
          </cell>
          <cell r="H1151">
            <v>3394213</v>
          </cell>
          <cell r="I1151">
            <v>28285.11</v>
          </cell>
          <cell r="J1151">
            <v>0</v>
          </cell>
          <cell r="L1151" t="str">
            <v>20</v>
          </cell>
          <cell r="M1151" t="str">
            <v>41723</v>
          </cell>
          <cell r="N1151" t="str">
            <v>14 2915246</v>
          </cell>
          <cell r="P1151">
            <v>10</v>
          </cell>
          <cell r="Q1151">
            <v>0</v>
          </cell>
          <cell r="R1151" t="str">
            <v>1</v>
          </cell>
          <cell r="S1151" t="str">
            <v>41</v>
          </cell>
          <cell r="T1151">
            <v>97</v>
          </cell>
          <cell r="U1151">
            <v>1</v>
          </cell>
          <cell r="V1151">
            <v>99</v>
          </cell>
          <cell r="W1151">
            <v>1</v>
          </cell>
          <cell r="X1151">
            <v>99</v>
          </cell>
          <cell r="Y1151">
            <v>0</v>
          </cell>
          <cell r="Z1151">
            <v>0</v>
          </cell>
          <cell r="AD1151" t="str">
            <v>0</v>
          </cell>
          <cell r="AE1151" t="str">
            <v>0</v>
          </cell>
          <cell r="AF1151" t="str">
            <v>00</v>
          </cell>
        </row>
        <row r="1152">
          <cell r="A1152" t="str">
            <v>02</v>
          </cell>
          <cell r="B1152" t="str">
            <v>02</v>
          </cell>
          <cell r="C1152" t="str">
            <v>615</v>
          </cell>
          <cell r="D1152" t="str">
            <v>Трубоукладчик Д-155С</v>
          </cell>
          <cell r="E1152" t="str">
            <v>-1 зав.N31436 дв.573</v>
          </cell>
          <cell r="F1152" t="str">
            <v>83 Комацу Япония</v>
          </cell>
          <cell r="G1152" t="str">
            <v>02</v>
          </cell>
          <cell r="H1152">
            <v>3394213</v>
          </cell>
          <cell r="I1152">
            <v>28285.11</v>
          </cell>
          <cell r="J1152">
            <v>0</v>
          </cell>
          <cell r="L1152" t="str">
            <v>20</v>
          </cell>
          <cell r="M1152" t="str">
            <v>41723</v>
          </cell>
          <cell r="N1152" t="str">
            <v>14 2915246</v>
          </cell>
          <cell r="P1152">
            <v>10</v>
          </cell>
          <cell r="Q1152">
            <v>0</v>
          </cell>
          <cell r="R1152" t="str">
            <v>1</v>
          </cell>
          <cell r="S1152" t="str">
            <v>41</v>
          </cell>
          <cell r="T1152">
            <v>97</v>
          </cell>
          <cell r="U1152">
            <v>1</v>
          </cell>
          <cell r="V1152">
            <v>99</v>
          </cell>
          <cell r="W1152">
            <v>1</v>
          </cell>
          <cell r="X1152">
            <v>99</v>
          </cell>
          <cell r="Y1152">
            <v>0</v>
          </cell>
          <cell r="Z1152">
            <v>0</v>
          </cell>
          <cell r="AD1152" t="str">
            <v>0</v>
          </cell>
          <cell r="AE1152" t="str">
            <v>0</v>
          </cell>
          <cell r="AF1152" t="str">
            <v>00</v>
          </cell>
        </row>
        <row r="1153">
          <cell r="A1153" t="str">
            <v>02</v>
          </cell>
          <cell r="B1153" t="str">
            <v>02</v>
          </cell>
          <cell r="C1153" t="str">
            <v>616</v>
          </cell>
          <cell r="D1153" t="str">
            <v>Трубоукладчик Д-155С</v>
          </cell>
          <cell r="E1153" t="str">
            <v>-1 зав.N31441 дв.573</v>
          </cell>
          <cell r="F1153" t="str">
            <v>88 Комацу Япония</v>
          </cell>
          <cell r="G1153" t="str">
            <v>02</v>
          </cell>
          <cell r="H1153">
            <v>3394213</v>
          </cell>
          <cell r="I1153">
            <v>28285.11</v>
          </cell>
          <cell r="J1153">
            <v>0</v>
          </cell>
          <cell r="L1153" t="str">
            <v>20</v>
          </cell>
          <cell r="M1153" t="str">
            <v>41723</v>
          </cell>
          <cell r="N1153" t="str">
            <v>14 2915246</v>
          </cell>
          <cell r="P1153">
            <v>10</v>
          </cell>
          <cell r="Q1153">
            <v>0</v>
          </cell>
          <cell r="R1153" t="str">
            <v>1</v>
          </cell>
          <cell r="S1153" t="str">
            <v>41</v>
          </cell>
          <cell r="T1153">
            <v>97</v>
          </cell>
          <cell r="U1153">
            <v>1</v>
          </cell>
          <cell r="V1153">
            <v>99</v>
          </cell>
          <cell r="W1153">
            <v>1</v>
          </cell>
          <cell r="X1153">
            <v>99</v>
          </cell>
          <cell r="Y1153">
            <v>0</v>
          </cell>
          <cell r="Z1153">
            <v>0</v>
          </cell>
          <cell r="AD1153" t="str">
            <v>0</v>
          </cell>
          <cell r="AE1153" t="str">
            <v>0</v>
          </cell>
          <cell r="AF1153" t="str">
            <v>00</v>
          </cell>
        </row>
        <row r="1154">
          <cell r="A1154" t="str">
            <v>02</v>
          </cell>
          <cell r="B1154" t="str">
            <v>02</v>
          </cell>
          <cell r="C1154" t="str">
            <v>617</v>
          </cell>
          <cell r="D1154" t="str">
            <v>Трубоукладчик Д-155С</v>
          </cell>
          <cell r="E1154" t="str">
            <v>-1 зав.N31442 дв.573</v>
          </cell>
          <cell r="F1154" t="str">
            <v>89 Комацу Япония</v>
          </cell>
          <cell r="G1154" t="str">
            <v>02</v>
          </cell>
          <cell r="H1154">
            <v>3394213</v>
          </cell>
          <cell r="I1154">
            <v>28285.11</v>
          </cell>
          <cell r="J1154">
            <v>0</v>
          </cell>
          <cell r="L1154" t="str">
            <v>20</v>
          </cell>
          <cell r="M1154" t="str">
            <v>41723</v>
          </cell>
          <cell r="N1154" t="str">
            <v>14 2915246</v>
          </cell>
          <cell r="P1154">
            <v>10</v>
          </cell>
          <cell r="Q1154">
            <v>0</v>
          </cell>
          <cell r="R1154" t="str">
            <v>1</v>
          </cell>
          <cell r="S1154" t="str">
            <v>41</v>
          </cell>
          <cell r="T1154">
            <v>97</v>
          </cell>
          <cell r="U1154">
            <v>1</v>
          </cell>
          <cell r="V1154">
            <v>99</v>
          </cell>
          <cell r="W1154">
            <v>1</v>
          </cell>
          <cell r="X1154">
            <v>99</v>
          </cell>
          <cell r="Y1154">
            <v>0</v>
          </cell>
          <cell r="Z1154">
            <v>0</v>
          </cell>
          <cell r="AD1154" t="str">
            <v>0</v>
          </cell>
          <cell r="AE1154" t="str">
            <v>0</v>
          </cell>
          <cell r="AF1154" t="str">
            <v>00</v>
          </cell>
        </row>
        <row r="1155">
          <cell r="A1155" t="str">
            <v>02</v>
          </cell>
          <cell r="B1155" t="str">
            <v>02</v>
          </cell>
          <cell r="C1155" t="str">
            <v>618</v>
          </cell>
          <cell r="D1155" t="str">
            <v>Трубоукладчик Д-155С</v>
          </cell>
          <cell r="E1155" t="str">
            <v>-1 зав.N31443 дв.573</v>
          </cell>
          <cell r="F1155" t="str">
            <v>90 Комацу Япония</v>
          </cell>
          <cell r="G1155" t="str">
            <v>02</v>
          </cell>
          <cell r="H1155">
            <v>3394213</v>
          </cell>
          <cell r="I1155">
            <v>28285.11</v>
          </cell>
          <cell r="J1155">
            <v>0</v>
          </cell>
          <cell r="L1155" t="str">
            <v>20</v>
          </cell>
          <cell r="M1155" t="str">
            <v>41723</v>
          </cell>
          <cell r="N1155" t="str">
            <v>14 2915246</v>
          </cell>
          <cell r="P1155">
            <v>10</v>
          </cell>
          <cell r="Q1155">
            <v>0</v>
          </cell>
          <cell r="R1155" t="str">
            <v>1</v>
          </cell>
          <cell r="S1155" t="str">
            <v>41</v>
          </cell>
          <cell r="T1155">
            <v>97</v>
          </cell>
          <cell r="U1155">
            <v>1</v>
          </cell>
          <cell r="V1155">
            <v>99</v>
          </cell>
          <cell r="W1155">
            <v>1</v>
          </cell>
          <cell r="X1155">
            <v>99</v>
          </cell>
          <cell r="Y1155">
            <v>0</v>
          </cell>
          <cell r="Z1155">
            <v>0</v>
          </cell>
          <cell r="AD1155" t="str">
            <v>0</v>
          </cell>
          <cell r="AE1155" t="str">
            <v>0</v>
          </cell>
          <cell r="AF1155" t="str">
            <v>00</v>
          </cell>
        </row>
        <row r="1156">
          <cell r="A1156" t="str">
            <v>02</v>
          </cell>
          <cell r="B1156" t="str">
            <v>02</v>
          </cell>
          <cell r="C1156" t="str">
            <v>619</v>
          </cell>
          <cell r="D1156" t="str">
            <v>Трубоукладчик Д-155С</v>
          </cell>
          <cell r="E1156" t="str">
            <v>-1 зав.N31444 дв.573</v>
          </cell>
          <cell r="F1156" t="str">
            <v>91 Комацу Япония</v>
          </cell>
          <cell r="G1156" t="str">
            <v>02</v>
          </cell>
          <cell r="H1156">
            <v>3394213</v>
          </cell>
          <cell r="I1156">
            <v>28285.11</v>
          </cell>
          <cell r="J1156">
            <v>0</v>
          </cell>
          <cell r="L1156" t="str">
            <v>20</v>
          </cell>
          <cell r="M1156" t="str">
            <v>41723</v>
          </cell>
          <cell r="N1156" t="str">
            <v>14 2915246</v>
          </cell>
          <cell r="P1156">
            <v>10</v>
          </cell>
          <cell r="Q1156">
            <v>0</v>
          </cell>
          <cell r="R1156" t="str">
            <v>1</v>
          </cell>
          <cell r="S1156" t="str">
            <v>41</v>
          </cell>
          <cell r="T1156">
            <v>97</v>
          </cell>
          <cell r="U1156">
            <v>1</v>
          </cell>
          <cell r="V1156">
            <v>99</v>
          </cell>
          <cell r="W1156">
            <v>1</v>
          </cell>
          <cell r="X1156">
            <v>99</v>
          </cell>
          <cell r="Y1156">
            <v>0</v>
          </cell>
          <cell r="Z1156">
            <v>0</v>
          </cell>
          <cell r="AD1156" t="str">
            <v>0</v>
          </cell>
          <cell r="AE1156" t="str">
            <v>0</v>
          </cell>
          <cell r="AF1156" t="str">
            <v>00</v>
          </cell>
        </row>
        <row r="1157">
          <cell r="A1157" t="str">
            <v>02</v>
          </cell>
          <cell r="B1157" t="str">
            <v>02</v>
          </cell>
          <cell r="C1157" t="str">
            <v>620</v>
          </cell>
          <cell r="D1157" t="str">
            <v>ТРубоукладчик Д-155С</v>
          </cell>
          <cell r="E1157" t="str">
            <v>-1 зав.N31448 дв.573</v>
          </cell>
          <cell r="F1157" t="str">
            <v>95 Комацу Япония</v>
          </cell>
          <cell r="G1157" t="str">
            <v>02</v>
          </cell>
          <cell r="H1157">
            <v>3394213</v>
          </cell>
          <cell r="I1157">
            <v>28285.11</v>
          </cell>
          <cell r="J1157">
            <v>0</v>
          </cell>
          <cell r="L1157" t="str">
            <v>20</v>
          </cell>
          <cell r="M1157" t="str">
            <v>41723</v>
          </cell>
          <cell r="N1157" t="str">
            <v>14 2915246</v>
          </cell>
          <cell r="P1157">
            <v>10</v>
          </cell>
          <cell r="Q1157">
            <v>0</v>
          </cell>
          <cell r="R1157" t="str">
            <v>1</v>
          </cell>
          <cell r="S1157" t="str">
            <v>41</v>
          </cell>
          <cell r="T1157">
            <v>97</v>
          </cell>
          <cell r="U1157">
            <v>1</v>
          </cell>
          <cell r="V1157">
            <v>99</v>
          </cell>
          <cell r="W1157">
            <v>1</v>
          </cell>
          <cell r="X1157">
            <v>99</v>
          </cell>
          <cell r="Y1157">
            <v>0</v>
          </cell>
          <cell r="Z1157">
            <v>0</v>
          </cell>
          <cell r="AD1157" t="str">
            <v>0</v>
          </cell>
          <cell r="AE1157" t="str">
            <v>0</v>
          </cell>
          <cell r="AF1157" t="str">
            <v>00</v>
          </cell>
        </row>
        <row r="1158">
          <cell r="A1158" t="str">
            <v>02</v>
          </cell>
          <cell r="B1158" t="str">
            <v>02</v>
          </cell>
          <cell r="C1158" t="str">
            <v>621</v>
          </cell>
          <cell r="D1158" t="str">
            <v>Экскаватор РС200-6</v>
          </cell>
          <cell r="E1158" t="str">
            <v>зав.N89967 дв.148023</v>
          </cell>
          <cell r="F1158" t="str">
            <v>Комацу Япония</v>
          </cell>
          <cell r="G1158" t="str">
            <v>02</v>
          </cell>
          <cell r="H1158">
            <v>361879.84</v>
          </cell>
          <cell r="I1158">
            <v>3347.39</v>
          </cell>
          <cell r="J1158">
            <v>0</v>
          </cell>
          <cell r="L1158" t="str">
            <v>20</v>
          </cell>
          <cell r="M1158" t="str">
            <v>41801</v>
          </cell>
          <cell r="N1158" t="str">
            <v>14 2924331</v>
          </cell>
          <cell r="P1158">
            <v>11.1</v>
          </cell>
          <cell r="Q1158">
            <v>0</v>
          </cell>
          <cell r="R1158" t="str">
            <v>1</v>
          </cell>
          <cell r="S1158" t="str">
            <v>41</v>
          </cell>
          <cell r="T1158">
            <v>97</v>
          </cell>
          <cell r="U1158">
            <v>1</v>
          </cell>
          <cell r="V1158">
            <v>99</v>
          </cell>
          <cell r="W1158">
            <v>1</v>
          </cell>
          <cell r="X1158">
            <v>99</v>
          </cell>
          <cell r="Y1158">
            <v>0</v>
          </cell>
          <cell r="Z1158">
            <v>0</v>
          </cell>
          <cell r="AD1158" t="str">
            <v>0</v>
          </cell>
          <cell r="AE1158" t="str">
            <v>0</v>
          </cell>
          <cell r="AF1158" t="str">
            <v>00</v>
          </cell>
        </row>
        <row r="1159">
          <cell r="A1159" t="str">
            <v>02</v>
          </cell>
          <cell r="B1159" t="str">
            <v>71</v>
          </cell>
          <cell r="C1159" t="str">
            <v>622</v>
          </cell>
          <cell r="D1159" t="str">
            <v>Экскаватор РС-200-6</v>
          </cell>
          <cell r="E1159" t="str">
            <v>зав.N89891 дв.147256</v>
          </cell>
          <cell r="F1159" t="str">
            <v>Комацу Япония</v>
          </cell>
          <cell r="G1159" t="str">
            <v>02</v>
          </cell>
          <cell r="H1159">
            <v>361879.84</v>
          </cell>
          <cell r="I1159">
            <v>3347.39</v>
          </cell>
          <cell r="J1159">
            <v>0</v>
          </cell>
          <cell r="L1159" t="str">
            <v>23</v>
          </cell>
          <cell r="M1159" t="str">
            <v>41801</v>
          </cell>
          <cell r="N1159" t="str">
            <v>14 2924331</v>
          </cell>
          <cell r="P1159">
            <v>11.1</v>
          </cell>
          <cell r="Q1159">
            <v>0</v>
          </cell>
          <cell r="R1159" t="str">
            <v>1</v>
          </cell>
          <cell r="S1159" t="str">
            <v>41</v>
          </cell>
          <cell r="T1159">
            <v>97</v>
          </cell>
          <cell r="U1159">
            <v>1</v>
          </cell>
          <cell r="V1159">
            <v>99</v>
          </cell>
          <cell r="W1159">
            <v>1</v>
          </cell>
          <cell r="X1159">
            <v>99</v>
          </cell>
          <cell r="Y1159">
            <v>0</v>
          </cell>
          <cell r="Z1159">
            <v>0</v>
          </cell>
          <cell r="AD1159" t="str">
            <v>0</v>
          </cell>
          <cell r="AE1159" t="str">
            <v>0</v>
          </cell>
          <cell r="AF1159" t="str">
            <v>00</v>
          </cell>
        </row>
        <row r="1160">
          <cell r="A1160" t="str">
            <v>02</v>
          </cell>
          <cell r="B1160" t="str">
            <v>99</v>
          </cell>
          <cell r="C1160" t="str">
            <v>623</v>
          </cell>
          <cell r="D1160" t="str">
            <v>Трубоукладчик Д85С-2</v>
          </cell>
          <cell r="E1160" t="str">
            <v>1 зав.N36685 дв.6476</v>
          </cell>
          <cell r="F1160" t="str">
            <v>6 Комацу Япония</v>
          </cell>
          <cell r="G1160" t="str">
            <v>02</v>
          </cell>
          <cell r="H1160">
            <v>1265733.0900000001</v>
          </cell>
          <cell r="I1160">
            <v>10547.78</v>
          </cell>
          <cell r="J1160">
            <v>0</v>
          </cell>
          <cell r="L1160" t="str">
            <v>20</v>
          </cell>
          <cell r="M1160" t="str">
            <v>41723</v>
          </cell>
          <cell r="N1160" t="str">
            <v>14 2915246</v>
          </cell>
          <cell r="P1160">
            <v>10</v>
          </cell>
          <cell r="Q1160">
            <v>0</v>
          </cell>
          <cell r="R1160" t="str">
            <v>1</v>
          </cell>
          <cell r="S1160" t="str">
            <v>41</v>
          </cell>
          <cell r="T1160">
            <v>97</v>
          </cell>
          <cell r="U1160">
            <v>1</v>
          </cell>
          <cell r="V1160">
            <v>99</v>
          </cell>
          <cell r="W1160">
            <v>1</v>
          </cell>
          <cell r="X1160">
            <v>99</v>
          </cell>
          <cell r="Y1160">
            <v>0</v>
          </cell>
          <cell r="Z1160">
            <v>0</v>
          </cell>
          <cell r="AD1160" t="str">
            <v>0</v>
          </cell>
          <cell r="AE1160" t="str">
            <v>0</v>
          </cell>
          <cell r="AF1160" t="str">
            <v>00</v>
          </cell>
        </row>
        <row r="1161">
          <cell r="A1161" t="str">
            <v>02</v>
          </cell>
          <cell r="B1161" t="str">
            <v>02</v>
          </cell>
          <cell r="C1161" t="str">
            <v>624</v>
          </cell>
          <cell r="D1161" t="str">
            <v>Трубоукладчик Д85С-2</v>
          </cell>
          <cell r="E1161" t="str">
            <v>1 зав.N36683 дв.6476</v>
          </cell>
          <cell r="F1161" t="str">
            <v>4 Комацу Япония</v>
          </cell>
          <cell r="G1161" t="str">
            <v>02</v>
          </cell>
          <cell r="H1161">
            <v>1265733.0900000001</v>
          </cell>
          <cell r="I1161">
            <v>10547.78</v>
          </cell>
          <cell r="J1161">
            <v>0</v>
          </cell>
          <cell r="L1161" t="str">
            <v>20</v>
          </cell>
          <cell r="M1161" t="str">
            <v>41723</v>
          </cell>
          <cell r="N1161" t="str">
            <v>14 2915246</v>
          </cell>
          <cell r="P1161">
            <v>10</v>
          </cell>
          <cell r="Q1161">
            <v>0</v>
          </cell>
          <cell r="R1161" t="str">
            <v>1</v>
          </cell>
          <cell r="S1161" t="str">
            <v>41</v>
          </cell>
          <cell r="T1161">
            <v>97</v>
          </cell>
          <cell r="U1161">
            <v>1</v>
          </cell>
          <cell r="V1161">
            <v>99</v>
          </cell>
          <cell r="W1161">
            <v>1</v>
          </cell>
          <cell r="X1161">
            <v>99</v>
          </cell>
          <cell r="Y1161">
            <v>0</v>
          </cell>
          <cell r="Z1161">
            <v>0</v>
          </cell>
          <cell r="AD1161" t="str">
            <v>0</v>
          </cell>
          <cell r="AE1161" t="str">
            <v>0</v>
          </cell>
          <cell r="AF1161" t="str">
            <v>00</v>
          </cell>
        </row>
        <row r="1162">
          <cell r="A1162" t="str">
            <v>02</v>
          </cell>
          <cell r="B1162" t="str">
            <v>02</v>
          </cell>
          <cell r="C1162" t="str">
            <v>625</v>
          </cell>
          <cell r="D1162" t="str">
            <v>Трубоукладчик Д85С-2</v>
          </cell>
          <cell r="E1162" t="str">
            <v>1 зав.N36721 дв 6502</v>
          </cell>
          <cell r="F1162" t="str">
            <v>3 Комацу Япония</v>
          </cell>
          <cell r="G1162" t="str">
            <v>02</v>
          </cell>
          <cell r="H1162">
            <v>1265733.0900000001</v>
          </cell>
          <cell r="I1162">
            <v>10547.78</v>
          </cell>
          <cell r="J1162">
            <v>0</v>
          </cell>
          <cell r="L1162" t="str">
            <v>20</v>
          </cell>
          <cell r="M1162" t="str">
            <v>41723</v>
          </cell>
          <cell r="N1162" t="str">
            <v>14 2915246</v>
          </cell>
          <cell r="P1162">
            <v>10</v>
          </cell>
          <cell r="Q1162">
            <v>0</v>
          </cell>
          <cell r="R1162" t="str">
            <v>1</v>
          </cell>
          <cell r="S1162" t="str">
            <v>41</v>
          </cell>
          <cell r="T1162">
            <v>97</v>
          </cell>
          <cell r="U1162">
            <v>1</v>
          </cell>
          <cell r="V1162">
            <v>99</v>
          </cell>
          <cell r="W1162">
            <v>1</v>
          </cell>
          <cell r="X1162">
            <v>99</v>
          </cell>
          <cell r="Y1162">
            <v>0</v>
          </cell>
          <cell r="Z1162">
            <v>0</v>
          </cell>
          <cell r="AD1162" t="str">
            <v>0</v>
          </cell>
          <cell r="AE1162" t="str">
            <v>0</v>
          </cell>
          <cell r="AF1162" t="str">
            <v>00</v>
          </cell>
        </row>
        <row r="1163">
          <cell r="A1163" t="str">
            <v>02</v>
          </cell>
          <cell r="B1163" t="str">
            <v>02</v>
          </cell>
          <cell r="C1163" t="str">
            <v>626</v>
          </cell>
          <cell r="D1163" t="str">
            <v>Трубоукладчик Д85С-2</v>
          </cell>
          <cell r="E1163" t="str">
            <v>1 зав.N36689 дв.6477</v>
          </cell>
          <cell r="F1163" t="str">
            <v>0 Комацу Япония</v>
          </cell>
          <cell r="G1163" t="str">
            <v>02</v>
          </cell>
          <cell r="H1163">
            <v>1265733.0900000001</v>
          </cell>
          <cell r="I1163">
            <v>10547.78</v>
          </cell>
          <cell r="J1163">
            <v>0</v>
          </cell>
          <cell r="L1163" t="str">
            <v>20</v>
          </cell>
          <cell r="M1163" t="str">
            <v>41723</v>
          </cell>
          <cell r="N1163" t="str">
            <v>14 2915246</v>
          </cell>
          <cell r="P1163">
            <v>10</v>
          </cell>
          <cell r="Q1163">
            <v>0</v>
          </cell>
          <cell r="R1163" t="str">
            <v>1</v>
          </cell>
          <cell r="S1163" t="str">
            <v>41</v>
          </cell>
          <cell r="T1163">
            <v>97</v>
          </cell>
          <cell r="U1163">
            <v>1</v>
          </cell>
          <cell r="V1163">
            <v>99</v>
          </cell>
          <cell r="W1163">
            <v>1</v>
          </cell>
          <cell r="X1163">
            <v>99</v>
          </cell>
          <cell r="Y1163">
            <v>0</v>
          </cell>
          <cell r="Z1163">
            <v>0</v>
          </cell>
          <cell r="AD1163" t="str">
            <v>0</v>
          </cell>
          <cell r="AE1163" t="str">
            <v>0</v>
          </cell>
          <cell r="AF1163" t="str">
            <v>00</v>
          </cell>
        </row>
        <row r="1164">
          <cell r="A1164" t="str">
            <v>02</v>
          </cell>
          <cell r="B1164" t="str">
            <v>02</v>
          </cell>
          <cell r="C1164" t="str">
            <v>627</v>
          </cell>
          <cell r="D1164" t="str">
            <v>Трубоукладчик Д-85С-</v>
          </cell>
          <cell r="E1164" t="str">
            <v>21 зав.N36693 дв.647</v>
          </cell>
          <cell r="F1164" t="str">
            <v>74 Комацу Япония</v>
          </cell>
          <cell r="G1164" t="str">
            <v>02</v>
          </cell>
          <cell r="H1164">
            <v>1265733.0900000001</v>
          </cell>
          <cell r="I1164">
            <v>10547.78</v>
          </cell>
          <cell r="J1164">
            <v>0</v>
          </cell>
          <cell r="L1164" t="str">
            <v>20</v>
          </cell>
          <cell r="M1164" t="str">
            <v>41723</v>
          </cell>
          <cell r="N1164" t="str">
            <v>14 2915246</v>
          </cell>
          <cell r="P1164">
            <v>10</v>
          </cell>
          <cell r="Q1164">
            <v>0</v>
          </cell>
          <cell r="R1164" t="str">
            <v>1</v>
          </cell>
          <cell r="S1164" t="str">
            <v>41</v>
          </cell>
          <cell r="T1164">
            <v>97</v>
          </cell>
          <cell r="U1164">
            <v>1</v>
          </cell>
          <cell r="V1164">
            <v>99</v>
          </cell>
          <cell r="W1164">
            <v>1</v>
          </cell>
          <cell r="X1164">
            <v>99</v>
          </cell>
          <cell r="Y1164">
            <v>0</v>
          </cell>
          <cell r="Z1164">
            <v>0</v>
          </cell>
          <cell r="AD1164" t="str">
            <v>0</v>
          </cell>
          <cell r="AE1164" t="str">
            <v>0</v>
          </cell>
          <cell r="AF1164" t="str">
            <v>00</v>
          </cell>
        </row>
        <row r="1165">
          <cell r="A1165" t="str">
            <v>02</v>
          </cell>
          <cell r="B1165" t="str">
            <v>71</v>
          </cell>
          <cell r="C1165" t="str">
            <v>628</v>
          </cell>
          <cell r="D1165" t="str">
            <v>Трубоукладчик Д-85С-</v>
          </cell>
          <cell r="E1165" t="str">
            <v>21 зав.N36746 дв.650</v>
          </cell>
          <cell r="F1165" t="str">
            <v>42 Комацу Япония</v>
          </cell>
          <cell r="G1165" t="str">
            <v>02</v>
          </cell>
          <cell r="H1165">
            <v>1265733.0900000001</v>
          </cell>
          <cell r="I1165">
            <v>10547.78</v>
          </cell>
          <cell r="J1165">
            <v>0</v>
          </cell>
          <cell r="L1165" t="str">
            <v>23</v>
          </cell>
          <cell r="M1165" t="str">
            <v>41723</v>
          </cell>
          <cell r="N1165" t="str">
            <v>14 2915246</v>
          </cell>
          <cell r="P1165">
            <v>10</v>
          </cell>
          <cell r="Q1165">
            <v>0</v>
          </cell>
          <cell r="R1165" t="str">
            <v>1</v>
          </cell>
          <cell r="S1165" t="str">
            <v>41</v>
          </cell>
          <cell r="T1165">
            <v>97</v>
          </cell>
          <cell r="U1165">
            <v>1</v>
          </cell>
          <cell r="V1165">
            <v>99</v>
          </cell>
          <cell r="W1165">
            <v>1</v>
          </cell>
          <cell r="X1165">
            <v>99</v>
          </cell>
          <cell r="Y1165">
            <v>0</v>
          </cell>
          <cell r="Z1165">
            <v>0</v>
          </cell>
          <cell r="AD1165" t="str">
            <v>0</v>
          </cell>
          <cell r="AE1165" t="str">
            <v>0</v>
          </cell>
          <cell r="AF1165" t="str">
            <v>00</v>
          </cell>
        </row>
        <row r="1166">
          <cell r="A1166" t="str">
            <v>02</v>
          </cell>
          <cell r="B1166" t="str">
            <v>80</v>
          </cell>
          <cell r="C1166" t="str">
            <v>629</v>
          </cell>
          <cell r="D1166" t="str">
            <v>Контрольно-кассовая</v>
          </cell>
          <cell r="E1166" t="str">
            <v>машина ККМ АМС-100Ф</v>
          </cell>
          <cell r="F1166" t="str">
            <v>/Калужский з-д/</v>
          </cell>
          <cell r="G1166" t="str">
            <v>07</v>
          </cell>
          <cell r="H1166">
            <v>3500</v>
          </cell>
          <cell r="I1166">
            <v>0</v>
          </cell>
          <cell r="J1166">
            <v>0</v>
          </cell>
          <cell r="L1166" t="str">
            <v>26</v>
          </cell>
          <cell r="M1166" t="str">
            <v>47013</v>
          </cell>
          <cell r="N1166" t="str">
            <v>14 2945119</v>
          </cell>
          <cell r="P1166">
            <v>11</v>
          </cell>
          <cell r="Q1166">
            <v>0</v>
          </cell>
          <cell r="R1166" t="str">
            <v>1</v>
          </cell>
          <cell r="S1166" t="str">
            <v>47</v>
          </cell>
          <cell r="T1166">
            <v>99</v>
          </cell>
          <cell r="U1166">
            <v>2</v>
          </cell>
          <cell r="V1166">
            <v>99</v>
          </cell>
          <cell r="W1166">
            <v>2</v>
          </cell>
          <cell r="X1166">
            <v>99</v>
          </cell>
          <cell r="Y1166">
            <v>0</v>
          </cell>
          <cell r="Z1166">
            <v>0</v>
          </cell>
          <cell r="AD1166" t="str">
            <v>0</v>
          </cell>
          <cell r="AE1166" t="str">
            <v>0</v>
          </cell>
          <cell r="AF1166" t="str">
            <v>00</v>
          </cell>
        </row>
        <row r="1167">
          <cell r="A1167" t="str">
            <v>02</v>
          </cell>
          <cell r="B1167" t="str">
            <v>03</v>
          </cell>
          <cell r="C1167" t="str">
            <v>630</v>
          </cell>
          <cell r="D1167" t="str">
            <v>Контрольно-кассовая</v>
          </cell>
          <cell r="E1167" t="str">
            <v>машина ККМ АМС-100Ф</v>
          </cell>
          <cell r="F1167" t="str">
            <v>/Калужский з-д/</v>
          </cell>
          <cell r="G1167" t="str">
            <v>07</v>
          </cell>
          <cell r="H1167">
            <v>3500</v>
          </cell>
          <cell r="I1167">
            <v>0</v>
          </cell>
          <cell r="J1167">
            <v>0</v>
          </cell>
          <cell r="L1167" t="str">
            <v>26</v>
          </cell>
          <cell r="M1167" t="str">
            <v>47013</v>
          </cell>
          <cell r="N1167" t="str">
            <v>14 2945119</v>
          </cell>
          <cell r="P1167">
            <v>11</v>
          </cell>
          <cell r="Q1167">
            <v>0</v>
          </cell>
          <cell r="R1167" t="str">
            <v>1</v>
          </cell>
          <cell r="S1167" t="str">
            <v>47</v>
          </cell>
          <cell r="T1167">
            <v>99</v>
          </cell>
          <cell r="U1167">
            <v>2</v>
          </cell>
          <cell r="V1167">
            <v>99</v>
          </cell>
          <cell r="W1167">
            <v>2</v>
          </cell>
          <cell r="X1167">
            <v>99</v>
          </cell>
          <cell r="Y1167">
            <v>0</v>
          </cell>
          <cell r="Z1167">
            <v>0</v>
          </cell>
          <cell r="AD1167" t="str">
            <v>0</v>
          </cell>
          <cell r="AE1167" t="str">
            <v>0</v>
          </cell>
          <cell r="AF1167" t="str">
            <v>00</v>
          </cell>
        </row>
        <row r="1168">
          <cell r="A1168" t="str">
            <v>02</v>
          </cell>
          <cell r="B1168" t="str">
            <v>80</v>
          </cell>
          <cell r="C1168" t="str">
            <v>631</v>
          </cell>
          <cell r="D1168" t="str">
            <v>Факс Panasonic КХ-F6</v>
          </cell>
          <cell r="E1168" t="str">
            <v>80 RS</v>
          </cell>
          <cell r="F1168" t="str">
            <v>Япония</v>
          </cell>
          <cell r="G1168" t="str">
            <v>07</v>
          </cell>
          <cell r="H1168">
            <v>5755</v>
          </cell>
          <cell r="I1168">
            <v>0</v>
          </cell>
          <cell r="J1168">
            <v>0</v>
          </cell>
          <cell r="L1168" t="str">
            <v>26</v>
          </cell>
          <cell r="M1168" t="str">
            <v>45613</v>
          </cell>
          <cell r="N1168" t="str">
            <v>14 3222146</v>
          </cell>
          <cell r="P1168">
            <v>7.4</v>
          </cell>
          <cell r="Q1168">
            <v>0</v>
          </cell>
          <cell r="R1168" t="str">
            <v>1</v>
          </cell>
          <cell r="S1168" t="str">
            <v>45</v>
          </cell>
          <cell r="T1168">
            <v>98</v>
          </cell>
          <cell r="U1168">
            <v>2</v>
          </cell>
          <cell r="V1168">
            <v>99</v>
          </cell>
          <cell r="W1168">
            <v>2</v>
          </cell>
          <cell r="X1168">
            <v>99</v>
          </cell>
          <cell r="Y1168">
            <v>0</v>
          </cell>
          <cell r="Z1168">
            <v>0</v>
          </cell>
          <cell r="AD1168" t="str">
            <v>0</v>
          </cell>
          <cell r="AE1168" t="str">
            <v>0</v>
          </cell>
          <cell r="AF1168" t="str">
            <v>00</v>
          </cell>
        </row>
        <row r="1169">
          <cell r="A1169" t="str">
            <v>02</v>
          </cell>
          <cell r="B1169" t="str">
            <v>99</v>
          </cell>
          <cell r="C1169" t="str">
            <v>632</v>
          </cell>
          <cell r="D1169" t="str">
            <v>Полотенце мягкое ПМ-</v>
          </cell>
          <cell r="E1169" t="str">
            <v>1428</v>
          </cell>
          <cell r="G1169" t="str">
            <v>02</v>
          </cell>
          <cell r="H1169">
            <v>22500</v>
          </cell>
          <cell r="I1169">
            <v>0</v>
          </cell>
          <cell r="J1169">
            <v>22930.880000000001</v>
          </cell>
          <cell r="L1169" t="str">
            <v>20</v>
          </cell>
          <cell r="M1169" t="str">
            <v>43815</v>
          </cell>
          <cell r="P1169">
            <v>50</v>
          </cell>
          <cell r="Q1169">
            <v>0</v>
          </cell>
          <cell r="R1169" t="str">
            <v>1</v>
          </cell>
          <cell r="S1169" t="str">
            <v>43</v>
          </cell>
          <cell r="T1169">
            <v>99</v>
          </cell>
          <cell r="U1169">
            <v>3</v>
          </cell>
          <cell r="V1169">
            <v>99</v>
          </cell>
          <cell r="W1169">
            <v>3</v>
          </cell>
          <cell r="X1169">
            <v>99</v>
          </cell>
          <cell r="Y1169">
            <v>4</v>
          </cell>
          <cell r="Z1169">
            <v>99</v>
          </cell>
          <cell r="AD1169" t="str">
            <v>0</v>
          </cell>
          <cell r="AE1169" t="str">
            <v>0</v>
          </cell>
          <cell r="AF1169" t="str">
            <v>00</v>
          </cell>
        </row>
        <row r="1170">
          <cell r="A1170" t="str">
            <v>02</v>
          </cell>
          <cell r="B1170" t="str">
            <v>99</v>
          </cell>
          <cell r="C1170" t="str">
            <v>633</v>
          </cell>
          <cell r="D1170" t="str">
            <v>Полотенце мягкое ПМ-</v>
          </cell>
          <cell r="E1170" t="str">
            <v>1428</v>
          </cell>
          <cell r="G1170" t="str">
            <v>02</v>
          </cell>
          <cell r="H1170">
            <v>22500</v>
          </cell>
          <cell r="I1170">
            <v>0</v>
          </cell>
          <cell r="J1170">
            <v>22930.880000000001</v>
          </cell>
          <cell r="L1170" t="str">
            <v>20</v>
          </cell>
          <cell r="M1170" t="str">
            <v>43815</v>
          </cell>
          <cell r="P1170">
            <v>50</v>
          </cell>
          <cell r="Q1170">
            <v>0</v>
          </cell>
          <cell r="R1170" t="str">
            <v>1</v>
          </cell>
          <cell r="S1170" t="str">
            <v>43</v>
          </cell>
          <cell r="T1170">
            <v>99</v>
          </cell>
          <cell r="U1170">
            <v>3</v>
          </cell>
          <cell r="V1170">
            <v>99</v>
          </cell>
          <cell r="W1170">
            <v>3</v>
          </cell>
          <cell r="X1170">
            <v>99</v>
          </cell>
          <cell r="Y1170">
            <v>4</v>
          </cell>
          <cell r="Z1170">
            <v>99</v>
          </cell>
          <cell r="AD1170" t="str">
            <v>0</v>
          </cell>
          <cell r="AE1170" t="str">
            <v>0</v>
          </cell>
          <cell r="AF1170" t="str">
            <v>00</v>
          </cell>
        </row>
        <row r="1171">
          <cell r="A1171" t="str">
            <v>02</v>
          </cell>
          <cell r="B1171" t="str">
            <v>99</v>
          </cell>
          <cell r="C1171" t="str">
            <v>634</v>
          </cell>
          <cell r="D1171" t="str">
            <v>Полотенце мягкое ПМ=</v>
          </cell>
          <cell r="E1171" t="str">
            <v>1428</v>
          </cell>
          <cell r="G1171" t="str">
            <v>02</v>
          </cell>
          <cell r="H1171">
            <v>22500</v>
          </cell>
          <cell r="I1171">
            <v>0</v>
          </cell>
          <cell r="J1171">
            <v>22930.880000000001</v>
          </cell>
          <cell r="L1171" t="str">
            <v>20</v>
          </cell>
          <cell r="M1171" t="str">
            <v>43815</v>
          </cell>
          <cell r="P1171">
            <v>50</v>
          </cell>
          <cell r="Q1171">
            <v>0</v>
          </cell>
          <cell r="R1171" t="str">
            <v>1</v>
          </cell>
          <cell r="S1171" t="str">
            <v>43</v>
          </cell>
          <cell r="T1171">
            <v>99</v>
          </cell>
          <cell r="U1171">
            <v>3</v>
          </cell>
          <cell r="V1171">
            <v>99</v>
          </cell>
          <cell r="W1171">
            <v>3</v>
          </cell>
          <cell r="X1171">
            <v>99</v>
          </cell>
          <cell r="Y1171">
            <v>4</v>
          </cell>
          <cell r="Z1171">
            <v>99</v>
          </cell>
          <cell r="AD1171" t="str">
            <v>0</v>
          </cell>
          <cell r="AE1171" t="str">
            <v>0</v>
          </cell>
          <cell r="AF1171" t="str">
            <v>00</v>
          </cell>
        </row>
        <row r="1172">
          <cell r="A1172" t="str">
            <v>02</v>
          </cell>
          <cell r="B1172" t="str">
            <v>05</v>
          </cell>
          <cell r="C1172" t="str">
            <v>635</v>
          </cell>
          <cell r="D1172" t="str">
            <v>Плот спасательный</v>
          </cell>
          <cell r="E1172" t="str">
            <v>ПСН-6МК</v>
          </cell>
          <cell r="G1172" t="str">
            <v>07</v>
          </cell>
          <cell r="H1172">
            <v>14300</v>
          </cell>
          <cell r="I1172">
            <v>0</v>
          </cell>
          <cell r="J1172">
            <v>0</v>
          </cell>
          <cell r="L1172" t="str">
            <v>20</v>
          </cell>
          <cell r="M1172" t="str">
            <v>50134</v>
          </cell>
          <cell r="P1172">
            <v>5</v>
          </cell>
          <cell r="Q1172">
            <v>0</v>
          </cell>
          <cell r="R1172" t="str">
            <v>1</v>
          </cell>
          <cell r="S1172" t="str">
            <v>50</v>
          </cell>
          <cell r="T1172">
            <v>99</v>
          </cell>
          <cell r="U1172">
            <v>3</v>
          </cell>
          <cell r="V1172">
            <v>99</v>
          </cell>
          <cell r="W1172">
            <v>3</v>
          </cell>
          <cell r="X1172">
            <v>99</v>
          </cell>
          <cell r="Y1172">
            <v>0</v>
          </cell>
          <cell r="Z1172">
            <v>0</v>
          </cell>
          <cell r="AD1172" t="str">
            <v>0</v>
          </cell>
          <cell r="AE1172" t="str">
            <v>0</v>
          </cell>
          <cell r="AF1172" t="str">
            <v>00</v>
          </cell>
        </row>
        <row r="1173">
          <cell r="A1173" t="str">
            <v>02</v>
          </cell>
          <cell r="B1173" t="str">
            <v>05</v>
          </cell>
          <cell r="C1173" t="str">
            <v>636</v>
          </cell>
          <cell r="D1173" t="str">
            <v>Плот спасательный ПС</v>
          </cell>
          <cell r="E1173" t="str">
            <v>Н-6МК</v>
          </cell>
          <cell r="G1173" t="str">
            <v>07</v>
          </cell>
          <cell r="H1173">
            <v>14300</v>
          </cell>
          <cell r="I1173">
            <v>0</v>
          </cell>
          <cell r="J1173">
            <v>0</v>
          </cell>
          <cell r="L1173" t="str">
            <v>20</v>
          </cell>
          <cell r="M1173" t="str">
            <v>50134</v>
          </cell>
          <cell r="P1173">
            <v>5</v>
          </cell>
          <cell r="Q1173">
            <v>0</v>
          </cell>
          <cell r="R1173" t="str">
            <v>1</v>
          </cell>
          <cell r="S1173" t="str">
            <v>50</v>
          </cell>
          <cell r="T1173">
            <v>99</v>
          </cell>
          <cell r="U1173">
            <v>3</v>
          </cell>
          <cell r="V1173">
            <v>99</v>
          </cell>
          <cell r="W1173">
            <v>3</v>
          </cell>
          <cell r="X1173">
            <v>99</v>
          </cell>
          <cell r="Y1173">
            <v>0</v>
          </cell>
          <cell r="Z1173">
            <v>0</v>
          </cell>
          <cell r="AD1173" t="str">
            <v>0</v>
          </cell>
          <cell r="AE1173" t="str">
            <v>0</v>
          </cell>
          <cell r="AF1173" t="str">
            <v>00</v>
          </cell>
        </row>
        <row r="1174">
          <cell r="A1174" t="str">
            <v>02</v>
          </cell>
          <cell r="B1174" t="str">
            <v>80</v>
          </cell>
          <cell r="C1174" t="str">
            <v>637</v>
          </cell>
          <cell r="D1174" t="str">
            <v>Компьютер Cet300 A/4</v>
          </cell>
          <cell r="E1174" t="str">
            <v>40Exl28/64 с принтер</v>
          </cell>
          <cell r="F1174" t="str">
            <v>ом НР и мониторомNEC</v>
          </cell>
          <cell r="G1174" t="str">
            <v>07</v>
          </cell>
          <cell r="H1174">
            <v>25235</v>
          </cell>
          <cell r="I1174">
            <v>0</v>
          </cell>
          <cell r="J1174">
            <v>0</v>
          </cell>
          <cell r="L1174" t="str">
            <v>26</v>
          </cell>
          <cell r="M1174" t="str">
            <v>48008</v>
          </cell>
          <cell r="P1174">
            <v>10</v>
          </cell>
          <cell r="Q1174">
            <v>0</v>
          </cell>
          <cell r="R1174" t="str">
            <v>1</v>
          </cell>
          <cell r="S1174" t="str">
            <v>48</v>
          </cell>
          <cell r="T1174">
            <v>99</v>
          </cell>
          <cell r="U1174">
            <v>3</v>
          </cell>
          <cell r="V1174">
            <v>99</v>
          </cell>
          <cell r="W1174">
            <v>3</v>
          </cell>
          <cell r="X1174">
            <v>99</v>
          </cell>
          <cell r="Y1174">
            <v>0</v>
          </cell>
          <cell r="Z1174">
            <v>0</v>
          </cell>
          <cell r="AD1174" t="str">
            <v>0</v>
          </cell>
          <cell r="AE1174" t="str">
            <v>0</v>
          </cell>
          <cell r="AF1174" t="str">
            <v>00</v>
          </cell>
        </row>
        <row r="1175">
          <cell r="A1175" t="str">
            <v>02</v>
          </cell>
          <cell r="B1175" t="str">
            <v>23</v>
          </cell>
          <cell r="C1175" t="str">
            <v>638</v>
          </cell>
          <cell r="D1175" t="str">
            <v>А/машина ВАЗ-2121 ле</v>
          </cell>
          <cell r="E1175" t="str">
            <v>гков.куз1034932 дв.3</v>
          </cell>
          <cell r="F1175" t="str">
            <v>025944 гN-У784ЕУ</v>
          </cell>
          <cell r="G1175" t="str">
            <v>02</v>
          </cell>
          <cell r="H1175">
            <v>35375</v>
          </cell>
          <cell r="I1175">
            <v>20248.689999999999</v>
          </cell>
          <cell r="J1175">
            <v>0</v>
          </cell>
          <cell r="L1175" t="str">
            <v>23</v>
          </cell>
          <cell r="M1175" t="str">
            <v>50416</v>
          </cell>
          <cell r="P1175">
            <v>14.3</v>
          </cell>
          <cell r="Q1175">
            <v>0</v>
          </cell>
          <cell r="R1175" t="str">
            <v>1</v>
          </cell>
          <cell r="S1175" t="str">
            <v>50</v>
          </cell>
          <cell r="T1175">
            <v>93</v>
          </cell>
          <cell r="U1175">
            <v>4</v>
          </cell>
          <cell r="V1175">
            <v>99</v>
          </cell>
          <cell r="W1175">
            <v>4</v>
          </cell>
          <cell r="X1175">
            <v>99</v>
          </cell>
          <cell r="Y1175">
            <v>0</v>
          </cell>
          <cell r="Z1175">
            <v>0</v>
          </cell>
          <cell r="AD1175" t="str">
            <v>0</v>
          </cell>
          <cell r="AE1175" t="str">
            <v>0</v>
          </cell>
          <cell r="AF1175" t="str">
            <v>00</v>
          </cell>
        </row>
        <row r="1176">
          <cell r="A1176" t="str">
            <v>02</v>
          </cell>
          <cell r="B1176" t="str">
            <v>03</v>
          </cell>
          <cell r="C1176" t="str">
            <v>639</v>
          </cell>
          <cell r="D1176" t="str">
            <v>А/заправочная станци</v>
          </cell>
          <cell r="E1176" t="str">
            <v>я</v>
          </cell>
          <cell r="G1176" t="str">
            <v>02</v>
          </cell>
          <cell r="H1176">
            <v>623500</v>
          </cell>
          <cell r="I1176">
            <v>141704.82999999999</v>
          </cell>
          <cell r="J1176">
            <v>0</v>
          </cell>
          <cell r="L1176" t="str">
            <v>26</v>
          </cell>
          <cell r="M1176" t="str">
            <v>20334</v>
          </cell>
          <cell r="P1176">
            <v>5</v>
          </cell>
          <cell r="Q1176">
            <v>0</v>
          </cell>
          <cell r="R1176" t="str">
            <v>1</v>
          </cell>
          <cell r="S1176" t="str">
            <v>20</v>
          </cell>
          <cell r="T1176">
            <v>0</v>
          </cell>
          <cell r="U1176">
            <v>4</v>
          </cell>
          <cell r="V1176">
            <v>99</v>
          </cell>
          <cell r="W1176">
            <v>4</v>
          </cell>
          <cell r="X1176">
            <v>99</v>
          </cell>
          <cell r="Y1176">
            <v>0</v>
          </cell>
          <cell r="Z1176">
            <v>0</v>
          </cell>
          <cell r="AD1176" t="str">
            <v>0</v>
          </cell>
          <cell r="AE1176" t="str">
            <v>0</v>
          </cell>
          <cell r="AF1176" t="str">
            <v>00</v>
          </cell>
        </row>
        <row r="1177">
          <cell r="A1177" t="str">
            <v>02</v>
          </cell>
          <cell r="B1177" t="str">
            <v>02</v>
          </cell>
          <cell r="C1177" t="str">
            <v>640</v>
          </cell>
          <cell r="D1177" t="str">
            <v>Очистная машина ОМ-1</v>
          </cell>
          <cell r="E1177" t="str">
            <v>2203</v>
          </cell>
          <cell r="G1177" t="str">
            <v>02</v>
          </cell>
          <cell r="H1177">
            <v>265000</v>
          </cell>
          <cell r="I1177">
            <v>0</v>
          </cell>
          <cell r="J1177">
            <v>316650</v>
          </cell>
          <cell r="L1177" t="str">
            <v>20</v>
          </cell>
          <cell r="M1177" t="str">
            <v>43803</v>
          </cell>
          <cell r="P1177">
            <v>33.299999999999997</v>
          </cell>
          <cell r="Q1177">
            <v>0</v>
          </cell>
          <cell r="R1177" t="str">
            <v>1</v>
          </cell>
          <cell r="S1177" t="str">
            <v>43</v>
          </cell>
          <cell r="T1177">
            <v>99</v>
          </cell>
          <cell r="U1177">
            <v>5</v>
          </cell>
          <cell r="V1177">
            <v>99</v>
          </cell>
          <cell r="W1177">
            <v>5</v>
          </cell>
          <cell r="X1177">
            <v>99</v>
          </cell>
          <cell r="Y1177">
            <v>5</v>
          </cell>
          <cell r="Z1177">
            <v>99</v>
          </cell>
          <cell r="AD1177" t="str">
            <v>0</v>
          </cell>
          <cell r="AE1177" t="str">
            <v>0</v>
          </cell>
          <cell r="AF1177" t="str">
            <v>00</v>
          </cell>
        </row>
        <row r="1178">
          <cell r="A1178" t="str">
            <v>02</v>
          </cell>
          <cell r="B1178" t="str">
            <v>02</v>
          </cell>
          <cell r="C1178" t="str">
            <v>641</v>
          </cell>
          <cell r="D1178" t="str">
            <v>Стрела-упор</v>
          </cell>
          <cell r="G1178" t="str">
            <v>02</v>
          </cell>
          <cell r="H1178">
            <v>68103.509999999995</v>
          </cell>
          <cell r="I1178">
            <v>0</v>
          </cell>
          <cell r="J1178">
            <v>0</v>
          </cell>
          <cell r="L1178" t="str">
            <v>20</v>
          </cell>
          <cell r="M1178" t="str">
            <v>41723</v>
          </cell>
          <cell r="P1178">
            <v>10</v>
          </cell>
          <cell r="Q1178">
            <v>0</v>
          </cell>
          <cell r="R1178" t="str">
            <v>1</v>
          </cell>
          <cell r="S1178" t="str">
            <v>41</v>
          </cell>
          <cell r="T1178">
            <v>99</v>
          </cell>
          <cell r="U1178">
            <v>5</v>
          </cell>
          <cell r="V1178">
            <v>99</v>
          </cell>
          <cell r="W1178">
            <v>5</v>
          </cell>
          <cell r="X1178">
            <v>99</v>
          </cell>
          <cell r="Y1178">
            <v>0</v>
          </cell>
          <cell r="Z1178">
            <v>0</v>
          </cell>
          <cell r="AD1178" t="str">
            <v>0</v>
          </cell>
          <cell r="AE1178" t="str">
            <v>0</v>
          </cell>
          <cell r="AF1178" t="str">
            <v>00</v>
          </cell>
        </row>
        <row r="1179">
          <cell r="A1179" t="str">
            <v>02</v>
          </cell>
          <cell r="B1179" t="str">
            <v>02</v>
          </cell>
          <cell r="C1179" t="str">
            <v>642</v>
          </cell>
          <cell r="D1179" t="str">
            <v>Стрела-упор</v>
          </cell>
          <cell r="G1179" t="str">
            <v>02</v>
          </cell>
          <cell r="H1179">
            <v>68103.509999999995</v>
          </cell>
          <cell r="I1179">
            <v>0</v>
          </cell>
          <cell r="J1179">
            <v>0</v>
          </cell>
          <cell r="L1179" t="str">
            <v>20</v>
          </cell>
          <cell r="M1179" t="str">
            <v>41723</v>
          </cell>
          <cell r="P1179">
            <v>10</v>
          </cell>
          <cell r="Q1179">
            <v>0</v>
          </cell>
          <cell r="R1179" t="str">
            <v>1</v>
          </cell>
          <cell r="S1179" t="str">
            <v>41</v>
          </cell>
          <cell r="T1179">
            <v>99</v>
          </cell>
          <cell r="U1179">
            <v>5</v>
          </cell>
          <cell r="V1179">
            <v>99</v>
          </cell>
          <cell r="W1179">
            <v>5</v>
          </cell>
          <cell r="X1179">
            <v>99</v>
          </cell>
          <cell r="Y1179">
            <v>0</v>
          </cell>
          <cell r="Z1179">
            <v>0</v>
          </cell>
          <cell r="AD1179" t="str">
            <v>0</v>
          </cell>
          <cell r="AE1179" t="str">
            <v>0</v>
          </cell>
          <cell r="AF1179" t="str">
            <v>00</v>
          </cell>
        </row>
        <row r="1180">
          <cell r="A1180" t="str">
            <v>02</v>
          </cell>
          <cell r="B1180" t="str">
            <v>02</v>
          </cell>
          <cell r="C1180" t="str">
            <v>643</v>
          </cell>
          <cell r="D1180" t="str">
            <v>Стрела-упор</v>
          </cell>
          <cell r="G1180" t="str">
            <v>02</v>
          </cell>
          <cell r="H1180">
            <v>68103.509999999995</v>
          </cell>
          <cell r="I1180">
            <v>0</v>
          </cell>
          <cell r="J1180">
            <v>0</v>
          </cell>
          <cell r="L1180" t="str">
            <v>20</v>
          </cell>
          <cell r="M1180" t="str">
            <v>41723</v>
          </cell>
          <cell r="P1180">
            <v>10</v>
          </cell>
          <cell r="Q1180">
            <v>0</v>
          </cell>
          <cell r="R1180" t="str">
            <v>1</v>
          </cell>
          <cell r="S1180" t="str">
            <v>41</v>
          </cell>
          <cell r="T1180">
            <v>99</v>
          </cell>
          <cell r="U1180">
            <v>5</v>
          </cell>
          <cell r="V1180">
            <v>99</v>
          </cell>
          <cell r="W1180">
            <v>5</v>
          </cell>
          <cell r="X1180">
            <v>99</v>
          </cell>
          <cell r="Y1180">
            <v>0</v>
          </cell>
          <cell r="Z1180">
            <v>0</v>
          </cell>
          <cell r="AD1180" t="str">
            <v>0</v>
          </cell>
          <cell r="AE1180" t="str">
            <v>0</v>
          </cell>
          <cell r="AF1180" t="str">
            <v>00</v>
          </cell>
        </row>
        <row r="1181">
          <cell r="A1181" t="str">
            <v>02</v>
          </cell>
          <cell r="B1181" t="str">
            <v>02</v>
          </cell>
          <cell r="C1181" t="str">
            <v>644</v>
          </cell>
          <cell r="D1181" t="str">
            <v>Стрела-упор</v>
          </cell>
          <cell r="G1181" t="str">
            <v>02</v>
          </cell>
          <cell r="H1181">
            <v>68103.509999999995</v>
          </cell>
          <cell r="I1181">
            <v>0</v>
          </cell>
          <cell r="J1181">
            <v>0</v>
          </cell>
          <cell r="L1181" t="str">
            <v>20</v>
          </cell>
          <cell r="M1181" t="str">
            <v>41723</v>
          </cell>
          <cell r="P1181">
            <v>10</v>
          </cell>
          <cell r="Q1181">
            <v>0</v>
          </cell>
          <cell r="R1181" t="str">
            <v>1</v>
          </cell>
          <cell r="S1181" t="str">
            <v>41</v>
          </cell>
          <cell r="T1181">
            <v>99</v>
          </cell>
          <cell r="U1181">
            <v>5</v>
          </cell>
          <cell r="V1181">
            <v>99</v>
          </cell>
          <cell r="W1181">
            <v>5</v>
          </cell>
          <cell r="X1181">
            <v>99</v>
          </cell>
          <cell r="Y1181">
            <v>0</v>
          </cell>
          <cell r="Z1181">
            <v>0</v>
          </cell>
          <cell r="AD1181" t="str">
            <v>0</v>
          </cell>
          <cell r="AE1181" t="str">
            <v>0</v>
          </cell>
          <cell r="AF1181" t="str">
            <v>00</v>
          </cell>
        </row>
        <row r="1182">
          <cell r="A1182" t="str">
            <v>02</v>
          </cell>
          <cell r="B1182" t="str">
            <v>02</v>
          </cell>
          <cell r="C1182" t="str">
            <v>645</v>
          </cell>
          <cell r="D1182" t="str">
            <v>Индикатор</v>
          </cell>
          <cell r="G1182" t="str">
            <v>02</v>
          </cell>
          <cell r="H1182">
            <v>21356.23</v>
          </cell>
          <cell r="I1182">
            <v>0</v>
          </cell>
          <cell r="J1182">
            <v>0</v>
          </cell>
          <cell r="L1182" t="str">
            <v>20</v>
          </cell>
          <cell r="M1182" t="str">
            <v>47045</v>
          </cell>
          <cell r="P1182">
            <v>9</v>
          </cell>
          <cell r="Q1182">
            <v>0</v>
          </cell>
          <cell r="R1182" t="str">
            <v>1</v>
          </cell>
          <cell r="S1182" t="str">
            <v>47</v>
          </cell>
          <cell r="T1182">
            <v>99</v>
          </cell>
          <cell r="U1182">
            <v>5</v>
          </cell>
          <cell r="V1182">
            <v>99</v>
          </cell>
          <cell r="W1182">
            <v>5</v>
          </cell>
          <cell r="X1182">
            <v>99</v>
          </cell>
          <cell r="Y1182">
            <v>0</v>
          </cell>
          <cell r="Z1182">
            <v>0</v>
          </cell>
          <cell r="AD1182" t="str">
            <v>0</v>
          </cell>
          <cell r="AE1182" t="str">
            <v>0</v>
          </cell>
          <cell r="AF1182" t="str">
            <v>00</v>
          </cell>
        </row>
        <row r="1183">
          <cell r="A1183" t="str">
            <v>02</v>
          </cell>
          <cell r="B1183" t="str">
            <v>02</v>
          </cell>
          <cell r="C1183" t="str">
            <v>646</v>
          </cell>
          <cell r="D1183" t="str">
            <v>Индикатор</v>
          </cell>
          <cell r="G1183" t="str">
            <v>02</v>
          </cell>
          <cell r="H1183">
            <v>21356.23</v>
          </cell>
          <cell r="I1183">
            <v>0</v>
          </cell>
          <cell r="J1183">
            <v>0</v>
          </cell>
          <cell r="L1183" t="str">
            <v>20</v>
          </cell>
          <cell r="M1183" t="str">
            <v>47045</v>
          </cell>
          <cell r="P1183">
            <v>9</v>
          </cell>
          <cell r="Q1183">
            <v>0</v>
          </cell>
          <cell r="R1183" t="str">
            <v>1</v>
          </cell>
          <cell r="S1183" t="str">
            <v>47</v>
          </cell>
          <cell r="T1183">
            <v>99</v>
          </cell>
          <cell r="U1183">
            <v>5</v>
          </cell>
          <cell r="V1183">
            <v>99</v>
          </cell>
          <cell r="W1183">
            <v>5</v>
          </cell>
          <cell r="X1183">
            <v>99</v>
          </cell>
          <cell r="Y1183">
            <v>0</v>
          </cell>
          <cell r="Z1183">
            <v>0</v>
          </cell>
          <cell r="AD1183" t="str">
            <v>0</v>
          </cell>
          <cell r="AE1183" t="str">
            <v>0</v>
          </cell>
          <cell r="AF1183" t="str">
            <v>00</v>
          </cell>
        </row>
        <row r="1184">
          <cell r="A1184" t="str">
            <v>02</v>
          </cell>
          <cell r="B1184" t="str">
            <v>02</v>
          </cell>
          <cell r="C1184" t="str">
            <v>647</v>
          </cell>
          <cell r="D1184" t="str">
            <v>Индикатор</v>
          </cell>
          <cell r="G1184" t="str">
            <v>02</v>
          </cell>
          <cell r="H1184">
            <v>21356.23</v>
          </cell>
          <cell r="I1184">
            <v>0</v>
          </cell>
          <cell r="J1184">
            <v>0</v>
          </cell>
          <cell r="L1184" t="str">
            <v>20</v>
          </cell>
          <cell r="M1184" t="str">
            <v>47045</v>
          </cell>
          <cell r="P1184">
            <v>9</v>
          </cell>
          <cell r="Q1184">
            <v>0</v>
          </cell>
          <cell r="R1184" t="str">
            <v>1</v>
          </cell>
          <cell r="S1184" t="str">
            <v>47</v>
          </cell>
          <cell r="T1184">
            <v>99</v>
          </cell>
          <cell r="U1184">
            <v>5</v>
          </cell>
          <cell r="V1184">
            <v>99</v>
          </cell>
          <cell r="W1184">
            <v>5</v>
          </cell>
          <cell r="X1184">
            <v>99</v>
          </cell>
          <cell r="Y1184">
            <v>0</v>
          </cell>
          <cell r="Z1184">
            <v>0</v>
          </cell>
          <cell r="AD1184" t="str">
            <v>0</v>
          </cell>
          <cell r="AE1184" t="str">
            <v>0</v>
          </cell>
          <cell r="AF1184" t="str">
            <v>00</v>
          </cell>
        </row>
        <row r="1185">
          <cell r="A1185" t="str">
            <v>02</v>
          </cell>
          <cell r="B1185" t="str">
            <v>02</v>
          </cell>
          <cell r="C1185" t="str">
            <v>648</v>
          </cell>
          <cell r="D1185" t="str">
            <v>Индикатор</v>
          </cell>
          <cell r="G1185" t="str">
            <v>02</v>
          </cell>
          <cell r="H1185">
            <v>21356.23</v>
          </cell>
          <cell r="I1185">
            <v>0</v>
          </cell>
          <cell r="J1185">
            <v>0</v>
          </cell>
          <cell r="L1185" t="str">
            <v>20</v>
          </cell>
          <cell r="M1185" t="str">
            <v>47045</v>
          </cell>
          <cell r="P1185">
            <v>9</v>
          </cell>
          <cell r="Q1185">
            <v>0</v>
          </cell>
          <cell r="R1185" t="str">
            <v>1</v>
          </cell>
          <cell r="S1185" t="str">
            <v>47</v>
          </cell>
          <cell r="T1185">
            <v>99</v>
          </cell>
          <cell r="U1185">
            <v>5</v>
          </cell>
          <cell r="V1185">
            <v>99</v>
          </cell>
          <cell r="W1185">
            <v>5</v>
          </cell>
          <cell r="X1185">
            <v>99</v>
          </cell>
          <cell r="Y1185">
            <v>0</v>
          </cell>
          <cell r="Z1185">
            <v>0</v>
          </cell>
          <cell r="AD1185" t="str">
            <v>0</v>
          </cell>
          <cell r="AE1185" t="str">
            <v>0</v>
          </cell>
          <cell r="AF1185" t="str">
            <v>00</v>
          </cell>
        </row>
        <row r="1186">
          <cell r="A1186" t="str">
            <v>02</v>
          </cell>
          <cell r="B1186" t="str">
            <v>80</v>
          </cell>
          <cell r="C1186" t="str">
            <v>649</v>
          </cell>
          <cell r="D1186" t="str">
            <v>Копировальный аппара</v>
          </cell>
          <cell r="E1186" t="str">
            <v>т</v>
          </cell>
          <cell r="G1186" t="str">
            <v>07</v>
          </cell>
          <cell r="H1186">
            <v>35500</v>
          </cell>
          <cell r="I1186">
            <v>0</v>
          </cell>
          <cell r="J1186">
            <v>0</v>
          </cell>
          <cell r="L1186" t="str">
            <v>26</v>
          </cell>
          <cell r="M1186" t="str">
            <v>44804</v>
          </cell>
          <cell r="P1186">
            <v>12.5</v>
          </cell>
          <cell r="Q1186">
            <v>0</v>
          </cell>
          <cell r="R1186" t="str">
            <v>1</v>
          </cell>
          <cell r="S1186" t="str">
            <v>44</v>
          </cell>
          <cell r="T1186">
            <v>99</v>
          </cell>
          <cell r="U1186">
            <v>5</v>
          </cell>
          <cell r="V1186">
            <v>99</v>
          </cell>
          <cell r="W1186">
            <v>5</v>
          </cell>
          <cell r="X1186">
            <v>99</v>
          </cell>
          <cell r="Y1186">
            <v>0</v>
          </cell>
          <cell r="Z1186">
            <v>0</v>
          </cell>
          <cell r="AD1186" t="str">
            <v>0</v>
          </cell>
          <cell r="AE1186" t="str">
            <v>0</v>
          </cell>
          <cell r="AF1186" t="str">
            <v>00</v>
          </cell>
        </row>
        <row r="1187">
          <cell r="A1187" t="str">
            <v>02</v>
          </cell>
          <cell r="B1187" t="str">
            <v>80</v>
          </cell>
          <cell r="C1187" t="str">
            <v>650</v>
          </cell>
          <cell r="D1187" t="str">
            <v>Копировальный аппара</v>
          </cell>
          <cell r="E1187" t="str">
            <v>т</v>
          </cell>
          <cell r="G1187" t="str">
            <v>07</v>
          </cell>
          <cell r="H1187">
            <v>35500</v>
          </cell>
          <cell r="I1187">
            <v>0</v>
          </cell>
          <cell r="J1187">
            <v>0</v>
          </cell>
          <cell r="L1187" t="str">
            <v>26</v>
          </cell>
          <cell r="M1187" t="str">
            <v>44804</v>
          </cell>
          <cell r="P1187">
            <v>12.5</v>
          </cell>
          <cell r="Q1187">
            <v>0</v>
          </cell>
          <cell r="R1187" t="str">
            <v>1</v>
          </cell>
          <cell r="S1187" t="str">
            <v>44</v>
          </cell>
          <cell r="T1187">
            <v>99</v>
          </cell>
          <cell r="U1187">
            <v>5</v>
          </cell>
          <cell r="V1187">
            <v>99</v>
          </cell>
          <cell r="W1187">
            <v>5</v>
          </cell>
          <cell r="X1187">
            <v>99</v>
          </cell>
          <cell r="Y1187">
            <v>0</v>
          </cell>
          <cell r="Z1187">
            <v>0</v>
          </cell>
          <cell r="AD1187" t="str">
            <v>0</v>
          </cell>
          <cell r="AE1187" t="str">
            <v>0</v>
          </cell>
          <cell r="AF1187" t="str">
            <v>00</v>
          </cell>
        </row>
        <row r="1188">
          <cell r="A1188" t="str">
            <v>02</v>
          </cell>
          <cell r="B1188" t="str">
            <v>02</v>
          </cell>
          <cell r="C1188" t="str">
            <v>651</v>
          </cell>
          <cell r="D1188" t="str">
            <v>Станок заточный ИЗ-9</v>
          </cell>
          <cell r="E1188" t="str">
            <v>701</v>
          </cell>
          <cell r="G1188" t="str">
            <v>07</v>
          </cell>
          <cell r="H1188">
            <v>7400</v>
          </cell>
          <cell r="I1188">
            <v>0</v>
          </cell>
          <cell r="J1188">
            <v>0</v>
          </cell>
          <cell r="L1188" t="str">
            <v>20</v>
          </cell>
          <cell r="M1188" t="str">
            <v>41000</v>
          </cell>
          <cell r="P1188">
            <v>3.5</v>
          </cell>
          <cell r="Q1188">
            <v>0</v>
          </cell>
          <cell r="R1188" t="str">
            <v>1</v>
          </cell>
          <cell r="S1188" t="str">
            <v>41</v>
          </cell>
          <cell r="T1188">
            <v>99</v>
          </cell>
          <cell r="U1188">
            <v>5</v>
          </cell>
          <cell r="V1188">
            <v>99</v>
          </cell>
          <cell r="W1188">
            <v>5</v>
          </cell>
          <cell r="X1188">
            <v>99</v>
          </cell>
          <cell r="Y1188">
            <v>0</v>
          </cell>
          <cell r="Z1188">
            <v>0</v>
          </cell>
          <cell r="AD1188" t="str">
            <v>0</v>
          </cell>
          <cell r="AE1188" t="str">
            <v>0</v>
          </cell>
          <cell r="AF1188" t="str">
            <v>00</v>
          </cell>
        </row>
        <row r="1189">
          <cell r="A1189" t="str">
            <v>02</v>
          </cell>
          <cell r="B1189" t="str">
            <v>02</v>
          </cell>
          <cell r="C1189" t="str">
            <v>652</v>
          </cell>
          <cell r="D1189" t="str">
            <v>Станок заточный ИЗ-9</v>
          </cell>
          <cell r="E1189" t="str">
            <v>701</v>
          </cell>
          <cell r="G1189" t="str">
            <v>07</v>
          </cell>
          <cell r="H1189">
            <v>7400</v>
          </cell>
          <cell r="I1189">
            <v>0</v>
          </cell>
          <cell r="J1189">
            <v>0</v>
          </cell>
          <cell r="L1189" t="str">
            <v>20</v>
          </cell>
          <cell r="M1189" t="str">
            <v>41000</v>
          </cell>
          <cell r="P1189">
            <v>3.5</v>
          </cell>
          <cell r="Q1189">
            <v>0</v>
          </cell>
          <cell r="R1189" t="str">
            <v>1</v>
          </cell>
          <cell r="S1189" t="str">
            <v>41</v>
          </cell>
          <cell r="T1189">
            <v>99</v>
          </cell>
          <cell r="U1189">
            <v>5</v>
          </cell>
          <cell r="V1189">
            <v>99</v>
          </cell>
          <cell r="W1189">
            <v>5</v>
          </cell>
          <cell r="X1189">
            <v>99</v>
          </cell>
          <cell r="Y1189">
            <v>0</v>
          </cell>
          <cell r="Z1189">
            <v>0</v>
          </cell>
          <cell r="AD1189" t="str">
            <v>0</v>
          </cell>
          <cell r="AE1189" t="str">
            <v>0</v>
          </cell>
          <cell r="AF1189" t="str">
            <v>00</v>
          </cell>
        </row>
        <row r="1190">
          <cell r="A1190" t="str">
            <v>02</v>
          </cell>
          <cell r="B1190" t="str">
            <v>05</v>
          </cell>
          <cell r="C1190" t="str">
            <v>653</v>
          </cell>
          <cell r="D1190" t="str">
            <v>Станок заточный ИЗ-9</v>
          </cell>
          <cell r="E1190" t="str">
            <v>701</v>
          </cell>
          <cell r="G1190" t="str">
            <v>07</v>
          </cell>
          <cell r="H1190">
            <v>7400</v>
          </cell>
          <cell r="I1190">
            <v>0</v>
          </cell>
          <cell r="J1190">
            <v>0</v>
          </cell>
          <cell r="L1190" t="str">
            <v>20</v>
          </cell>
          <cell r="M1190" t="str">
            <v>41000</v>
          </cell>
          <cell r="P1190">
            <v>3.5</v>
          </cell>
          <cell r="Q1190">
            <v>0</v>
          </cell>
          <cell r="R1190" t="str">
            <v>1</v>
          </cell>
          <cell r="S1190" t="str">
            <v>41</v>
          </cell>
          <cell r="T1190">
            <v>99</v>
          </cell>
          <cell r="U1190">
            <v>5</v>
          </cell>
          <cell r="V1190">
            <v>99</v>
          </cell>
          <cell r="W1190">
            <v>5</v>
          </cell>
          <cell r="X1190">
            <v>99</v>
          </cell>
          <cell r="Y1190">
            <v>0</v>
          </cell>
          <cell r="Z1190">
            <v>0</v>
          </cell>
          <cell r="AB1190" t="str">
            <v>14</v>
          </cell>
          <cell r="AC1190">
            <v>7</v>
          </cell>
          <cell r="AD1190" t="str">
            <v>0</v>
          </cell>
          <cell r="AE1190" t="str">
            <v>0</v>
          </cell>
          <cell r="AF1190" t="str">
            <v>00</v>
          </cell>
        </row>
        <row r="1191">
          <cell r="A1191" t="str">
            <v>02</v>
          </cell>
          <cell r="B1191" t="str">
            <v>02</v>
          </cell>
          <cell r="C1191" t="str">
            <v>654</v>
          </cell>
          <cell r="D1191" t="str">
            <v>Подвеска троллейная</v>
          </cell>
          <cell r="G1191" t="str">
            <v>02</v>
          </cell>
          <cell r="H1191">
            <v>89884</v>
          </cell>
          <cell r="I1191">
            <v>0</v>
          </cell>
          <cell r="J1191">
            <v>0</v>
          </cell>
          <cell r="L1191" t="str">
            <v>20</v>
          </cell>
          <cell r="M1191" t="str">
            <v>43814</v>
          </cell>
          <cell r="P1191">
            <v>33.299999999999997</v>
          </cell>
          <cell r="Q1191">
            <v>0</v>
          </cell>
          <cell r="R1191" t="str">
            <v>1</v>
          </cell>
          <cell r="S1191" t="str">
            <v>43</v>
          </cell>
          <cell r="T1191">
            <v>99</v>
          </cell>
          <cell r="U1191">
            <v>6</v>
          </cell>
          <cell r="V1191">
            <v>99</v>
          </cell>
          <cell r="W1191">
            <v>6</v>
          </cell>
          <cell r="X1191">
            <v>99</v>
          </cell>
          <cell r="Y1191">
            <v>0</v>
          </cell>
          <cell r="Z1191">
            <v>0</v>
          </cell>
          <cell r="AB1191" t="str">
            <v>14</v>
          </cell>
          <cell r="AC1191">
            <v>8</v>
          </cell>
          <cell r="AD1191" t="str">
            <v>0</v>
          </cell>
          <cell r="AE1191" t="str">
            <v>0</v>
          </cell>
          <cell r="AF1191" t="str">
            <v>00</v>
          </cell>
        </row>
        <row r="1192">
          <cell r="A1192" t="str">
            <v>02</v>
          </cell>
          <cell r="B1192" t="str">
            <v>02</v>
          </cell>
          <cell r="C1192" t="str">
            <v>655</v>
          </cell>
          <cell r="D1192" t="str">
            <v>Подвеска троллейная</v>
          </cell>
          <cell r="G1192" t="str">
            <v>02</v>
          </cell>
          <cell r="H1192">
            <v>89884</v>
          </cell>
          <cell r="I1192">
            <v>0</v>
          </cell>
          <cell r="J1192">
            <v>0</v>
          </cell>
          <cell r="L1192" t="str">
            <v>20</v>
          </cell>
          <cell r="M1192" t="str">
            <v>43814</v>
          </cell>
          <cell r="P1192">
            <v>33.299999999999997</v>
          </cell>
          <cell r="Q1192">
            <v>0</v>
          </cell>
          <cell r="R1192" t="str">
            <v>1</v>
          </cell>
          <cell r="S1192" t="str">
            <v>43</v>
          </cell>
          <cell r="T1192">
            <v>99</v>
          </cell>
          <cell r="U1192">
            <v>6</v>
          </cell>
          <cell r="V1192">
            <v>99</v>
          </cell>
          <cell r="W1192">
            <v>6</v>
          </cell>
          <cell r="X1192">
            <v>99</v>
          </cell>
          <cell r="Y1192">
            <v>0</v>
          </cell>
          <cell r="Z1192">
            <v>0</v>
          </cell>
          <cell r="AB1192" t="str">
            <v>14</v>
          </cell>
          <cell r="AC1192">
            <v>8</v>
          </cell>
          <cell r="AD1192" t="str">
            <v>0</v>
          </cell>
          <cell r="AE1192" t="str">
            <v>0</v>
          </cell>
          <cell r="AF1192" t="str">
            <v>00</v>
          </cell>
        </row>
        <row r="1193">
          <cell r="A1193" t="str">
            <v>02</v>
          </cell>
          <cell r="B1193" t="str">
            <v>02</v>
          </cell>
          <cell r="C1193" t="str">
            <v>656</v>
          </cell>
          <cell r="D1193" t="str">
            <v>Подвеска троллейная</v>
          </cell>
          <cell r="G1193" t="str">
            <v>02</v>
          </cell>
          <cell r="H1193">
            <v>89884</v>
          </cell>
          <cell r="I1193">
            <v>0</v>
          </cell>
          <cell r="J1193">
            <v>0</v>
          </cell>
          <cell r="L1193" t="str">
            <v>20</v>
          </cell>
          <cell r="M1193" t="str">
            <v>43814</v>
          </cell>
          <cell r="P1193">
            <v>33.299999999999997</v>
          </cell>
          <cell r="Q1193">
            <v>0</v>
          </cell>
          <cell r="R1193" t="str">
            <v>1</v>
          </cell>
          <cell r="S1193" t="str">
            <v>43</v>
          </cell>
          <cell r="T1193">
            <v>99</v>
          </cell>
          <cell r="U1193">
            <v>6</v>
          </cell>
          <cell r="V1193">
            <v>99</v>
          </cell>
          <cell r="W1193">
            <v>6</v>
          </cell>
          <cell r="X1193">
            <v>99</v>
          </cell>
          <cell r="Y1193">
            <v>0</v>
          </cell>
          <cell r="Z1193">
            <v>0</v>
          </cell>
          <cell r="AB1193" t="str">
            <v>14</v>
          </cell>
          <cell r="AC1193">
            <v>8</v>
          </cell>
          <cell r="AD1193" t="str">
            <v>0</v>
          </cell>
          <cell r="AE1193" t="str">
            <v>0</v>
          </cell>
          <cell r="AF1193" t="str">
            <v>00</v>
          </cell>
        </row>
        <row r="1194">
          <cell r="A1194" t="str">
            <v>02</v>
          </cell>
          <cell r="B1194" t="str">
            <v>02</v>
          </cell>
          <cell r="C1194" t="str">
            <v>657</v>
          </cell>
          <cell r="D1194" t="str">
            <v>Машина подкопочная</v>
          </cell>
          <cell r="E1194" t="str">
            <v>МПТ-1220</v>
          </cell>
          <cell r="G1194" t="str">
            <v>02</v>
          </cell>
          <cell r="H1194">
            <v>228000</v>
          </cell>
          <cell r="I1194">
            <v>0</v>
          </cell>
          <cell r="J1194">
            <v>0</v>
          </cell>
          <cell r="L1194" t="str">
            <v>20</v>
          </cell>
          <cell r="M1194" t="str">
            <v>43803</v>
          </cell>
          <cell r="P1194">
            <v>33.299999999999997</v>
          </cell>
          <cell r="Q1194">
            <v>0</v>
          </cell>
          <cell r="R1194" t="str">
            <v>1</v>
          </cell>
          <cell r="S1194" t="str">
            <v>43</v>
          </cell>
          <cell r="T1194">
            <v>99</v>
          </cell>
          <cell r="U1194">
            <v>6</v>
          </cell>
          <cell r="V1194">
            <v>99</v>
          </cell>
          <cell r="W1194">
            <v>6</v>
          </cell>
          <cell r="X1194">
            <v>99</v>
          </cell>
          <cell r="Y1194">
            <v>0</v>
          </cell>
          <cell r="Z1194">
            <v>0</v>
          </cell>
          <cell r="AD1194" t="str">
            <v>0</v>
          </cell>
          <cell r="AE1194" t="str">
            <v>0</v>
          </cell>
          <cell r="AF1194" t="str">
            <v>00</v>
          </cell>
        </row>
        <row r="1195">
          <cell r="A1195" t="str">
            <v>02</v>
          </cell>
          <cell r="B1195" t="str">
            <v>41</v>
          </cell>
          <cell r="C1195" t="str">
            <v>658</v>
          </cell>
          <cell r="D1195" t="str">
            <v>Дефектоскоп КРОНА- Р</v>
          </cell>
          <cell r="E1195" t="str">
            <v>М</v>
          </cell>
          <cell r="G1195" t="str">
            <v>02</v>
          </cell>
          <cell r="H1195">
            <v>19200</v>
          </cell>
          <cell r="I1195">
            <v>0</v>
          </cell>
          <cell r="J1195">
            <v>0</v>
          </cell>
          <cell r="L1195" t="str">
            <v>20</v>
          </cell>
          <cell r="M1195" t="str">
            <v>47015</v>
          </cell>
          <cell r="P1195">
            <v>14.3</v>
          </cell>
          <cell r="Q1195">
            <v>0</v>
          </cell>
          <cell r="R1195" t="str">
            <v>1</v>
          </cell>
          <cell r="S1195" t="str">
            <v>47</v>
          </cell>
          <cell r="T1195">
            <v>99</v>
          </cell>
          <cell r="U1195">
            <v>6</v>
          </cell>
          <cell r="V1195">
            <v>99</v>
          </cell>
          <cell r="W1195">
            <v>6</v>
          </cell>
          <cell r="X1195">
            <v>99</v>
          </cell>
          <cell r="Y1195">
            <v>0</v>
          </cell>
          <cell r="Z1195">
            <v>0</v>
          </cell>
          <cell r="AD1195" t="str">
            <v>0</v>
          </cell>
          <cell r="AE1195" t="str">
            <v>0</v>
          </cell>
          <cell r="AF1195" t="str">
            <v>00</v>
          </cell>
        </row>
        <row r="1196">
          <cell r="A1196" t="str">
            <v>02</v>
          </cell>
          <cell r="B1196" t="str">
            <v>02</v>
          </cell>
          <cell r="C1196" t="str">
            <v>659</v>
          </cell>
          <cell r="D1196" t="str">
            <v>Машина изоляционная</v>
          </cell>
          <cell r="E1196" t="str">
            <v>асмольно-битумная</v>
          </cell>
          <cell r="F1196" t="str">
            <v>МИАБ-1220</v>
          </cell>
          <cell r="G1196" t="str">
            <v>02</v>
          </cell>
          <cell r="H1196">
            <v>413333.33</v>
          </cell>
          <cell r="I1196">
            <v>0</v>
          </cell>
          <cell r="J1196">
            <v>0</v>
          </cell>
          <cell r="L1196" t="str">
            <v>20</v>
          </cell>
          <cell r="M1196" t="str">
            <v>43803</v>
          </cell>
          <cell r="P1196">
            <v>33.299999999999997</v>
          </cell>
          <cell r="Q1196">
            <v>0</v>
          </cell>
          <cell r="R1196" t="str">
            <v>1</v>
          </cell>
          <cell r="S1196" t="str">
            <v>43</v>
          </cell>
          <cell r="T1196">
            <v>99</v>
          </cell>
          <cell r="U1196">
            <v>6</v>
          </cell>
          <cell r="V1196">
            <v>99</v>
          </cell>
          <cell r="W1196">
            <v>6</v>
          </cell>
          <cell r="X1196">
            <v>99</v>
          </cell>
          <cell r="Y1196">
            <v>0</v>
          </cell>
          <cell r="Z1196">
            <v>0</v>
          </cell>
          <cell r="AD1196" t="str">
            <v>0</v>
          </cell>
          <cell r="AE1196" t="str">
            <v>0</v>
          </cell>
          <cell r="AF1196" t="str">
            <v>00</v>
          </cell>
        </row>
        <row r="1197">
          <cell r="A1197" t="str">
            <v>02</v>
          </cell>
          <cell r="B1197" t="str">
            <v>02</v>
          </cell>
          <cell r="C1197" t="str">
            <v>660</v>
          </cell>
          <cell r="D1197" t="str">
            <v>Котел эл.асмоло-плав</v>
          </cell>
          <cell r="E1197" t="str">
            <v>ильный КАПЭ-2400</v>
          </cell>
          <cell r="G1197" t="str">
            <v>02</v>
          </cell>
          <cell r="H1197">
            <v>475000</v>
          </cell>
          <cell r="I1197">
            <v>0</v>
          </cell>
          <cell r="J1197">
            <v>0</v>
          </cell>
          <cell r="L1197" t="str">
            <v>20</v>
          </cell>
          <cell r="M1197" t="str">
            <v>40005</v>
          </cell>
          <cell r="P1197">
            <v>14.3</v>
          </cell>
          <cell r="Q1197">
            <v>0</v>
          </cell>
          <cell r="R1197" t="str">
            <v>1</v>
          </cell>
          <cell r="S1197" t="str">
            <v>40</v>
          </cell>
          <cell r="T1197">
            <v>99</v>
          </cell>
          <cell r="U1197">
            <v>6</v>
          </cell>
          <cell r="V1197">
            <v>99</v>
          </cell>
          <cell r="W1197">
            <v>6</v>
          </cell>
          <cell r="X1197">
            <v>99</v>
          </cell>
          <cell r="Y1197">
            <v>0</v>
          </cell>
          <cell r="Z1197">
            <v>0</v>
          </cell>
          <cell r="AD1197" t="str">
            <v>0</v>
          </cell>
          <cell r="AE1197" t="str">
            <v>0</v>
          </cell>
          <cell r="AF1197" t="str">
            <v>00</v>
          </cell>
        </row>
        <row r="1198">
          <cell r="A1198" t="str">
            <v>02</v>
          </cell>
          <cell r="B1198" t="str">
            <v>02</v>
          </cell>
          <cell r="C1198" t="str">
            <v>661</v>
          </cell>
          <cell r="D1198" t="str">
            <v>Машина грунтовочная</v>
          </cell>
          <cell r="E1198" t="str">
            <v>МГ-1220</v>
          </cell>
          <cell r="G1198" t="str">
            <v>02</v>
          </cell>
          <cell r="H1198">
            <v>279166.67</v>
          </cell>
          <cell r="I1198">
            <v>0</v>
          </cell>
          <cell r="J1198">
            <v>0</v>
          </cell>
          <cell r="L1198" t="str">
            <v>20</v>
          </cell>
          <cell r="M1198" t="str">
            <v>43803</v>
          </cell>
          <cell r="P1198">
            <v>33.299999999999997</v>
          </cell>
          <cell r="Q1198">
            <v>0</v>
          </cell>
          <cell r="R1198" t="str">
            <v>1</v>
          </cell>
          <cell r="S1198" t="str">
            <v>43</v>
          </cell>
          <cell r="T1198">
            <v>99</v>
          </cell>
          <cell r="U1198">
            <v>6</v>
          </cell>
          <cell r="V1198">
            <v>99</v>
          </cell>
          <cell r="W1198">
            <v>6</v>
          </cell>
          <cell r="X1198">
            <v>99</v>
          </cell>
          <cell r="Y1198">
            <v>0</v>
          </cell>
          <cell r="Z1198">
            <v>0</v>
          </cell>
          <cell r="AD1198" t="str">
            <v>0</v>
          </cell>
          <cell r="AE1198" t="str">
            <v>0</v>
          </cell>
          <cell r="AF1198" t="str">
            <v>00</v>
          </cell>
        </row>
        <row r="1199">
          <cell r="A1199" t="str">
            <v>02</v>
          </cell>
          <cell r="B1199" t="str">
            <v>71</v>
          </cell>
          <cell r="C1199" t="str">
            <v>662</v>
          </cell>
          <cell r="D1199" t="str">
            <v>Мотопомпа 27/100</v>
          </cell>
          <cell r="G1199" t="str">
            <v>02</v>
          </cell>
          <cell r="H1199">
            <v>80000</v>
          </cell>
          <cell r="I1199">
            <v>0</v>
          </cell>
          <cell r="J1199">
            <v>0</v>
          </cell>
          <cell r="L1199" t="str">
            <v>23</v>
          </cell>
          <cell r="M1199" t="str">
            <v>41502</v>
          </cell>
          <cell r="P1199">
            <v>12.5</v>
          </cell>
          <cell r="Q1199">
            <v>0</v>
          </cell>
          <cell r="R1199" t="str">
            <v>1</v>
          </cell>
          <cell r="S1199" t="str">
            <v>41</v>
          </cell>
          <cell r="T1199">
            <v>99</v>
          </cell>
          <cell r="U1199">
            <v>6</v>
          </cell>
          <cell r="V1199">
            <v>99</v>
          </cell>
          <cell r="W1199">
            <v>6</v>
          </cell>
          <cell r="X1199">
            <v>99</v>
          </cell>
          <cell r="Y1199">
            <v>0</v>
          </cell>
          <cell r="Z1199">
            <v>0</v>
          </cell>
          <cell r="AB1199" t="str">
            <v>14</v>
          </cell>
          <cell r="AC1199">
            <v>8</v>
          </cell>
          <cell r="AD1199" t="str">
            <v>0</v>
          </cell>
          <cell r="AE1199" t="str">
            <v>0</v>
          </cell>
          <cell r="AF1199" t="str">
            <v>00</v>
          </cell>
        </row>
        <row r="1200">
          <cell r="A1200" t="str">
            <v>02</v>
          </cell>
          <cell r="B1200" t="str">
            <v>02</v>
          </cell>
          <cell r="C1200" t="str">
            <v>663</v>
          </cell>
          <cell r="D1200" t="str">
            <v>Мотопомпа 27/100</v>
          </cell>
          <cell r="G1200" t="str">
            <v>02</v>
          </cell>
          <cell r="H1200">
            <v>80000</v>
          </cell>
          <cell r="I1200">
            <v>0</v>
          </cell>
          <cell r="J1200">
            <v>0</v>
          </cell>
          <cell r="L1200" t="str">
            <v>20</v>
          </cell>
          <cell r="M1200" t="str">
            <v>41502</v>
          </cell>
          <cell r="P1200">
            <v>12.5</v>
          </cell>
          <cell r="Q1200">
            <v>0</v>
          </cell>
          <cell r="R1200" t="str">
            <v>1</v>
          </cell>
          <cell r="S1200" t="str">
            <v>41</v>
          </cell>
          <cell r="T1200">
            <v>99</v>
          </cell>
          <cell r="U1200">
            <v>6</v>
          </cell>
          <cell r="V1200">
            <v>99</v>
          </cell>
          <cell r="W1200">
            <v>6</v>
          </cell>
          <cell r="X1200">
            <v>99</v>
          </cell>
          <cell r="Y1200">
            <v>0</v>
          </cell>
          <cell r="Z1200">
            <v>0</v>
          </cell>
          <cell r="AB1200" t="str">
            <v>14</v>
          </cell>
          <cell r="AC1200">
            <v>8</v>
          </cell>
          <cell r="AD1200" t="str">
            <v>0</v>
          </cell>
          <cell r="AE1200" t="str">
            <v>0</v>
          </cell>
          <cell r="AF1200" t="str">
            <v>00</v>
          </cell>
        </row>
        <row r="1201">
          <cell r="A1201" t="str">
            <v>02</v>
          </cell>
          <cell r="B1201" t="str">
            <v>02</v>
          </cell>
          <cell r="C1201" t="str">
            <v>664</v>
          </cell>
          <cell r="D1201" t="str">
            <v>Мотопомпа 27/100</v>
          </cell>
          <cell r="G1201" t="str">
            <v>02</v>
          </cell>
          <cell r="H1201">
            <v>80000</v>
          </cell>
          <cell r="I1201">
            <v>0</v>
          </cell>
          <cell r="J1201">
            <v>0</v>
          </cell>
          <cell r="L1201" t="str">
            <v>20</v>
          </cell>
          <cell r="M1201" t="str">
            <v>41502</v>
          </cell>
          <cell r="P1201">
            <v>12.5</v>
          </cell>
          <cell r="Q1201">
            <v>0</v>
          </cell>
          <cell r="R1201" t="str">
            <v>1</v>
          </cell>
          <cell r="S1201" t="str">
            <v>41</v>
          </cell>
          <cell r="T1201">
            <v>99</v>
          </cell>
          <cell r="U1201">
            <v>6</v>
          </cell>
          <cell r="V1201">
            <v>99</v>
          </cell>
          <cell r="W1201">
            <v>6</v>
          </cell>
          <cell r="X1201">
            <v>99</v>
          </cell>
          <cell r="Y1201">
            <v>0</v>
          </cell>
          <cell r="Z1201">
            <v>0</v>
          </cell>
          <cell r="AB1201" t="str">
            <v>14</v>
          </cell>
          <cell r="AC1201">
            <v>8</v>
          </cell>
          <cell r="AD1201" t="str">
            <v>0</v>
          </cell>
          <cell r="AE1201" t="str">
            <v>0</v>
          </cell>
          <cell r="AF1201" t="str">
            <v>00</v>
          </cell>
        </row>
        <row r="1202">
          <cell r="A1202" t="str">
            <v>02</v>
          </cell>
          <cell r="B1202" t="str">
            <v>02</v>
          </cell>
          <cell r="C1202" t="str">
            <v>665</v>
          </cell>
          <cell r="D1202" t="str">
            <v>Мотопомпа 27/100</v>
          </cell>
          <cell r="G1202" t="str">
            <v>02</v>
          </cell>
          <cell r="H1202">
            <v>80000</v>
          </cell>
          <cell r="I1202">
            <v>0</v>
          </cell>
          <cell r="J1202">
            <v>0</v>
          </cell>
          <cell r="L1202" t="str">
            <v>20</v>
          </cell>
          <cell r="M1202" t="str">
            <v>41502</v>
          </cell>
          <cell r="P1202">
            <v>12.5</v>
          </cell>
          <cell r="Q1202">
            <v>0</v>
          </cell>
          <cell r="R1202" t="str">
            <v>1</v>
          </cell>
          <cell r="S1202" t="str">
            <v>41</v>
          </cell>
          <cell r="T1202">
            <v>99</v>
          </cell>
          <cell r="U1202">
            <v>6</v>
          </cell>
          <cell r="V1202">
            <v>99</v>
          </cell>
          <cell r="W1202">
            <v>6</v>
          </cell>
          <cell r="X1202">
            <v>99</v>
          </cell>
          <cell r="Y1202">
            <v>0</v>
          </cell>
          <cell r="Z1202">
            <v>0</v>
          </cell>
          <cell r="AB1202" t="str">
            <v>14</v>
          </cell>
          <cell r="AC1202">
            <v>8</v>
          </cell>
          <cell r="AD1202" t="str">
            <v>0</v>
          </cell>
          <cell r="AE1202" t="str">
            <v>0</v>
          </cell>
          <cell r="AF1202" t="str">
            <v>00</v>
          </cell>
        </row>
        <row r="1203">
          <cell r="A1203" t="str">
            <v>02</v>
          </cell>
          <cell r="B1203" t="str">
            <v>02</v>
          </cell>
          <cell r="C1203" t="str">
            <v>666</v>
          </cell>
          <cell r="D1203" t="str">
            <v>Машина подкопочная М</v>
          </cell>
          <cell r="E1203" t="str">
            <v>ПТ-820 зав.N8</v>
          </cell>
          <cell r="F1203" t="str">
            <v>г.Верхние Луки ЦБПО</v>
          </cell>
          <cell r="G1203" t="str">
            <v>02</v>
          </cell>
          <cell r="H1203">
            <v>190000</v>
          </cell>
          <cell r="I1203">
            <v>0</v>
          </cell>
          <cell r="J1203">
            <v>0</v>
          </cell>
          <cell r="L1203" t="str">
            <v>20</v>
          </cell>
          <cell r="M1203" t="str">
            <v>43803</v>
          </cell>
          <cell r="P1203">
            <v>33.299999999999997</v>
          </cell>
          <cell r="Q1203">
            <v>0</v>
          </cell>
          <cell r="R1203" t="str">
            <v>1</v>
          </cell>
          <cell r="S1203" t="str">
            <v>43</v>
          </cell>
          <cell r="T1203">
            <v>99</v>
          </cell>
          <cell r="U1203">
            <v>7</v>
          </cell>
          <cell r="V1203">
            <v>99</v>
          </cell>
          <cell r="W1203">
            <v>7</v>
          </cell>
          <cell r="X1203">
            <v>99</v>
          </cell>
          <cell r="Y1203">
            <v>0</v>
          </cell>
          <cell r="Z1203">
            <v>0</v>
          </cell>
          <cell r="AD1203" t="str">
            <v>0</v>
          </cell>
          <cell r="AE1203" t="str">
            <v>0</v>
          </cell>
          <cell r="AF1203" t="str">
            <v>00</v>
          </cell>
        </row>
        <row r="1204">
          <cell r="A1204" t="str">
            <v>02</v>
          </cell>
          <cell r="B1204" t="str">
            <v>03</v>
          </cell>
          <cell r="C1204" t="str">
            <v>667</v>
          </cell>
          <cell r="D1204" t="str">
            <v>Эл.станция дизельная</v>
          </cell>
          <cell r="E1204" t="str">
            <v>на прицепе АД100-Т40</v>
          </cell>
          <cell r="F1204" t="str">
            <v>0</v>
          </cell>
          <cell r="G1204" t="str">
            <v>02</v>
          </cell>
          <cell r="H1204">
            <v>168500</v>
          </cell>
          <cell r="I1204">
            <v>0</v>
          </cell>
          <cell r="J1204">
            <v>185350</v>
          </cell>
          <cell r="L1204" t="str">
            <v>26</v>
          </cell>
          <cell r="M1204" t="str">
            <v>40307</v>
          </cell>
          <cell r="P1204">
            <v>14.3</v>
          </cell>
          <cell r="Q1204">
            <v>0</v>
          </cell>
          <cell r="R1204" t="str">
            <v>1</v>
          </cell>
          <cell r="S1204" t="str">
            <v>40</v>
          </cell>
          <cell r="T1204">
            <v>99</v>
          </cell>
          <cell r="U1204">
            <v>7</v>
          </cell>
          <cell r="V1204">
            <v>99</v>
          </cell>
          <cell r="W1204">
            <v>7</v>
          </cell>
          <cell r="X1204">
            <v>99</v>
          </cell>
          <cell r="Y1204">
            <v>7</v>
          </cell>
          <cell r="Z1204">
            <v>99</v>
          </cell>
          <cell r="AD1204" t="str">
            <v>0</v>
          </cell>
          <cell r="AE1204" t="str">
            <v>0</v>
          </cell>
          <cell r="AF1204" t="str">
            <v>00</v>
          </cell>
        </row>
        <row r="1205">
          <cell r="A1205" t="str">
            <v>02</v>
          </cell>
          <cell r="B1205" t="str">
            <v>02</v>
          </cell>
          <cell r="C1205" t="str">
            <v>668</v>
          </cell>
          <cell r="D1205" t="str">
            <v>Радиотелефон MCS2000</v>
          </cell>
          <cell r="E1205" t="str">
            <v>зав.N623 изг.США "Мо</v>
          </cell>
          <cell r="F1205" t="str">
            <v>торолла ИНК"</v>
          </cell>
          <cell r="G1205" t="str">
            <v>02</v>
          </cell>
          <cell r="H1205">
            <v>15931.68</v>
          </cell>
          <cell r="I1205">
            <v>0</v>
          </cell>
          <cell r="J1205">
            <v>0</v>
          </cell>
          <cell r="L1205" t="str">
            <v>20</v>
          </cell>
          <cell r="M1205" t="str">
            <v>45620</v>
          </cell>
          <cell r="P1205">
            <v>12.5</v>
          </cell>
          <cell r="Q1205">
            <v>0</v>
          </cell>
          <cell r="R1205" t="str">
            <v>1</v>
          </cell>
          <cell r="S1205" t="str">
            <v>45</v>
          </cell>
          <cell r="T1205">
            <v>99</v>
          </cell>
          <cell r="U1205">
            <v>7</v>
          </cell>
          <cell r="V1205">
            <v>99</v>
          </cell>
          <cell r="W1205">
            <v>7</v>
          </cell>
          <cell r="X1205">
            <v>99</v>
          </cell>
          <cell r="Y1205">
            <v>0</v>
          </cell>
          <cell r="Z1205">
            <v>0</v>
          </cell>
          <cell r="AD1205" t="str">
            <v>0</v>
          </cell>
          <cell r="AE1205" t="str">
            <v>0</v>
          </cell>
          <cell r="AF1205" t="str">
            <v>00</v>
          </cell>
        </row>
        <row r="1206">
          <cell r="A1206" t="str">
            <v>02</v>
          </cell>
          <cell r="B1206" t="str">
            <v>51</v>
          </cell>
          <cell r="C1206" t="str">
            <v>669</v>
          </cell>
          <cell r="D1206" t="str">
            <v>Радиотелефон MCS2000</v>
          </cell>
          <cell r="E1206" t="str">
            <v>изг.США "Моторолла И</v>
          </cell>
          <cell r="F1206" t="str">
            <v>НК" зав.N</v>
          </cell>
          <cell r="G1206" t="str">
            <v>02</v>
          </cell>
          <cell r="H1206">
            <v>15931.68</v>
          </cell>
          <cell r="I1206">
            <v>0</v>
          </cell>
          <cell r="J1206">
            <v>0</v>
          </cell>
          <cell r="L1206" t="str">
            <v>20</v>
          </cell>
          <cell r="M1206" t="str">
            <v>45620</v>
          </cell>
          <cell r="P1206">
            <v>12.5</v>
          </cell>
          <cell r="Q1206">
            <v>0</v>
          </cell>
          <cell r="R1206" t="str">
            <v>1</v>
          </cell>
          <cell r="S1206" t="str">
            <v>45</v>
          </cell>
          <cell r="T1206">
            <v>99</v>
          </cell>
          <cell r="U1206">
            <v>7</v>
          </cell>
          <cell r="V1206">
            <v>99</v>
          </cell>
          <cell r="W1206">
            <v>7</v>
          </cell>
          <cell r="X1206">
            <v>99</v>
          </cell>
          <cell r="Y1206">
            <v>0</v>
          </cell>
          <cell r="Z1206">
            <v>0</v>
          </cell>
          <cell r="AD1206" t="str">
            <v>0</v>
          </cell>
          <cell r="AE1206" t="str">
            <v>0</v>
          </cell>
          <cell r="AF1206" t="str">
            <v>00</v>
          </cell>
        </row>
        <row r="1207">
          <cell r="A1207" t="str">
            <v>02</v>
          </cell>
          <cell r="B1207" t="str">
            <v>02</v>
          </cell>
          <cell r="C1207" t="str">
            <v>670</v>
          </cell>
          <cell r="D1207" t="str">
            <v>Подвеска троллейная</v>
          </cell>
          <cell r="E1207" t="str">
            <v>роликоканатная 820</v>
          </cell>
          <cell r="F1207" t="str">
            <v>зав.N9</v>
          </cell>
          <cell r="G1207" t="str">
            <v>02</v>
          </cell>
          <cell r="H1207">
            <v>78696.44</v>
          </cell>
          <cell r="I1207">
            <v>0</v>
          </cell>
          <cell r="J1207">
            <v>0</v>
          </cell>
          <cell r="L1207" t="str">
            <v>20</v>
          </cell>
          <cell r="M1207" t="str">
            <v>43814</v>
          </cell>
          <cell r="P1207">
            <v>33.299999999999997</v>
          </cell>
          <cell r="Q1207">
            <v>0</v>
          </cell>
          <cell r="R1207" t="str">
            <v>1</v>
          </cell>
          <cell r="S1207" t="str">
            <v>43</v>
          </cell>
          <cell r="T1207">
            <v>99</v>
          </cell>
          <cell r="U1207">
            <v>7</v>
          </cell>
          <cell r="V1207">
            <v>99</v>
          </cell>
          <cell r="W1207">
            <v>7</v>
          </cell>
          <cell r="X1207">
            <v>99</v>
          </cell>
          <cell r="Y1207">
            <v>0</v>
          </cell>
          <cell r="Z1207">
            <v>0</v>
          </cell>
          <cell r="AD1207" t="str">
            <v>0</v>
          </cell>
          <cell r="AE1207" t="str">
            <v>0</v>
          </cell>
          <cell r="AF1207" t="str">
            <v>00</v>
          </cell>
        </row>
        <row r="1208">
          <cell r="A1208" t="str">
            <v>02</v>
          </cell>
          <cell r="B1208" t="str">
            <v>02</v>
          </cell>
          <cell r="C1208" t="str">
            <v>671</v>
          </cell>
          <cell r="D1208" t="str">
            <v>Подвеска троллейная</v>
          </cell>
          <cell r="E1208" t="str">
            <v>роликоканатная 820</v>
          </cell>
          <cell r="F1208" t="str">
            <v>зав.N10</v>
          </cell>
          <cell r="G1208" t="str">
            <v>02</v>
          </cell>
          <cell r="H1208">
            <v>78696.44</v>
          </cell>
          <cell r="I1208">
            <v>0</v>
          </cell>
          <cell r="J1208">
            <v>0</v>
          </cell>
          <cell r="L1208" t="str">
            <v>20</v>
          </cell>
          <cell r="M1208" t="str">
            <v>43814</v>
          </cell>
          <cell r="P1208">
            <v>33.299999999999997</v>
          </cell>
          <cell r="Q1208">
            <v>0</v>
          </cell>
          <cell r="R1208" t="str">
            <v>1</v>
          </cell>
          <cell r="S1208" t="str">
            <v>43</v>
          </cell>
          <cell r="T1208">
            <v>99</v>
          </cell>
          <cell r="U1208">
            <v>7</v>
          </cell>
          <cell r="V1208">
            <v>99</v>
          </cell>
          <cell r="W1208">
            <v>7</v>
          </cell>
          <cell r="X1208">
            <v>99</v>
          </cell>
          <cell r="Y1208">
            <v>0</v>
          </cell>
          <cell r="Z1208">
            <v>0</v>
          </cell>
          <cell r="AD1208" t="str">
            <v>0</v>
          </cell>
          <cell r="AE1208" t="str">
            <v>0</v>
          </cell>
          <cell r="AF1208" t="str">
            <v>00</v>
          </cell>
        </row>
        <row r="1209">
          <cell r="A1209" t="str">
            <v>02</v>
          </cell>
          <cell r="B1209" t="str">
            <v>02</v>
          </cell>
          <cell r="C1209" t="str">
            <v>672</v>
          </cell>
          <cell r="D1209" t="str">
            <v>Подвеска троллейная</v>
          </cell>
          <cell r="E1209" t="str">
            <v>роликоканатная 820</v>
          </cell>
          <cell r="F1209" t="str">
            <v>зав.N11</v>
          </cell>
          <cell r="G1209" t="str">
            <v>02</v>
          </cell>
          <cell r="H1209">
            <v>78696.44</v>
          </cell>
          <cell r="I1209">
            <v>0</v>
          </cell>
          <cell r="J1209">
            <v>0</v>
          </cell>
          <cell r="L1209" t="str">
            <v>20</v>
          </cell>
          <cell r="M1209" t="str">
            <v>43814</v>
          </cell>
          <cell r="P1209">
            <v>33.299999999999997</v>
          </cell>
          <cell r="Q1209">
            <v>0</v>
          </cell>
          <cell r="R1209" t="str">
            <v>1</v>
          </cell>
          <cell r="S1209" t="str">
            <v>43</v>
          </cell>
          <cell r="T1209">
            <v>99</v>
          </cell>
          <cell r="U1209">
            <v>7</v>
          </cell>
          <cell r="V1209">
            <v>99</v>
          </cell>
          <cell r="W1209">
            <v>7</v>
          </cell>
          <cell r="X1209">
            <v>99</v>
          </cell>
          <cell r="Y1209">
            <v>0</v>
          </cell>
          <cell r="Z1209">
            <v>0</v>
          </cell>
          <cell r="AD1209" t="str">
            <v>0</v>
          </cell>
          <cell r="AE1209" t="str">
            <v>0</v>
          </cell>
          <cell r="AF1209" t="str">
            <v>00</v>
          </cell>
        </row>
        <row r="1210">
          <cell r="A1210" t="str">
            <v>02</v>
          </cell>
          <cell r="B1210" t="str">
            <v>02</v>
          </cell>
          <cell r="C1210" t="str">
            <v>673</v>
          </cell>
          <cell r="D1210" t="str">
            <v>Эл.двигатель ВА-160</v>
          </cell>
          <cell r="E1210" t="str">
            <v>М8 1081 11/750 изг.З</v>
          </cell>
          <cell r="F1210" t="str">
            <v>АО "Электромаш"</v>
          </cell>
          <cell r="G1210" t="str">
            <v>07</v>
          </cell>
          <cell r="H1210">
            <v>7238.33</v>
          </cell>
          <cell r="I1210">
            <v>0</v>
          </cell>
          <cell r="J1210">
            <v>0</v>
          </cell>
          <cell r="L1210" t="str">
            <v>20</v>
          </cell>
          <cell r="M1210" t="str">
            <v>40200</v>
          </cell>
          <cell r="P1210">
            <v>6.6</v>
          </cell>
          <cell r="Q1210">
            <v>0</v>
          </cell>
          <cell r="R1210" t="str">
            <v>1</v>
          </cell>
          <cell r="S1210" t="str">
            <v>40</v>
          </cell>
          <cell r="T1210">
            <v>99</v>
          </cell>
          <cell r="U1210">
            <v>7</v>
          </cell>
          <cell r="V1210">
            <v>99</v>
          </cell>
          <cell r="W1210">
            <v>7</v>
          </cell>
          <cell r="X1210">
            <v>99</v>
          </cell>
          <cell r="Y1210">
            <v>0</v>
          </cell>
          <cell r="Z1210">
            <v>0</v>
          </cell>
          <cell r="AD1210" t="str">
            <v>0</v>
          </cell>
          <cell r="AE1210" t="str">
            <v>0</v>
          </cell>
          <cell r="AF1210" t="str">
            <v>00</v>
          </cell>
        </row>
        <row r="1211">
          <cell r="A1211" t="str">
            <v>02</v>
          </cell>
          <cell r="B1211" t="str">
            <v>02</v>
          </cell>
          <cell r="C1211" t="str">
            <v>674</v>
          </cell>
          <cell r="D1211" t="str">
            <v>Эл.двигатель ВА-160</v>
          </cell>
          <cell r="E1211" t="str">
            <v>М8 1081 11/750 изг.З</v>
          </cell>
          <cell r="F1211" t="str">
            <v>АО "Электромаш"</v>
          </cell>
          <cell r="G1211" t="str">
            <v>07</v>
          </cell>
          <cell r="H1211">
            <v>7238.34</v>
          </cell>
          <cell r="I1211">
            <v>0</v>
          </cell>
          <cell r="J1211">
            <v>0</v>
          </cell>
          <cell r="L1211" t="str">
            <v>20</v>
          </cell>
          <cell r="M1211" t="str">
            <v>40200</v>
          </cell>
          <cell r="P1211">
            <v>6.6</v>
          </cell>
          <cell r="Q1211">
            <v>0</v>
          </cell>
          <cell r="R1211" t="str">
            <v>1</v>
          </cell>
          <cell r="S1211" t="str">
            <v>40</v>
          </cell>
          <cell r="T1211">
            <v>99</v>
          </cell>
          <cell r="U1211">
            <v>7</v>
          </cell>
          <cell r="V1211">
            <v>99</v>
          </cell>
          <cell r="W1211">
            <v>7</v>
          </cell>
          <cell r="X1211">
            <v>99</v>
          </cell>
          <cell r="Y1211">
            <v>0</v>
          </cell>
          <cell r="Z1211">
            <v>0</v>
          </cell>
          <cell r="AD1211" t="str">
            <v>0</v>
          </cell>
          <cell r="AE1211" t="str">
            <v>0</v>
          </cell>
          <cell r="AF1211" t="str">
            <v>00</v>
          </cell>
        </row>
      </sheetData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(v1)"/>
      <sheetName val="Инф99"/>
      <sheetName val="2002(v2)"/>
      <sheetName val="I"/>
      <sheetName val="Печv1"/>
      <sheetName val="Печv2 "/>
      <sheetName val="ПечМОНv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ИСХ"/>
      <sheetName val="СВОДНАЯ ТАБЛИЦА"/>
      <sheetName val="ИТОГО"/>
      <sheetName val="База_А"/>
      <sheetName val="РАСЧЕТЫ"/>
      <sheetName val="БАЗА_Б"/>
      <sheetName val="РАСЧЕТЫ 2"/>
      <sheetName val="!!!!!!!!!!!!"/>
    </sheetNames>
    <sheetDataSet>
      <sheetData sheetId="0">
        <row r="4">
          <cell r="L4">
            <v>3605</v>
          </cell>
        </row>
      </sheetData>
      <sheetData sheetId="1" refreshError="1"/>
      <sheetData sheetId="2" refreshError="1"/>
      <sheetData sheetId="3" refreshError="1"/>
      <sheetData sheetId="4">
        <row r="1">
          <cell r="B1" t="str">
            <v>Район</v>
          </cell>
          <cell r="H1" t="str">
            <v>ГОДОВОЙ ОБЪЕМ ТЭ ВСЕГО</v>
          </cell>
          <cell r="I1" t="str">
            <v>ГОДОВОЙ объем ТЭ ЮРЛИЦ</v>
          </cell>
          <cell r="J1" t="str">
            <v>ГОДОВОЙ объем ТЭ НАСЕЛЕНИЯ</v>
          </cell>
          <cell r="K1" t="str">
            <v>ЭОТ 
1 полугодия</v>
          </cell>
          <cell r="L1" t="str">
            <v>ЭОТ 
2 полугодия</v>
          </cell>
          <cell r="M1" t="str">
            <v>ТН 
1 полугодия</v>
          </cell>
          <cell r="N1" t="str">
            <v>ТН 
2 полугодия</v>
          </cell>
        </row>
      </sheetData>
      <sheetData sheetId="5" refreshError="1"/>
      <sheetData sheetId="6"/>
      <sheetData sheetId="7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"/>
      <sheetName val="Форма2"/>
      <sheetName val="Форма3"/>
      <sheetName val="Форма4"/>
      <sheetName val="Форма5"/>
      <sheetName val="Арифметика"/>
      <sheetName val="Форма1Области"/>
      <sheetName val="Форма2Области"/>
      <sheetName val="Форма3Области"/>
      <sheetName val="Форма4Области"/>
      <sheetName val="Взаимоувязка"/>
      <sheetName val="Форма6"/>
      <sheetName val="Форма5Области"/>
      <sheetName val="Сверка2000Полистил"/>
    </sheetNames>
    <sheetDataSet>
      <sheetData sheetId="0" refreshError="1">
        <row r="9">
          <cell r="D9">
            <v>42788</v>
          </cell>
        </row>
        <row r="12">
          <cell r="D12">
            <v>13344</v>
          </cell>
        </row>
        <row r="16">
          <cell r="D16">
            <v>10995</v>
          </cell>
        </row>
        <row r="26">
          <cell r="D26">
            <v>23076</v>
          </cell>
        </row>
        <row r="41">
          <cell r="D41">
            <v>13184</v>
          </cell>
        </row>
        <row r="52">
          <cell r="D52">
            <v>1453</v>
          </cell>
        </row>
        <row r="77">
          <cell r="D77">
            <v>14439</v>
          </cell>
        </row>
        <row r="83">
          <cell r="D83">
            <v>4000</v>
          </cell>
        </row>
        <row r="86">
          <cell r="D86">
            <v>26359</v>
          </cell>
        </row>
      </sheetData>
      <sheetData sheetId="1" refreshError="1"/>
      <sheetData sheetId="2" refreshError="1">
        <row r="57">
          <cell r="D57">
            <v>60666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"/>
      <sheetName val="Форма2"/>
      <sheetName val="Форма3"/>
      <sheetName val="Форма4"/>
      <sheetName val="Форма5"/>
      <sheetName val="Арифметика"/>
      <sheetName val="Форма1Области"/>
      <sheetName val="Форма2Области"/>
      <sheetName val="Форма3Области"/>
      <sheetName val="Форма4Области"/>
      <sheetName val="Взаимоувязка"/>
      <sheetName val="Форма6"/>
      <sheetName val="Форма5Области"/>
      <sheetName val="Сверка2000Полистил"/>
    </sheetNames>
    <sheetDataSet>
      <sheetData sheetId="0" refreshError="1">
        <row r="9">
          <cell r="D9">
            <v>42788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 год (2)"/>
      <sheetName val="2021"/>
      <sheetName val="средневзвеш 2020 курск"/>
      <sheetName val="2020 (2)"/>
      <sheetName val="БАЗА"/>
      <sheetName val="2021 (2)"/>
      <sheetName val="2021 (3)"/>
      <sheetName val="Лист1"/>
      <sheetName val="РАСЧЕТ ИДЕКСОВ С НДС"/>
      <sheetName val="Средневзеш ТАРИФ БЕЗ НДС"/>
      <sheetName val="Средневзеш ТАРИФ БЕЗ НДС (2)"/>
      <sheetName val="РАСЧЕТ ТП и НВВ с НДС "/>
      <sheetName val="Лист2"/>
    </sheetNames>
    <sheetDataSet>
      <sheetData sheetId="0"/>
      <sheetData sheetId="1">
        <row r="8">
          <cell r="AH8">
            <v>3746543.8500353484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"/>
      <sheetName val="Форма2"/>
      <sheetName val="Форма3"/>
      <sheetName val="Форма4"/>
      <sheetName val="Форма5"/>
      <sheetName val="Арифметика"/>
      <sheetName val="Форма1Области"/>
      <sheetName val="Форма2Области"/>
      <sheetName val="Форма3Области"/>
      <sheetName val="Форма4Области"/>
      <sheetName val="Взаимоувязка"/>
      <sheetName val="Форма6"/>
      <sheetName val="Форма5Области"/>
    </sheetNames>
    <sheetDataSet>
      <sheetData sheetId="0" refreshError="1">
        <row r="16">
          <cell r="D16">
            <v>10995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VLDProvGeneralProc"/>
      <sheetName val="modVLDProvDATA"/>
      <sheetName val="Ice"/>
      <sheetName val="Инструкция"/>
      <sheetName val="modInstruction"/>
      <sheetName val="Лог обновления"/>
      <sheetName val="Список МО"/>
      <sheetName val="ИРР"/>
      <sheetName val="ПУ"/>
      <sheetName val="СУБС ЖКУ"/>
      <sheetName val="СУБС ПИ"/>
      <sheetName val="ТФ 1"/>
      <sheetName val="НМ 1"/>
      <sheetName val="СРЕД 1"/>
      <sheetName val="МАКС 1"/>
      <sheetName val="ТФ 2"/>
      <sheetName val="НМ 2"/>
      <sheetName val="СРЕД 2"/>
      <sheetName val="МАКС 2"/>
      <sheetName val="ТФ 3"/>
      <sheetName val="НМ 3"/>
      <sheetName val="СРЕД 3"/>
      <sheetName val="МАКС 3"/>
      <sheetName val="ТФ 4"/>
      <sheetName val="НМ 4"/>
      <sheetName val="СРЕД 4"/>
      <sheetName val="МАКС 4"/>
      <sheetName val="ТФ 5"/>
      <sheetName val="НМ 5"/>
      <sheetName val="СРЕД 5"/>
      <sheetName val="МАКС 5"/>
      <sheetName val="ТФ 6"/>
      <sheetName val="НМ 6"/>
      <sheetName val="СРЕД 6"/>
      <sheetName val="МАКС 6"/>
      <sheetName val="ТФ 7"/>
      <sheetName val="НМ 7"/>
      <sheetName val="СРЕД 7"/>
      <sheetName val="МАКС 7"/>
      <sheetName val="ТФ 8"/>
      <sheetName val="НМ 8"/>
      <sheetName val="СРЕД 8"/>
      <sheetName val="МАКС 8"/>
      <sheetName val="ТФ 9"/>
      <sheetName val="НМ 9"/>
      <sheetName val="СРЕД 9"/>
      <sheetName val="МАКС 9"/>
      <sheetName val="ТФ 10"/>
      <sheetName val="НМ 10"/>
      <sheetName val="СРЕД 10"/>
      <sheetName val="МАКС 10"/>
      <sheetName val="ТФ 11"/>
      <sheetName val="НМ 11"/>
      <sheetName val="СРЕД 11"/>
      <sheetName val="МАКС 11"/>
      <sheetName val="ТФ 12"/>
      <sheetName val="НМ 12"/>
      <sheetName val="СРЕД 12"/>
      <sheetName val="МАКС 12"/>
      <sheetName val="ТФ 13"/>
      <sheetName val="НМ 13"/>
      <sheetName val="СРЕД 13"/>
      <sheetName val="МАКС 13"/>
      <sheetName val="ТФ 14"/>
      <sheetName val="НМ 14"/>
      <sheetName val="СРЕД 14"/>
      <sheetName val="МАКС 14"/>
      <sheetName val="ТФ 15"/>
      <sheetName val="НМ 15"/>
      <sheetName val="СРЕД 15"/>
      <sheetName val="МАКС 15"/>
      <sheetName val="Проверка"/>
      <sheetName val="ORG_TF"/>
      <sheetName val="VBLAG_NM"/>
      <sheetName val="tech"/>
      <sheetName val="ТФ PATTERN"/>
      <sheetName val="НМ PATTERN"/>
      <sheetName val="СРЕД PATTERN"/>
      <sheetName val="МАКС PATTERN"/>
      <sheetName val="ТФ"/>
      <sheetName val="НМ"/>
      <sheetName val="СРЕД"/>
      <sheetName val="МАКС"/>
      <sheetName val="TECHSHEET"/>
      <sheetName val="modGetGeoBase"/>
      <sheetName val="REESTR_FILTERED"/>
      <sheetName val="REESTR_ORG"/>
      <sheetName val="RP_ORG_TF"/>
      <sheetName val="BP_ORG_TF"/>
      <sheetName val="RP_NVV"/>
      <sheetName val="BP_NVV"/>
      <sheetName val="NTKU1X_LIST_MO_BY_RN"/>
      <sheetName val="NTKU1X_LIST_MO"/>
      <sheetName val="NTKU1X_CE"/>
      <sheetName val="NTKU1X_SUBS_JKU"/>
      <sheetName val="NTKU1X_SUBS_IDX"/>
      <sheetName val="NTKU1X_ORG"/>
      <sheetName val="NTKU1X_ORG_TF"/>
      <sheetName val="NTKU1X_VF"/>
      <sheetName val="NTKU1X_VF_NM"/>
      <sheetName val="NTKU1X_AVG"/>
      <sheetName val="NTKU1X_MAX"/>
      <sheetName val="NTKU1X_HOT_LINES"/>
      <sheetName val="NTKU1X_VBLAG"/>
      <sheetName val="NTKU1X_VBLAG_TOTAL"/>
      <sheetName val="REESTR_MO"/>
      <sheetName val="modVLDProv"/>
      <sheetName val="modVLDProvLIST_MO"/>
      <sheetName val="modAVG"/>
      <sheetName val="modMAX"/>
      <sheetName val="modCommandButton"/>
      <sheetName val="modListMO"/>
      <sheetName val="modfrmRegion"/>
      <sheetName val="modfrmVBLAG"/>
      <sheetName val="modfrmReestr"/>
      <sheetName val="modfrmOrg"/>
      <sheetName val="modfrmNTKU1XCheckInIsInProgress"/>
      <sheetName val="modfrmNTKU1XUpdateIsInProgress"/>
      <sheetName val="modUpdTemplMain"/>
      <sheetName val="modfrmCheckUpdates"/>
      <sheetName val="modfrmKU_LENGTH_PERIOD"/>
      <sheetName val="modfrmDateChoose"/>
      <sheetName val="modfrmNormativeDetailed"/>
      <sheetName val="modTF"/>
      <sheetName val="modNM"/>
      <sheetName val="modSUBS_JKU"/>
      <sheetName val="modSUBS_IDX"/>
      <sheetName val="modADVOCACY"/>
      <sheetName val="modCE"/>
      <sheetName val="modIHLCommandBar"/>
      <sheetName val="modfrmHEATAdditionalOrgData"/>
      <sheetName val="modfrmVSNAVOTVAdditionalOrgData"/>
      <sheetName val="modfrmHOTVSNAAdditionalOrgData"/>
      <sheetName val="modGeneralProcedures"/>
      <sheetName val="modUIButtons"/>
      <sheetName val="modInfo"/>
      <sheetName val="modfrmDynamicList"/>
      <sheetName val="modfrmORGTFList"/>
      <sheetName val="Лист1"/>
    </sheetNames>
    <sheetDataSet>
      <sheetData sheetId="0"/>
      <sheetData sheetId="1"/>
      <sheetData sheetId="2"/>
      <sheetData sheetId="3">
        <row r="3">
          <cell r="B3" t="str">
            <v>Версия 1.0.1</v>
          </cell>
        </row>
      </sheetData>
      <sheetData sheetId="4"/>
      <sheetData sheetId="5"/>
      <sheetData sheetId="6">
        <row r="69">
          <cell r="M69">
            <v>4.0999999999999996</v>
          </cell>
        </row>
        <row r="73">
          <cell r="M73">
            <v>8.1999999999999993</v>
          </cell>
        </row>
        <row r="75">
          <cell r="G75">
            <v>22</v>
          </cell>
        </row>
        <row r="77">
          <cell r="G77" t="str">
            <v>Постановление Администрации Курской области от 24 июня 2013 года № 399-ПА "О максимально допустимой доле расходов граждан на оплату жилого помещения и коммунальных услуг в совокупном доходе семьи"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74">
          <cell r="CV74">
            <v>104.00452015694668</v>
          </cell>
          <cell r="CX74">
            <v>104.00452015694668</v>
          </cell>
        </row>
      </sheetData>
      <sheetData sheetId="14"/>
      <sheetData sheetId="15"/>
      <sheetData sheetId="16"/>
      <sheetData sheetId="17">
        <row r="75">
          <cell r="CV75">
            <v>103.98352750242191</v>
          </cell>
          <cell r="CX75">
            <v>103.98352750242191</v>
          </cell>
        </row>
      </sheetData>
      <sheetData sheetId="18"/>
      <sheetData sheetId="19"/>
      <sheetData sheetId="20"/>
      <sheetData sheetId="21">
        <row r="98">
          <cell r="CV98">
            <v>108.37147366868717</v>
          </cell>
          <cell r="CX98">
            <v>108.37147366868717</v>
          </cell>
        </row>
      </sheetData>
      <sheetData sheetId="22"/>
      <sheetData sheetId="23"/>
      <sheetData sheetId="24"/>
      <sheetData sheetId="25">
        <row r="95">
          <cell r="CV95">
            <v>99.0394037692528</v>
          </cell>
          <cell r="CX95">
            <v>99.0394037692528</v>
          </cell>
        </row>
      </sheetData>
      <sheetData sheetId="26"/>
      <sheetData sheetId="27"/>
      <sheetData sheetId="28"/>
      <sheetData sheetId="29">
        <row r="73">
          <cell r="CV73">
            <v>104.07205030190359</v>
          </cell>
          <cell r="CX73">
            <v>104.07205030190359</v>
          </cell>
        </row>
      </sheetData>
      <sheetData sheetId="30"/>
      <sheetData sheetId="31"/>
      <sheetData sheetId="32"/>
      <sheetData sheetId="33">
        <row r="79">
          <cell r="CV79">
            <v>103.64532855365709</v>
          </cell>
          <cell r="CX79">
            <v>103.64532855365709</v>
          </cell>
        </row>
      </sheetData>
      <sheetData sheetId="34"/>
      <sheetData sheetId="35"/>
      <sheetData sheetId="36"/>
      <sheetData sheetId="37">
        <row r="80">
          <cell r="CV80">
            <v>104.09531978636926</v>
          </cell>
          <cell r="CX80">
            <v>104.09531978636926</v>
          </cell>
        </row>
      </sheetData>
      <sheetData sheetId="38"/>
      <sheetData sheetId="39"/>
      <sheetData sheetId="40"/>
      <sheetData sheetId="41">
        <row r="71">
          <cell r="CV71">
            <v>103.74961371967647</v>
          </cell>
          <cell r="CX71">
            <v>103.74961371967647</v>
          </cell>
        </row>
      </sheetData>
      <sheetData sheetId="42"/>
      <sheetData sheetId="43"/>
      <sheetData sheetId="44"/>
      <sheetData sheetId="45">
        <row r="86">
          <cell r="CV86">
            <v>104.09356059838801</v>
          </cell>
          <cell r="CX86">
            <v>104.09356059838801</v>
          </cell>
        </row>
      </sheetData>
      <sheetData sheetId="46"/>
      <sheetData sheetId="47"/>
      <sheetData sheetId="48"/>
      <sheetData sheetId="49">
        <row r="88">
          <cell r="CV88">
            <v>104.04578620383751</v>
          </cell>
          <cell r="CX88">
            <v>104.04578620383751</v>
          </cell>
        </row>
      </sheetData>
      <sheetData sheetId="50"/>
      <sheetData sheetId="51"/>
      <sheetData sheetId="52"/>
      <sheetData sheetId="53">
        <row r="78">
          <cell r="CV78">
            <v>104.09059730608519</v>
          </cell>
          <cell r="CX78">
            <v>104.09059730608519</v>
          </cell>
        </row>
      </sheetData>
      <sheetData sheetId="54"/>
      <sheetData sheetId="55"/>
      <sheetData sheetId="56"/>
      <sheetData sheetId="57">
        <row r="79">
          <cell r="CV79">
            <v>104.10222846628973</v>
          </cell>
          <cell r="CX79">
            <v>104.10222846628973</v>
          </cell>
        </row>
      </sheetData>
      <sheetData sheetId="58"/>
      <sheetData sheetId="59"/>
      <sheetData sheetId="60"/>
      <sheetData sheetId="61">
        <row r="86">
          <cell r="CV86">
            <v>104.09538597007464</v>
          </cell>
          <cell r="CX86">
            <v>104.09538597007464</v>
          </cell>
        </row>
      </sheetData>
      <sheetData sheetId="62"/>
      <sheetData sheetId="63"/>
      <sheetData sheetId="64"/>
      <sheetData sheetId="65">
        <row r="78">
          <cell r="CV78">
            <v>104.09082299296257</v>
          </cell>
          <cell r="CX78">
            <v>104.09082299296257</v>
          </cell>
        </row>
      </sheetData>
      <sheetData sheetId="66"/>
      <sheetData sheetId="67"/>
      <sheetData sheetId="68"/>
      <sheetData sheetId="69">
        <row r="84">
          <cell r="CV84">
            <v>104.09554182117498</v>
          </cell>
          <cell r="CX84">
            <v>104.09554182117498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2">
          <cell r="K2">
            <v>2013</v>
          </cell>
        </row>
        <row r="3">
          <cell r="D3" t="str">
            <v>Водоотведение</v>
          </cell>
          <cell r="K3">
            <v>2014</v>
          </cell>
        </row>
        <row r="4">
          <cell r="D4" t="str">
            <v>Водоснабжение</v>
          </cell>
        </row>
        <row r="5">
          <cell r="D5" t="str">
            <v>Газоснабжение</v>
          </cell>
          <cell r="K5" t="str">
            <v>Август</v>
          </cell>
        </row>
        <row r="6">
          <cell r="D6" t="str">
            <v>Плата граждан за коммунальные услуги</v>
          </cell>
          <cell r="K6" t="str">
            <v>Декабрь</v>
          </cell>
        </row>
        <row r="7">
          <cell r="D7" t="str">
            <v xml:space="preserve">Субсидии </v>
          </cell>
          <cell r="K7" t="str">
            <v>Базовый период</v>
          </cell>
        </row>
        <row r="8">
          <cell r="D8" t="str">
            <v>ТБО</v>
          </cell>
          <cell r="K8" t="str">
            <v>Регулируемый период</v>
          </cell>
        </row>
        <row r="9">
          <cell r="D9" t="str">
            <v>Тепловая энергия</v>
          </cell>
        </row>
        <row r="10">
          <cell r="D10" t="str">
            <v>Электроснабжение</v>
          </cell>
        </row>
        <row r="14">
          <cell r="D14" t="str">
            <v>т</v>
          </cell>
        </row>
        <row r="15">
          <cell r="D15" t="str">
            <v>м3</v>
          </cell>
        </row>
        <row r="45">
          <cell r="D45" t="str">
            <v>да</v>
          </cell>
        </row>
        <row r="46">
          <cell r="D46" t="str">
            <v>нет</v>
          </cell>
        </row>
        <row r="55">
          <cell r="D55" t="str">
            <v>2-х зонная тарификация</v>
          </cell>
        </row>
        <row r="56">
          <cell r="D56" t="str">
            <v>3-х зонная тарификация</v>
          </cell>
        </row>
        <row r="87">
          <cell r="D87" t="str">
            <v>чел</v>
          </cell>
        </row>
        <row r="88">
          <cell r="D88" t="str">
            <v>м2</v>
          </cell>
        </row>
        <row r="89">
          <cell r="D89" t="str">
            <v>голов дом. жив.</v>
          </cell>
        </row>
        <row r="90">
          <cell r="D90" t="str">
            <v>ТС</v>
          </cell>
        </row>
        <row r="91">
          <cell r="D91" t="str">
            <v>иное</v>
          </cell>
        </row>
        <row r="95">
          <cell r="D95" t="str">
            <v>Тариф для населения</v>
          </cell>
        </row>
        <row r="96">
          <cell r="D96" t="str">
            <v>ЭОТ</v>
          </cell>
        </row>
        <row r="100">
          <cell r="D100" t="str">
            <v>Вода для домашних животных</v>
          </cell>
        </row>
        <row r="101">
          <cell r="D101" t="str">
            <v>Вода на уборку</v>
          </cell>
        </row>
        <row r="102">
          <cell r="D102" t="str">
            <v>Вода на хозяйственные нужды</v>
          </cell>
        </row>
        <row r="103">
          <cell r="D103" t="str">
            <v>Полив</v>
          </cell>
        </row>
        <row r="107">
          <cell r="D107" t="str">
            <v>Городское население, дома с газовыми плитами</v>
          </cell>
        </row>
        <row r="108">
          <cell r="D108" t="str">
            <v>Городское население, дома с электроплитами</v>
          </cell>
        </row>
        <row r="109">
          <cell r="D109" t="str">
            <v>Сельское население, дома с газовыми плитами</v>
          </cell>
        </row>
        <row r="110">
          <cell r="D110" t="str">
            <v>Сельское население, дома с электроплитами</v>
          </cell>
        </row>
        <row r="111">
          <cell r="D111" t="str">
            <v>Освещение территории</v>
          </cell>
        </row>
        <row r="112">
          <cell r="D112" t="str">
            <v>Освещение двора</v>
          </cell>
        </row>
        <row r="113">
          <cell r="D113" t="str">
            <v>Освещение коридоров и лестничных площадок</v>
          </cell>
        </row>
        <row r="114">
          <cell r="D114" t="str">
            <v>Освещение подъезда</v>
          </cell>
        </row>
        <row r="115">
          <cell r="D115" t="str">
            <v>Электроэнергия для работы лифта</v>
          </cell>
        </row>
        <row r="119">
          <cell r="D119" t="str">
            <v>Субсидии субъекта РФ</v>
          </cell>
        </row>
        <row r="120">
          <cell r="D120" t="str">
            <v>Субсидии муниципального образования</v>
          </cell>
        </row>
        <row r="121">
          <cell r="D121" t="str">
            <v>Субсидии субъекта РФ; Субсидии муниципального образования</v>
          </cell>
        </row>
        <row r="125">
          <cell r="D125" t="str">
            <v>дрова</v>
          </cell>
        </row>
        <row r="126">
          <cell r="D126" t="str">
            <v>уголь</v>
          </cell>
        </row>
        <row r="127">
          <cell r="D127" t="str">
            <v>уголь АМ</v>
          </cell>
        </row>
        <row r="128">
          <cell r="D128" t="str">
            <v>уголь ТПКО</v>
          </cell>
        </row>
        <row r="129">
          <cell r="D129" t="str">
            <v>уголь ССПК (ССО, ССОМ)</v>
          </cell>
        </row>
        <row r="130">
          <cell r="D130" t="str">
            <v>иное</v>
          </cell>
        </row>
        <row r="134">
          <cell r="D134" t="str">
            <v>реализуемый в баллонах без доставки до потребителя</v>
          </cell>
        </row>
        <row r="135">
          <cell r="D135" t="str">
            <v>реализуемый в баллонах с доставкой до потребителя</v>
          </cell>
        </row>
        <row r="136">
          <cell r="D136" t="str">
            <v>реализуемый в баллонах с места промежуточного хранения</v>
          </cell>
        </row>
        <row r="137">
          <cell r="D137" t="str">
            <v>реализуемый из групповых резервуарных установок</v>
          </cell>
        </row>
        <row r="138">
          <cell r="D138" t="str">
            <v>иное</v>
          </cell>
        </row>
        <row r="142">
          <cell r="D142" t="str">
            <v>перекрёстное субсидирование между населением и другими группами</v>
          </cell>
        </row>
        <row r="143">
          <cell r="D143" t="str">
            <v>тариф для населения не доведён до ЭОУ (осуществляется возмещение затрат организации)</v>
          </cell>
        </row>
        <row r="144">
          <cell r="D144" t="str">
            <v>другое</v>
          </cell>
        </row>
        <row r="148">
          <cell r="D148" t="str">
            <v>новая организация</v>
          </cell>
        </row>
        <row r="149">
          <cell r="D149" t="str">
            <v>доведение до ЭОУ</v>
          </cell>
        </row>
        <row r="150">
          <cell r="D150" t="str">
            <v>другое</v>
          </cell>
        </row>
        <row r="154">
          <cell r="D154" t="str">
            <v>мониторинг плановых показателей</v>
          </cell>
        </row>
        <row r="155">
          <cell r="D155" t="str">
            <v>тариф для населения (льготный тариф) не указан в мониторинге плановых показателей</v>
          </cell>
        </row>
        <row r="156">
          <cell r="D156" t="str">
            <v>другой</v>
          </cell>
        </row>
        <row r="160">
          <cell r="D160" t="str">
            <v>да</v>
          </cell>
        </row>
        <row r="161">
          <cell r="D161" t="str">
            <v>нет</v>
          </cell>
        </row>
        <row r="165">
          <cell r="D165" t="str">
            <v>Новое решение</v>
          </cell>
        </row>
        <row r="166">
          <cell r="D166" t="str">
            <v>Исправления в соответствии с предписанием КРУ</v>
          </cell>
        </row>
        <row r="167">
          <cell r="D167" t="str">
            <v>Перерегулирование</v>
          </cell>
        </row>
        <row r="168">
          <cell r="D168" t="str">
            <v>Старое решение</v>
          </cell>
        </row>
        <row r="169">
          <cell r="D169" t="str">
            <v>Иное</v>
          </cell>
        </row>
        <row r="173">
          <cell r="D173" t="str">
            <v>постановление</v>
          </cell>
        </row>
        <row r="174">
          <cell r="D174" t="str">
            <v>распоряжение</v>
          </cell>
        </row>
        <row r="175">
          <cell r="D175" t="str">
            <v>решение</v>
          </cell>
        </row>
        <row r="176">
          <cell r="D176" t="str">
            <v>приказ</v>
          </cell>
        </row>
        <row r="177">
          <cell r="D177" t="str">
            <v>иное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2">
          <cell r="D2" t="str">
            <v>Беловский муниципальный район</v>
          </cell>
        </row>
        <row r="3">
          <cell r="D3" t="str">
            <v>Большесолдатский муниципальный район</v>
          </cell>
        </row>
        <row r="4">
          <cell r="D4" t="str">
            <v>Глушковский муниципальный район</v>
          </cell>
        </row>
        <row r="5">
          <cell r="D5" t="str">
            <v>Горшеченский муниципальный район</v>
          </cell>
        </row>
        <row r="6">
          <cell r="D6" t="str">
            <v>Дмитриевский муниципальный район</v>
          </cell>
        </row>
        <row r="7">
          <cell r="D7" t="str">
            <v>Железногорский муниципальный район</v>
          </cell>
        </row>
        <row r="8">
          <cell r="D8" t="str">
            <v>Золотухинский муниципальный район</v>
          </cell>
        </row>
        <row r="9">
          <cell r="D9" t="str">
            <v>Касторенский муниципальный район</v>
          </cell>
        </row>
        <row r="10">
          <cell r="D10" t="str">
            <v>Конышевский муниципальный район</v>
          </cell>
        </row>
        <row r="11">
          <cell r="D11" t="str">
            <v>Кореневский муниципальный район</v>
          </cell>
        </row>
        <row r="12">
          <cell r="D12" t="str">
            <v>Курский муниципальный район</v>
          </cell>
        </row>
        <row r="13">
          <cell r="D13" t="str">
            <v>Курчатовский муниципальный район</v>
          </cell>
        </row>
        <row r="14">
          <cell r="D14" t="str">
            <v>Льговский муниципальный район</v>
          </cell>
        </row>
        <row r="15">
          <cell r="D15" t="str">
            <v>Мантуровский муниципальный район</v>
          </cell>
        </row>
        <row r="16">
          <cell r="D16" t="str">
            <v>Медвенский муниципальный район</v>
          </cell>
        </row>
        <row r="17">
          <cell r="D17" t="str">
            <v>Обоянский муниципальный район</v>
          </cell>
        </row>
        <row r="18">
          <cell r="D18" t="str">
            <v>Октябрьский муниципальный район</v>
          </cell>
        </row>
        <row r="19">
          <cell r="D19" t="str">
            <v>Поныровский муниципальный район</v>
          </cell>
        </row>
        <row r="20">
          <cell r="D20" t="str">
            <v>Пристенский муниципальный район</v>
          </cell>
        </row>
        <row r="21">
          <cell r="D21" t="str">
            <v>Рыльский муниципальный район</v>
          </cell>
        </row>
        <row r="22">
          <cell r="D22" t="str">
            <v>Советский муниципальный район</v>
          </cell>
        </row>
        <row r="23">
          <cell r="D23" t="str">
            <v>Солнцевский муниципальный район</v>
          </cell>
        </row>
        <row r="24">
          <cell r="D24" t="str">
            <v>Суджанский муниципальный район</v>
          </cell>
        </row>
        <row r="25">
          <cell r="B25" t="str">
            <v>Алексеевский сельсовет</v>
          </cell>
          <cell r="D25" t="str">
            <v>Тимский муниципальный район</v>
          </cell>
        </row>
        <row r="26">
          <cell r="B26" t="str">
            <v>Веселовский сельсовет</v>
          </cell>
          <cell r="D26" t="str">
            <v>Фатежский муниципальный район</v>
          </cell>
        </row>
        <row r="27">
          <cell r="B27" t="str">
            <v>Глушковский муниципальный район</v>
          </cell>
          <cell r="D27" t="str">
            <v>Хомутовский муниципальный район</v>
          </cell>
        </row>
        <row r="28">
          <cell r="B28" t="str">
            <v>Званновский сельсовет</v>
          </cell>
          <cell r="D28" t="str">
            <v>Черемисиновский муниципальный район</v>
          </cell>
        </row>
        <row r="29">
          <cell r="B29" t="str">
            <v>Карыжский сельсовет</v>
          </cell>
          <cell r="D29" t="str">
            <v>Щигровский муниципальный район</v>
          </cell>
        </row>
        <row r="30">
          <cell r="B30" t="str">
            <v>Кобыльский сельсовет</v>
          </cell>
          <cell r="D30" t="str">
            <v>город Железногорск</v>
          </cell>
        </row>
        <row r="31">
          <cell r="B31" t="str">
            <v>Коровяковский сельсовет</v>
          </cell>
          <cell r="D31" t="str">
            <v>город Курск</v>
          </cell>
        </row>
        <row r="32">
          <cell r="B32" t="str">
            <v>Кульбакинский сельсовет</v>
          </cell>
          <cell r="D32" t="str">
            <v>город Курчатов</v>
          </cell>
        </row>
        <row r="33">
          <cell r="B33" t="str">
            <v>Марковский сельсовет</v>
          </cell>
          <cell r="D33" t="str">
            <v>город Льгов</v>
          </cell>
        </row>
        <row r="34">
          <cell r="B34" t="str">
            <v>Нижнемордокский сельсовет</v>
          </cell>
          <cell r="D34" t="str">
            <v>город Щигры</v>
          </cell>
        </row>
        <row r="35">
          <cell r="B35" t="str">
            <v>Попово-Лежачанский сельсовет</v>
          </cell>
        </row>
        <row r="36">
          <cell r="B36" t="str">
            <v>Сухиновский сельсовет</v>
          </cell>
        </row>
        <row r="37">
          <cell r="B37" t="str">
            <v>поселок Глушково</v>
          </cell>
        </row>
        <row r="38">
          <cell r="B38" t="str">
            <v>поселок Теткино</v>
          </cell>
        </row>
        <row r="39">
          <cell r="B39" t="str">
            <v>Богатыревский сельсовет</v>
          </cell>
        </row>
        <row r="40">
          <cell r="B40" t="str">
            <v>Быковский сельсовет</v>
          </cell>
        </row>
        <row r="41">
          <cell r="B41" t="str">
            <v>Горшеченский муниципальный район</v>
          </cell>
        </row>
        <row r="42">
          <cell r="B42" t="str">
            <v>Знаменский сельсовет</v>
          </cell>
        </row>
        <row r="43">
          <cell r="B43" t="str">
            <v>Ключевский сельсовет</v>
          </cell>
        </row>
        <row r="44">
          <cell r="B44" t="str">
            <v>Куньевский сельсовет</v>
          </cell>
        </row>
        <row r="45">
          <cell r="B45" t="str">
            <v>Нижнеборковский сельсовет</v>
          </cell>
        </row>
        <row r="46">
          <cell r="B46" t="str">
            <v>Никольский сельсовет</v>
          </cell>
        </row>
        <row r="47">
          <cell r="B47" t="str">
            <v>Новомеловский сельсовет</v>
          </cell>
        </row>
        <row r="48">
          <cell r="B48" t="str">
            <v>Солдатский сельсовет</v>
          </cell>
        </row>
        <row r="49">
          <cell r="B49" t="str">
            <v>Сосновский сельсовет</v>
          </cell>
        </row>
        <row r="50">
          <cell r="B50" t="str">
            <v>Среднеапоченский сельсовет</v>
          </cell>
        </row>
        <row r="51">
          <cell r="B51" t="str">
            <v>Старороговский сельсовет</v>
          </cell>
        </row>
        <row r="52">
          <cell r="B52" t="str">
            <v>Удобенский сельсовет</v>
          </cell>
        </row>
        <row r="53">
          <cell r="B53" t="str">
            <v>Ясеновский сельсовет</v>
          </cell>
        </row>
        <row r="54">
          <cell r="B54" t="str">
            <v>поселок Горшечное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ный лист"/>
      <sheetName val="Ошибки"/>
      <sheetName val="F1"/>
      <sheetName val="F2"/>
      <sheetName val="1"/>
      <sheetName val="2"/>
      <sheetName val="2a"/>
      <sheetName val="2-1"/>
      <sheetName val="2-2"/>
      <sheetName val="3"/>
      <sheetName val="3а"/>
      <sheetName val="4"/>
      <sheetName val="5а"/>
      <sheetName val="5"/>
      <sheetName val="6"/>
      <sheetName val="7"/>
      <sheetName val="8"/>
      <sheetName val="9"/>
      <sheetName val="10"/>
      <sheetName val="11"/>
      <sheetName val="12"/>
      <sheetName val="12-1"/>
      <sheetName val="12-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a"/>
      <sheetName val="23"/>
      <sheetName val="24"/>
      <sheetName val="25"/>
      <sheetName val="25a"/>
      <sheetName val="26"/>
      <sheetName val="27"/>
      <sheetName val="28"/>
      <sheetName val="29"/>
      <sheetName val="30"/>
      <sheetName val="31"/>
      <sheetName val="Список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  <sheetName val="XLR_NoRangeSheet"/>
      <sheetName val="6.12"/>
      <sheetName val="ТИТУЛ"/>
      <sheetName val="6.14"/>
      <sheetName val="ОБЩЕСТВА"/>
      <sheetName val="6.7"/>
      <sheetName val="6.8"/>
      <sheetName val="6.9.2"/>
      <sheetName val="6.9.1"/>
      <sheetName val="6.9"/>
      <sheetName val="6.10.1"/>
      <sheetName val="6.22"/>
      <sheetName val="6.17"/>
      <sheetName val="6.15"/>
      <sheetName val="6.11.1"/>
      <sheetName val="6.19"/>
      <sheetName val="6.20"/>
      <sheetName val="6.28"/>
      <sheetName val="6.5.1_ТНП"/>
      <sheetName val="6.13"/>
      <sheetName val="6.23"/>
      <sheetName val="6.24"/>
      <sheetName val="6.21"/>
      <sheetName val="TSheet"/>
      <sheetName val="Лист1"/>
      <sheetName val="ИТ-бюджет"/>
      <sheetName val="Исходные данные"/>
      <sheetName val="Общехозяйственные расходы"/>
      <sheetName val="Штатное"/>
      <sheetName val="10"/>
      <sheetName val="Огл__Графиков"/>
      <sheetName val="Текущие_цены"/>
      <sheetName val="2002(v1)"/>
      <sheetName val="Проект"/>
      <sheetName val="12июля"/>
      <sheetName val="Гр5_о_"/>
      <sheetName val="6_12"/>
      <sheetName val="6_14"/>
      <sheetName val="6_7"/>
      <sheetName val="6_8"/>
      <sheetName val="6_9_2"/>
      <sheetName val="6_9_1"/>
      <sheetName val="6_9"/>
      <sheetName val="6_10_1"/>
      <sheetName val="6_22"/>
      <sheetName val="6_17"/>
      <sheetName val="6_15"/>
      <sheetName val="6_11_1"/>
      <sheetName val="6_19"/>
      <sheetName val="6_20"/>
      <sheetName val="6_28"/>
      <sheetName val="6_5_1_ТНП"/>
      <sheetName val="6_13"/>
      <sheetName val="6_23"/>
      <sheetName val="6_24"/>
      <sheetName val="6_21"/>
      <sheetName val="Lists"/>
      <sheetName val="Форма1"/>
      <sheetName val="Форма2"/>
      <sheetName val="BS_ias"/>
      <sheetName val="Сумм"/>
      <sheetName val="Титульный"/>
      <sheetName val="TEHSHEET"/>
      <sheetName val="1.10.9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RTA"/>
      <sheetName val="Книга1"/>
    </sheetNames>
    <sheetDataSet>
      <sheetData sheetId="0" refreshError="1">
        <row r="1">
          <cell r="A1" t="str">
            <v>PODKRT</v>
          </cell>
          <cell r="B1" t="str">
            <v>MOLKRT</v>
          </cell>
          <cell r="C1" t="str">
            <v>INVKRT</v>
          </cell>
          <cell r="D1" t="str">
            <v>NA1KRT</v>
          </cell>
          <cell r="E1" t="str">
            <v>NA2KRT</v>
          </cell>
          <cell r="F1" t="str">
            <v>NA3KRT</v>
          </cell>
          <cell r="G1" t="str">
            <v>OPRKRT</v>
          </cell>
          <cell r="H1" t="str">
            <v>PSTKRT</v>
          </cell>
          <cell r="I1" t="str">
            <v>IZPKRT</v>
          </cell>
          <cell r="J1" t="str">
            <v>STOKRT</v>
          </cell>
          <cell r="K1" t="str">
            <v>KOEFKRT</v>
          </cell>
          <cell r="L1" t="str">
            <v>ZATKRT</v>
          </cell>
          <cell r="M1" t="str">
            <v>OTHKRT</v>
          </cell>
          <cell r="N1" t="str">
            <v>KODKRT</v>
          </cell>
          <cell r="O1" t="str">
            <v>GRIKRT</v>
          </cell>
          <cell r="P1" t="str">
            <v>NOVKRT</v>
          </cell>
          <cell r="Q1" t="str">
            <v>NOKKRT</v>
          </cell>
          <cell r="R1" t="str">
            <v>OTRKRT</v>
          </cell>
          <cell r="S1" t="str">
            <v>VIDKRT</v>
          </cell>
          <cell r="T1" t="str">
            <v>DTVKRT</v>
          </cell>
          <cell r="U1" t="str">
            <v>DVMKRT</v>
          </cell>
          <cell r="V1" t="str">
            <v>DVGKRT</v>
          </cell>
          <cell r="W1" t="str">
            <v>DPMKRT</v>
          </cell>
          <cell r="X1" t="str">
            <v>DPGKRT</v>
          </cell>
          <cell r="Y1" t="str">
            <v>DIMKRT</v>
          </cell>
          <cell r="Z1" t="str">
            <v>DIGKRT</v>
          </cell>
          <cell r="AA1" t="str">
            <v>PRUKRT</v>
          </cell>
          <cell r="AB1" t="str">
            <v>OPUKRT</v>
          </cell>
          <cell r="AC1" t="str">
            <v>MUBKRT</v>
          </cell>
          <cell r="AD1" t="str">
            <v>PRZKRT</v>
          </cell>
          <cell r="AE1" t="str">
            <v>PDMKRT</v>
          </cell>
          <cell r="AF1" t="str">
            <v>UCHKRT</v>
          </cell>
          <cell r="AG1" t="str">
            <v>ST0197</v>
          </cell>
          <cell r="AH1" t="str">
            <v>KOEFG</v>
          </cell>
          <cell r="AI1" t="str">
            <v>SUM5KRT</v>
          </cell>
          <cell r="AJ1" t="str">
            <v>IZN5KRT</v>
          </cell>
        </row>
        <row r="2">
          <cell r="A2" t="str">
            <v>16</v>
          </cell>
          <cell r="B2" t="str">
            <v>06</v>
          </cell>
          <cell r="C2" t="str">
            <v>11</v>
          </cell>
          <cell r="D2" t="str">
            <v>Емкость под ГСМ</v>
          </cell>
          <cell r="E2" t="str">
            <v>металлич. 25 м куб</v>
          </cell>
          <cell r="G2" t="str">
            <v>01</v>
          </cell>
          <cell r="H2">
            <v>9532.26</v>
          </cell>
          <cell r="I2">
            <v>4003.59</v>
          </cell>
          <cell r="J2">
            <v>0</v>
          </cell>
          <cell r="K2">
            <v>1.27</v>
          </cell>
          <cell r="L2" t="str">
            <v>88/1</v>
          </cell>
          <cell r="M2" t="str">
            <v>20236</v>
          </cell>
          <cell r="N2" t="str">
            <v>14 2918512</v>
          </cell>
          <cell r="O2" t="str">
            <v>03</v>
          </cell>
          <cell r="P2">
            <v>2.8</v>
          </cell>
          <cell r="Q2">
            <v>0</v>
          </cell>
          <cell r="R2" t="str">
            <v>1</v>
          </cell>
          <cell r="S2" t="str">
            <v>20</v>
          </cell>
          <cell r="T2">
            <v>79</v>
          </cell>
          <cell r="U2">
            <v>12</v>
          </cell>
          <cell r="V2">
            <v>79</v>
          </cell>
          <cell r="W2">
            <v>12</v>
          </cell>
          <cell r="X2">
            <v>79</v>
          </cell>
          <cell r="AF2" t="str">
            <v>16</v>
          </cell>
          <cell r="AI2">
            <v>7505716</v>
          </cell>
          <cell r="AJ2">
            <v>3782917.14</v>
          </cell>
        </row>
        <row r="3">
          <cell r="A3" t="str">
            <v>16</v>
          </cell>
          <cell r="B3" t="str">
            <v>06</v>
          </cell>
          <cell r="C3" t="str">
            <v>17</v>
          </cell>
          <cell r="D3" t="str">
            <v>ЛЭП воздушная</v>
          </cell>
          <cell r="E3" t="str">
            <v>350 м</v>
          </cell>
          <cell r="G3" t="str">
            <v>01</v>
          </cell>
          <cell r="H3">
            <v>54370</v>
          </cell>
          <cell r="I3">
            <v>23650.95</v>
          </cell>
          <cell r="J3">
            <v>0</v>
          </cell>
          <cell r="K3">
            <v>1.22</v>
          </cell>
          <cell r="L3" t="str">
            <v>88/1</v>
          </cell>
          <cell r="M3" t="str">
            <v>30006</v>
          </cell>
          <cell r="N3" t="str">
            <v>14 3131101</v>
          </cell>
          <cell r="O3" t="str">
            <v>05</v>
          </cell>
          <cell r="P3">
            <v>3</v>
          </cell>
          <cell r="Q3">
            <v>0</v>
          </cell>
          <cell r="R3" t="str">
            <v>1</v>
          </cell>
          <cell r="S3" t="str">
            <v>30</v>
          </cell>
          <cell r="T3">
            <v>80</v>
          </cell>
          <cell r="U3">
            <v>6</v>
          </cell>
          <cell r="V3">
            <v>80</v>
          </cell>
          <cell r="W3">
            <v>6</v>
          </cell>
          <cell r="X3">
            <v>80</v>
          </cell>
          <cell r="AF3" t="str">
            <v>16</v>
          </cell>
          <cell r="AI3">
            <v>44550272</v>
          </cell>
          <cell r="AJ3">
            <v>23388892.800000001</v>
          </cell>
        </row>
        <row r="4">
          <cell r="A4" t="str">
            <v>02</v>
          </cell>
          <cell r="B4" t="str">
            <v>05</v>
          </cell>
          <cell r="C4" t="str">
            <v>42</v>
          </cell>
          <cell r="D4" t="str">
            <v>Трактор Т-170</v>
          </cell>
          <cell r="G4" t="str">
            <v>01</v>
          </cell>
          <cell r="H4">
            <v>141183</v>
          </cell>
          <cell r="I4">
            <v>71826.850000000006</v>
          </cell>
          <cell r="J4">
            <v>0</v>
          </cell>
          <cell r="K4">
            <v>1.26</v>
          </cell>
          <cell r="L4" t="str">
            <v>20</v>
          </cell>
          <cell r="M4" t="str">
            <v>40611</v>
          </cell>
          <cell r="N4" t="str">
            <v>14 2918103</v>
          </cell>
          <cell r="O4" t="str">
            <v>067</v>
          </cell>
          <cell r="P4">
            <v>11.1</v>
          </cell>
          <cell r="Q4">
            <v>0</v>
          </cell>
          <cell r="R4" t="str">
            <v>1</v>
          </cell>
          <cell r="S4" t="str">
            <v>40</v>
          </cell>
          <cell r="T4">
            <v>0</v>
          </cell>
          <cell r="U4">
            <v>5</v>
          </cell>
          <cell r="V4">
            <v>90</v>
          </cell>
          <cell r="W4">
            <v>5</v>
          </cell>
          <cell r="X4">
            <v>90</v>
          </cell>
          <cell r="AB4" t="str">
            <v>14</v>
          </cell>
          <cell r="AC4">
            <v>10</v>
          </cell>
          <cell r="AF4" t="str">
            <v>00</v>
          </cell>
          <cell r="AI4">
            <v>111934156</v>
          </cell>
          <cell r="AJ4">
            <v>94220575.599999994</v>
          </cell>
        </row>
        <row r="5">
          <cell r="A5" t="str">
            <v>16</v>
          </cell>
          <cell r="B5" t="str">
            <v>06</v>
          </cell>
          <cell r="C5" t="str">
            <v>44</v>
          </cell>
          <cell r="D5" t="str">
            <v>Домик дачный деревян</v>
          </cell>
          <cell r="E5" t="str">
            <v>ный 5 х 4</v>
          </cell>
          <cell r="F5" t="str">
            <v>3-х местный</v>
          </cell>
          <cell r="G5" t="str">
            <v>01</v>
          </cell>
          <cell r="H5">
            <v>16176.06</v>
          </cell>
          <cell r="I5">
            <v>16176.06</v>
          </cell>
          <cell r="J5">
            <v>0</v>
          </cell>
          <cell r="K5">
            <v>1.1299999999999999</v>
          </cell>
          <cell r="L5" t="str">
            <v>88/1</v>
          </cell>
          <cell r="M5" t="str">
            <v>10007</v>
          </cell>
          <cell r="N5" t="str">
            <v>13 2022231</v>
          </cell>
          <cell r="O5" t="str">
            <v>01</v>
          </cell>
          <cell r="P5">
            <v>9.8000000000000007</v>
          </cell>
          <cell r="Q5">
            <v>0</v>
          </cell>
          <cell r="R5" t="str">
            <v>1</v>
          </cell>
          <cell r="S5" t="str">
            <v>10</v>
          </cell>
          <cell r="T5">
            <v>79</v>
          </cell>
          <cell r="U5">
            <v>7</v>
          </cell>
          <cell r="V5">
            <v>79</v>
          </cell>
          <cell r="W5">
            <v>7</v>
          </cell>
          <cell r="X5">
            <v>79</v>
          </cell>
          <cell r="AA5" t="str">
            <v>1</v>
          </cell>
          <cell r="AB5" t="str">
            <v>15</v>
          </cell>
          <cell r="AC5">
            <v>7</v>
          </cell>
          <cell r="AF5" t="str">
            <v>16</v>
          </cell>
          <cell r="AI5">
            <v>14308764</v>
          </cell>
          <cell r="AJ5">
            <v>14308764</v>
          </cell>
        </row>
        <row r="6">
          <cell r="A6" t="str">
            <v>16</v>
          </cell>
          <cell r="B6" t="str">
            <v>06</v>
          </cell>
          <cell r="C6" t="str">
            <v>45</v>
          </cell>
          <cell r="D6" t="str">
            <v>Домик з-х местный</v>
          </cell>
          <cell r="E6" t="str">
            <v>деревянный 5 х 4</v>
          </cell>
          <cell r="G6" t="str">
            <v>01</v>
          </cell>
          <cell r="H6">
            <v>23540</v>
          </cell>
          <cell r="I6">
            <v>23540</v>
          </cell>
          <cell r="J6">
            <v>0</v>
          </cell>
          <cell r="K6">
            <v>1.1299999999999999</v>
          </cell>
          <cell r="L6" t="str">
            <v>88/1</v>
          </cell>
          <cell r="M6" t="str">
            <v>10007</v>
          </cell>
          <cell r="N6" t="str">
            <v>13 2022231</v>
          </cell>
          <cell r="O6" t="str">
            <v>01</v>
          </cell>
          <cell r="P6">
            <v>9.8000000000000007</v>
          </cell>
          <cell r="Q6">
            <v>0</v>
          </cell>
          <cell r="R6" t="str">
            <v>1</v>
          </cell>
          <cell r="S6" t="str">
            <v>10</v>
          </cell>
          <cell r="T6">
            <v>81</v>
          </cell>
          <cell r="U6">
            <v>6</v>
          </cell>
          <cell r="V6">
            <v>81</v>
          </cell>
          <cell r="W6">
            <v>6</v>
          </cell>
          <cell r="X6">
            <v>81</v>
          </cell>
          <cell r="AA6" t="str">
            <v>1</v>
          </cell>
          <cell r="AB6" t="str">
            <v>15</v>
          </cell>
          <cell r="AC6">
            <v>7</v>
          </cell>
          <cell r="AF6" t="str">
            <v>16</v>
          </cell>
          <cell r="AI6">
            <v>20812138</v>
          </cell>
          <cell r="AJ6">
            <v>20812138</v>
          </cell>
        </row>
        <row r="7">
          <cell r="A7" t="str">
            <v>16</v>
          </cell>
          <cell r="B7" t="str">
            <v>06</v>
          </cell>
          <cell r="C7" t="str">
            <v>46</v>
          </cell>
          <cell r="D7" t="str">
            <v>Домик з-х местный</v>
          </cell>
          <cell r="E7" t="str">
            <v>деревянный 5 х 4</v>
          </cell>
          <cell r="G7" t="str">
            <v>01</v>
          </cell>
          <cell r="H7">
            <v>23540</v>
          </cell>
          <cell r="I7">
            <v>23540</v>
          </cell>
          <cell r="J7">
            <v>0</v>
          </cell>
          <cell r="K7">
            <v>1.1299999999999999</v>
          </cell>
          <cell r="L7" t="str">
            <v>88/1</v>
          </cell>
          <cell r="M7" t="str">
            <v>10007</v>
          </cell>
          <cell r="N7" t="str">
            <v>13 2022231</v>
          </cell>
          <cell r="O7" t="str">
            <v>01</v>
          </cell>
          <cell r="P7">
            <v>9.8000000000000007</v>
          </cell>
          <cell r="Q7">
            <v>0</v>
          </cell>
          <cell r="R7" t="str">
            <v>1</v>
          </cell>
          <cell r="S7" t="str">
            <v>10</v>
          </cell>
          <cell r="T7">
            <v>81</v>
          </cell>
          <cell r="U7">
            <v>6</v>
          </cell>
          <cell r="V7">
            <v>81</v>
          </cell>
          <cell r="W7">
            <v>6</v>
          </cell>
          <cell r="X7">
            <v>81</v>
          </cell>
          <cell r="AA7" t="str">
            <v>1</v>
          </cell>
          <cell r="AB7" t="str">
            <v>15</v>
          </cell>
          <cell r="AC7">
            <v>7</v>
          </cell>
          <cell r="AF7" t="str">
            <v>16</v>
          </cell>
          <cell r="AI7">
            <v>20812138</v>
          </cell>
          <cell r="AJ7">
            <v>20812138</v>
          </cell>
        </row>
        <row r="8">
          <cell r="A8" t="str">
            <v>16</v>
          </cell>
          <cell r="B8" t="str">
            <v>06</v>
          </cell>
          <cell r="C8" t="str">
            <v>47/1</v>
          </cell>
          <cell r="D8" t="str">
            <v>Домик з-х местный</v>
          </cell>
          <cell r="E8" t="str">
            <v>деревянный 5 х 4</v>
          </cell>
          <cell r="G8" t="str">
            <v>01</v>
          </cell>
          <cell r="H8">
            <v>23540</v>
          </cell>
          <cell r="I8">
            <v>23540</v>
          </cell>
          <cell r="J8">
            <v>0</v>
          </cell>
          <cell r="K8">
            <v>1.1299999999999999</v>
          </cell>
          <cell r="L8" t="str">
            <v>88/1</v>
          </cell>
          <cell r="M8" t="str">
            <v>10007</v>
          </cell>
          <cell r="N8" t="str">
            <v>13 2022231</v>
          </cell>
          <cell r="O8" t="str">
            <v>01</v>
          </cell>
          <cell r="P8">
            <v>9.8000000000000007</v>
          </cell>
          <cell r="Q8">
            <v>0</v>
          </cell>
          <cell r="R8" t="str">
            <v>1</v>
          </cell>
          <cell r="S8" t="str">
            <v>10</v>
          </cell>
          <cell r="T8">
            <v>81</v>
          </cell>
          <cell r="U8">
            <v>6</v>
          </cell>
          <cell r="V8">
            <v>81</v>
          </cell>
          <cell r="W8">
            <v>6</v>
          </cell>
          <cell r="X8">
            <v>81</v>
          </cell>
          <cell r="AA8" t="str">
            <v>1</v>
          </cell>
          <cell r="AB8" t="str">
            <v>15</v>
          </cell>
          <cell r="AC8">
            <v>7</v>
          </cell>
          <cell r="AF8" t="str">
            <v>16</v>
          </cell>
          <cell r="AI8">
            <v>20812138</v>
          </cell>
          <cell r="AJ8">
            <v>20812138</v>
          </cell>
        </row>
        <row r="9">
          <cell r="A9" t="str">
            <v>16</v>
          </cell>
          <cell r="B9" t="str">
            <v>06</v>
          </cell>
          <cell r="C9" t="str">
            <v>48</v>
          </cell>
          <cell r="D9" t="str">
            <v>Домик з-х местный</v>
          </cell>
          <cell r="E9" t="str">
            <v>деревянный 5 х 4</v>
          </cell>
          <cell r="G9" t="str">
            <v>01</v>
          </cell>
          <cell r="H9">
            <v>23540</v>
          </cell>
          <cell r="I9">
            <v>23540</v>
          </cell>
          <cell r="J9">
            <v>0</v>
          </cell>
          <cell r="K9">
            <v>1.1299999999999999</v>
          </cell>
          <cell r="L9" t="str">
            <v>88/1</v>
          </cell>
          <cell r="M9" t="str">
            <v>10007</v>
          </cell>
          <cell r="N9" t="str">
            <v>13 2022231</v>
          </cell>
          <cell r="O9" t="str">
            <v>01</v>
          </cell>
          <cell r="P9">
            <v>9.8000000000000007</v>
          </cell>
          <cell r="Q9">
            <v>0</v>
          </cell>
          <cell r="R9" t="str">
            <v>1</v>
          </cell>
          <cell r="S9" t="str">
            <v>10</v>
          </cell>
          <cell r="T9">
            <v>81</v>
          </cell>
          <cell r="U9">
            <v>6</v>
          </cell>
          <cell r="V9">
            <v>81</v>
          </cell>
          <cell r="W9">
            <v>6</v>
          </cell>
          <cell r="X9">
            <v>81</v>
          </cell>
          <cell r="AA9" t="str">
            <v>1</v>
          </cell>
          <cell r="AB9" t="str">
            <v>15</v>
          </cell>
          <cell r="AC9">
            <v>7</v>
          </cell>
          <cell r="AF9" t="str">
            <v>16</v>
          </cell>
          <cell r="AI9">
            <v>20812138</v>
          </cell>
          <cell r="AJ9">
            <v>20812138</v>
          </cell>
        </row>
        <row r="10">
          <cell r="A10" t="str">
            <v>16</v>
          </cell>
          <cell r="B10" t="str">
            <v>06</v>
          </cell>
          <cell r="C10" t="str">
            <v>49/1</v>
          </cell>
          <cell r="D10" t="str">
            <v>Домик з-х местный</v>
          </cell>
          <cell r="E10" t="str">
            <v>деревянный 5 х 4</v>
          </cell>
          <cell r="G10" t="str">
            <v>01</v>
          </cell>
          <cell r="H10">
            <v>23540</v>
          </cell>
          <cell r="I10">
            <v>23540</v>
          </cell>
          <cell r="J10">
            <v>0</v>
          </cell>
          <cell r="K10">
            <v>1.1299999999999999</v>
          </cell>
          <cell r="L10" t="str">
            <v>88/1</v>
          </cell>
          <cell r="M10" t="str">
            <v>10007</v>
          </cell>
          <cell r="N10" t="str">
            <v>13 2022231</v>
          </cell>
          <cell r="O10" t="str">
            <v>01</v>
          </cell>
          <cell r="P10">
            <v>9.8000000000000007</v>
          </cell>
          <cell r="Q10">
            <v>0</v>
          </cell>
          <cell r="R10" t="str">
            <v>1</v>
          </cell>
          <cell r="S10" t="str">
            <v>10</v>
          </cell>
          <cell r="T10">
            <v>81</v>
          </cell>
          <cell r="U10">
            <v>6</v>
          </cell>
          <cell r="V10">
            <v>81</v>
          </cell>
          <cell r="W10">
            <v>6</v>
          </cell>
          <cell r="X10">
            <v>81</v>
          </cell>
          <cell r="AA10" t="str">
            <v>1</v>
          </cell>
          <cell r="AB10" t="str">
            <v>15</v>
          </cell>
          <cell r="AC10">
            <v>7</v>
          </cell>
          <cell r="AF10" t="str">
            <v>16</v>
          </cell>
          <cell r="AI10">
            <v>20812138</v>
          </cell>
          <cell r="AJ10">
            <v>20812138</v>
          </cell>
        </row>
        <row r="11">
          <cell r="A11" t="str">
            <v>16</v>
          </cell>
          <cell r="B11" t="str">
            <v>06</v>
          </cell>
          <cell r="C11" t="str">
            <v>50</v>
          </cell>
          <cell r="D11" t="str">
            <v>Домик з-х местный</v>
          </cell>
          <cell r="E11" t="str">
            <v>деревянный 5 х 4</v>
          </cell>
          <cell r="G11" t="str">
            <v>01</v>
          </cell>
          <cell r="H11">
            <v>23540</v>
          </cell>
          <cell r="I11">
            <v>23540</v>
          </cell>
          <cell r="J11">
            <v>0</v>
          </cell>
          <cell r="K11">
            <v>1.1299999999999999</v>
          </cell>
          <cell r="L11" t="str">
            <v>88/1</v>
          </cell>
          <cell r="M11" t="str">
            <v>10007</v>
          </cell>
          <cell r="N11" t="str">
            <v>13 2022231</v>
          </cell>
          <cell r="O11" t="str">
            <v>01</v>
          </cell>
          <cell r="P11">
            <v>9.8000000000000007</v>
          </cell>
          <cell r="Q11">
            <v>0</v>
          </cell>
          <cell r="R11" t="str">
            <v>1</v>
          </cell>
          <cell r="S11" t="str">
            <v>10</v>
          </cell>
          <cell r="T11">
            <v>81</v>
          </cell>
          <cell r="U11">
            <v>6</v>
          </cell>
          <cell r="V11">
            <v>81</v>
          </cell>
          <cell r="W11">
            <v>6</v>
          </cell>
          <cell r="X11">
            <v>81</v>
          </cell>
          <cell r="AA11" t="str">
            <v>1</v>
          </cell>
          <cell r="AB11" t="str">
            <v>15</v>
          </cell>
          <cell r="AC11">
            <v>7</v>
          </cell>
          <cell r="AF11" t="str">
            <v>16</v>
          </cell>
          <cell r="AI11">
            <v>20812138</v>
          </cell>
          <cell r="AJ11">
            <v>20812138</v>
          </cell>
        </row>
        <row r="12">
          <cell r="A12" t="str">
            <v>16</v>
          </cell>
          <cell r="B12" t="str">
            <v>06</v>
          </cell>
          <cell r="C12" t="str">
            <v>51</v>
          </cell>
          <cell r="D12" t="str">
            <v>Домик з-х местный</v>
          </cell>
          <cell r="E12" t="str">
            <v>деревянный 5 х 4</v>
          </cell>
          <cell r="G12" t="str">
            <v>01</v>
          </cell>
          <cell r="H12">
            <v>23540</v>
          </cell>
          <cell r="I12">
            <v>23540</v>
          </cell>
          <cell r="J12">
            <v>0</v>
          </cell>
          <cell r="K12">
            <v>1.1299999999999999</v>
          </cell>
          <cell r="L12" t="str">
            <v>88/1</v>
          </cell>
          <cell r="M12" t="str">
            <v>10007</v>
          </cell>
          <cell r="N12" t="str">
            <v>13 2022231</v>
          </cell>
          <cell r="O12" t="str">
            <v>01</v>
          </cell>
          <cell r="P12">
            <v>9.8000000000000007</v>
          </cell>
          <cell r="Q12">
            <v>0</v>
          </cell>
          <cell r="R12" t="str">
            <v>1</v>
          </cell>
          <cell r="S12" t="str">
            <v>10</v>
          </cell>
          <cell r="T12">
            <v>81</v>
          </cell>
          <cell r="U12">
            <v>6</v>
          </cell>
          <cell r="V12">
            <v>81</v>
          </cell>
          <cell r="W12">
            <v>6</v>
          </cell>
          <cell r="X12">
            <v>81</v>
          </cell>
          <cell r="AA12" t="str">
            <v>1</v>
          </cell>
          <cell r="AB12" t="str">
            <v>15</v>
          </cell>
          <cell r="AC12">
            <v>7</v>
          </cell>
          <cell r="AF12" t="str">
            <v>16</v>
          </cell>
          <cell r="AI12">
            <v>20812138</v>
          </cell>
          <cell r="AJ12">
            <v>20812138</v>
          </cell>
        </row>
        <row r="13">
          <cell r="A13" t="str">
            <v>16</v>
          </cell>
          <cell r="B13" t="str">
            <v>06</v>
          </cell>
          <cell r="C13" t="str">
            <v>52/1</v>
          </cell>
          <cell r="D13" t="str">
            <v>Домик з-х местный</v>
          </cell>
          <cell r="E13" t="str">
            <v>деревянный 5 х 4</v>
          </cell>
          <cell r="G13" t="str">
            <v>01</v>
          </cell>
          <cell r="H13">
            <v>23540</v>
          </cell>
          <cell r="I13">
            <v>23540</v>
          </cell>
          <cell r="J13">
            <v>0</v>
          </cell>
          <cell r="K13">
            <v>1.1299999999999999</v>
          </cell>
          <cell r="L13" t="str">
            <v>88/1</v>
          </cell>
          <cell r="M13" t="str">
            <v>10007</v>
          </cell>
          <cell r="N13" t="str">
            <v>13 2022231</v>
          </cell>
          <cell r="O13" t="str">
            <v>01</v>
          </cell>
          <cell r="P13">
            <v>9.8000000000000007</v>
          </cell>
          <cell r="Q13">
            <v>0</v>
          </cell>
          <cell r="R13" t="str">
            <v>1</v>
          </cell>
          <cell r="S13" t="str">
            <v>10</v>
          </cell>
          <cell r="T13">
            <v>81</v>
          </cell>
          <cell r="U13">
            <v>6</v>
          </cell>
          <cell r="V13">
            <v>81</v>
          </cell>
          <cell r="W13">
            <v>6</v>
          </cell>
          <cell r="X13">
            <v>81</v>
          </cell>
          <cell r="AF13" t="str">
            <v>16</v>
          </cell>
          <cell r="AI13">
            <v>20812138</v>
          </cell>
          <cell r="AJ13">
            <v>20812138</v>
          </cell>
        </row>
        <row r="14">
          <cell r="A14" t="str">
            <v>16</v>
          </cell>
          <cell r="B14" t="str">
            <v>06</v>
          </cell>
          <cell r="C14" t="str">
            <v>53</v>
          </cell>
          <cell r="D14" t="str">
            <v>Домик з-х местный</v>
          </cell>
          <cell r="E14" t="str">
            <v>деревянный 5 х 4</v>
          </cell>
          <cell r="G14" t="str">
            <v>01</v>
          </cell>
          <cell r="H14">
            <v>23540</v>
          </cell>
          <cell r="I14">
            <v>23540</v>
          </cell>
          <cell r="J14">
            <v>0</v>
          </cell>
          <cell r="K14">
            <v>1.1299999999999999</v>
          </cell>
          <cell r="L14" t="str">
            <v>88/1</v>
          </cell>
          <cell r="M14" t="str">
            <v>10007</v>
          </cell>
          <cell r="N14" t="str">
            <v>13 2022231</v>
          </cell>
          <cell r="O14" t="str">
            <v>01</v>
          </cell>
          <cell r="P14">
            <v>9.8000000000000007</v>
          </cell>
          <cell r="Q14">
            <v>0</v>
          </cell>
          <cell r="R14" t="str">
            <v>1</v>
          </cell>
          <cell r="S14" t="str">
            <v>10</v>
          </cell>
          <cell r="T14">
            <v>81</v>
          </cell>
          <cell r="U14">
            <v>6</v>
          </cell>
          <cell r="V14">
            <v>81</v>
          </cell>
          <cell r="W14">
            <v>6</v>
          </cell>
          <cell r="X14">
            <v>81</v>
          </cell>
          <cell r="AA14" t="str">
            <v>1</v>
          </cell>
          <cell r="AB14" t="str">
            <v>15</v>
          </cell>
          <cell r="AC14">
            <v>7</v>
          </cell>
          <cell r="AF14" t="str">
            <v>16</v>
          </cell>
          <cell r="AI14">
            <v>20812138</v>
          </cell>
          <cell r="AJ14">
            <v>20812138</v>
          </cell>
        </row>
        <row r="15">
          <cell r="A15" t="str">
            <v>16</v>
          </cell>
          <cell r="B15" t="str">
            <v>06</v>
          </cell>
          <cell r="C15" t="str">
            <v>54/1</v>
          </cell>
          <cell r="D15" t="str">
            <v>Домик з-х местный</v>
          </cell>
          <cell r="E15" t="str">
            <v>деревянный 5 х 4</v>
          </cell>
          <cell r="G15" t="str">
            <v>01</v>
          </cell>
          <cell r="H15">
            <v>23540</v>
          </cell>
          <cell r="I15">
            <v>23540</v>
          </cell>
          <cell r="J15">
            <v>0</v>
          </cell>
          <cell r="K15">
            <v>1.1299999999999999</v>
          </cell>
          <cell r="L15" t="str">
            <v>88/1</v>
          </cell>
          <cell r="M15" t="str">
            <v>10007</v>
          </cell>
          <cell r="N15" t="str">
            <v>13 2022231</v>
          </cell>
          <cell r="O15" t="str">
            <v>01</v>
          </cell>
          <cell r="P15">
            <v>9.8000000000000007</v>
          </cell>
          <cell r="Q15">
            <v>0</v>
          </cell>
          <cell r="R15" t="str">
            <v>1</v>
          </cell>
          <cell r="S15" t="str">
            <v>10</v>
          </cell>
          <cell r="T15">
            <v>81</v>
          </cell>
          <cell r="U15">
            <v>6</v>
          </cell>
          <cell r="V15">
            <v>81</v>
          </cell>
          <cell r="W15">
            <v>6</v>
          </cell>
          <cell r="X15">
            <v>81</v>
          </cell>
          <cell r="AA15" t="str">
            <v>1</v>
          </cell>
          <cell r="AB15" t="str">
            <v>15</v>
          </cell>
          <cell r="AC15">
            <v>7</v>
          </cell>
          <cell r="AF15" t="str">
            <v>16</v>
          </cell>
          <cell r="AI15">
            <v>20812138</v>
          </cell>
          <cell r="AJ15">
            <v>20812138</v>
          </cell>
        </row>
        <row r="16">
          <cell r="A16" t="str">
            <v>16</v>
          </cell>
          <cell r="B16" t="str">
            <v>06</v>
          </cell>
          <cell r="C16" t="str">
            <v>55/1</v>
          </cell>
          <cell r="D16" t="str">
            <v>Домик з-х местный</v>
          </cell>
          <cell r="E16" t="str">
            <v>деревянный 5 х 4</v>
          </cell>
          <cell r="G16" t="str">
            <v>01</v>
          </cell>
          <cell r="H16">
            <v>23540</v>
          </cell>
          <cell r="I16">
            <v>23540</v>
          </cell>
          <cell r="J16">
            <v>0</v>
          </cell>
          <cell r="K16">
            <v>1.1299999999999999</v>
          </cell>
          <cell r="L16" t="str">
            <v>88/1</v>
          </cell>
          <cell r="M16" t="str">
            <v>10007</v>
          </cell>
          <cell r="N16" t="str">
            <v>13 2022231</v>
          </cell>
          <cell r="O16" t="str">
            <v>01</v>
          </cell>
          <cell r="P16">
            <v>9.8000000000000007</v>
          </cell>
          <cell r="Q16">
            <v>0</v>
          </cell>
          <cell r="R16" t="str">
            <v>1</v>
          </cell>
          <cell r="S16" t="str">
            <v>10</v>
          </cell>
          <cell r="T16">
            <v>81</v>
          </cell>
          <cell r="U16">
            <v>6</v>
          </cell>
          <cell r="V16">
            <v>81</v>
          </cell>
          <cell r="W16">
            <v>6</v>
          </cell>
          <cell r="X16">
            <v>81</v>
          </cell>
          <cell r="AA16" t="str">
            <v>1</v>
          </cell>
          <cell r="AB16" t="str">
            <v>15</v>
          </cell>
          <cell r="AC16">
            <v>7</v>
          </cell>
          <cell r="AF16" t="str">
            <v>16</v>
          </cell>
          <cell r="AI16">
            <v>20812138</v>
          </cell>
          <cell r="AJ16">
            <v>20812138</v>
          </cell>
        </row>
        <row r="17">
          <cell r="A17" t="str">
            <v>02</v>
          </cell>
          <cell r="B17" t="str">
            <v>23</v>
          </cell>
          <cell r="C17" t="str">
            <v>56</v>
          </cell>
          <cell r="D17" t="str">
            <v>Радиоустановка ИШИМ-</v>
          </cell>
          <cell r="E17" t="str">
            <v>003</v>
          </cell>
          <cell r="G17" t="str">
            <v>01</v>
          </cell>
          <cell r="H17">
            <v>1514</v>
          </cell>
          <cell r="I17">
            <v>1483.72</v>
          </cell>
          <cell r="J17">
            <v>0</v>
          </cell>
          <cell r="K17">
            <v>0.39</v>
          </cell>
          <cell r="L17" t="str">
            <v>23</v>
          </cell>
          <cell r="M17" t="str">
            <v>45620</v>
          </cell>
          <cell r="N17" t="str">
            <v>14 3222110</v>
          </cell>
          <cell r="O17" t="str">
            <v>067</v>
          </cell>
          <cell r="P17">
            <v>12.5</v>
          </cell>
          <cell r="Q17">
            <v>0</v>
          </cell>
          <cell r="R17" t="str">
            <v>1</v>
          </cell>
          <cell r="S17" t="str">
            <v>45</v>
          </cell>
          <cell r="T17">
            <v>0</v>
          </cell>
          <cell r="U17">
            <v>12</v>
          </cell>
          <cell r="V17">
            <v>84</v>
          </cell>
          <cell r="W17">
            <v>12</v>
          </cell>
          <cell r="X17">
            <v>84</v>
          </cell>
          <cell r="AF17" t="str">
            <v>00</v>
          </cell>
          <cell r="AI17">
            <v>3891888</v>
          </cell>
          <cell r="AJ17">
            <v>3891888</v>
          </cell>
        </row>
        <row r="18">
          <cell r="A18" t="str">
            <v>16</v>
          </cell>
          <cell r="B18" t="str">
            <v>06</v>
          </cell>
          <cell r="C18" t="str">
            <v>56/1</v>
          </cell>
          <cell r="D18" t="str">
            <v>Домик з-х местный</v>
          </cell>
          <cell r="E18" t="str">
            <v>деревянный 5 х 4</v>
          </cell>
          <cell r="G18" t="str">
            <v>01</v>
          </cell>
          <cell r="H18">
            <v>23540</v>
          </cell>
          <cell r="I18">
            <v>23540</v>
          </cell>
          <cell r="J18">
            <v>0</v>
          </cell>
          <cell r="K18">
            <v>1.1299999999999999</v>
          </cell>
          <cell r="L18" t="str">
            <v>88/1</v>
          </cell>
          <cell r="M18" t="str">
            <v>10007</v>
          </cell>
          <cell r="N18" t="str">
            <v>13 2022231</v>
          </cell>
          <cell r="O18" t="str">
            <v>01</v>
          </cell>
          <cell r="P18">
            <v>9.8000000000000007</v>
          </cell>
          <cell r="Q18">
            <v>0</v>
          </cell>
          <cell r="R18" t="str">
            <v>1</v>
          </cell>
          <cell r="S18" t="str">
            <v>10</v>
          </cell>
          <cell r="T18">
            <v>81</v>
          </cell>
          <cell r="U18">
            <v>6</v>
          </cell>
          <cell r="V18">
            <v>81</v>
          </cell>
          <cell r="W18">
            <v>6</v>
          </cell>
          <cell r="X18">
            <v>81</v>
          </cell>
          <cell r="AA18" t="str">
            <v>1</v>
          </cell>
          <cell r="AB18" t="str">
            <v>15</v>
          </cell>
          <cell r="AC18">
            <v>7</v>
          </cell>
          <cell r="AF18" t="str">
            <v>16</v>
          </cell>
          <cell r="AI18">
            <v>20812138</v>
          </cell>
          <cell r="AJ18">
            <v>20812138</v>
          </cell>
        </row>
        <row r="19">
          <cell r="A19" t="str">
            <v>16</v>
          </cell>
          <cell r="B19" t="str">
            <v>06</v>
          </cell>
          <cell r="C19" t="str">
            <v>57</v>
          </cell>
          <cell r="D19" t="str">
            <v>Домик з-х местный</v>
          </cell>
          <cell r="E19" t="str">
            <v>деревянный 5 х 4</v>
          </cell>
          <cell r="G19" t="str">
            <v>01</v>
          </cell>
          <cell r="H19">
            <v>23540</v>
          </cell>
          <cell r="I19">
            <v>23540</v>
          </cell>
          <cell r="J19">
            <v>0</v>
          </cell>
          <cell r="K19">
            <v>1.1299999999999999</v>
          </cell>
          <cell r="L19" t="str">
            <v>88/1</v>
          </cell>
          <cell r="M19" t="str">
            <v>10007</v>
          </cell>
          <cell r="N19" t="str">
            <v>13 2022231</v>
          </cell>
          <cell r="O19" t="str">
            <v>01</v>
          </cell>
          <cell r="P19">
            <v>9.8000000000000007</v>
          </cell>
          <cell r="Q19">
            <v>0</v>
          </cell>
          <cell r="R19" t="str">
            <v>1</v>
          </cell>
          <cell r="S19" t="str">
            <v>10</v>
          </cell>
          <cell r="T19">
            <v>81</v>
          </cell>
          <cell r="U19">
            <v>6</v>
          </cell>
          <cell r="V19">
            <v>81</v>
          </cell>
          <cell r="W19">
            <v>6</v>
          </cell>
          <cell r="X19">
            <v>81</v>
          </cell>
          <cell r="AA19" t="str">
            <v>1</v>
          </cell>
          <cell r="AB19" t="str">
            <v>15</v>
          </cell>
          <cell r="AC19">
            <v>7</v>
          </cell>
          <cell r="AF19" t="str">
            <v>16</v>
          </cell>
          <cell r="AI19">
            <v>20812138</v>
          </cell>
          <cell r="AJ19">
            <v>20812138</v>
          </cell>
        </row>
        <row r="20">
          <cell r="A20" t="str">
            <v>16</v>
          </cell>
          <cell r="B20" t="str">
            <v>06</v>
          </cell>
          <cell r="C20" t="str">
            <v>58</v>
          </cell>
          <cell r="D20" t="str">
            <v>Домик з-х местный</v>
          </cell>
          <cell r="E20" t="str">
            <v>деревянный 5 х 4</v>
          </cell>
          <cell r="G20" t="str">
            <v>01</v>
          </cell>
          <cell r="H20">
            <v>23540</v>
          </cell>
          <cell r="I20">
            <v>23540</v>
          </cell>
          <cell r="J20">
            <v>0</v>
          </cell>
          <cell r="K20">
            <v>1.1299999999999999</v>
          </cell>
          <cell r="L20" t="str">
            <v>88/1</v>
          </cell>
          <cell r="M20" t="str">
            <v>10007</v>
          </cell>
          <cell r="N20" t="str">
            <v>13 2022231</v>
          </cell>
          <cell r="O20" t="str">
            <v>01</v>
          </cell>
          <cell r="P20">
            <v>9.8000000000000007</v>
          </cell>
          <cell r="Q20">
            <v>0</v>
          </cell>
          <cell r="R20" t="str">
            <v>1</v>
          </cell>
          <cell r="S20" t="str">
            <v>10</v>
          </cell>
          <cell r="T20">
            <v>81</v>
          </cell>
          <cell r="U20">
            <v>6</v>
          </cell>
          <cell r="V20">
            <v>81</v>
          </cell>
          <cell r="W20">
            <v>6</v>
          </cell>
          <cell r="X20">
            <v>81</v>
          </cell>
          <cell r="AA20" t="str">
            <v>1</v>
          </cell>
          <cell r="AB20" t="str">
            <v>15</v>
          </cell>
          <cell r="AC20">
            <v>7</v>
          </cell>
          <cell r="AF20" t="str">
            <v>16</v>
          </cell>
          <cell r="AI20">
            <v>20812138</v>
          </cell>
          <cell r="AJ20">
            <v>20812138</v>
          </cell>
        </row>
        <row r="21">
          <cell r="A21" t="str">
            <v>16</v>
          </cell>
          <cell r="B21" t="str">
            <v>06</v>
          </cell>
          <cell r="C21" t="str">
            <v>59</v>
          </cell>
          <cell r="D21" t="str">
            <v>Домик з-х местный</v>
          </cell>
          <cell r="E21" t="str">
            <v>деревянный 5 х 4</v>
          </cell>
          <cell r="G21" t="str">
            <v>01</v>
          </cell>
          <cell r="H21">
            <v>23540</v>
          </cell>
          <cell r="I21">
            <v>23540</v>
          </cell>
          <cell r="J21">
            <v>0</v>
          </cell>
          <cell r="K21">
            <v>1.1299999999999999</v>
          </cell>
          <cell r="L21" t="str">
            <v>88/1</v>
          </cell>
          <cell r="M21" t="str">
            <v>10007</v>
          </cell>
          <cell r="N21" t="str">
            <v>13 2022231</v>
          </cell>
          <cell r="O21" t="str">
            <v>01</v>
          </cell>
          <cell r="P21">
            <v>9.8000000000000007</v>
          </cell>
          <cell r="Q21">
            <v>0</v>
          </cell>
          <cell r="R21" t="str">
            <v>1</v>
          </cell>
          <cell r="S21" t="str">
            <v>10</v>
          </cell>
          <cell r="T21">
            <v>81</v>
          </cell>
          <cell r="U21">
            <v>6</v>
          </cell>
          <cell r="V21">
            <v>81</v>
          </cell>
          <cell r="W21">
            <v>6</v>
          </cell>
          <cell r="X21">
            <v>81</v>
          </cell>
          <cell r="AA21" t="str">
            <v>1</v>
          </cell>
          <cell r="AB21" t="str">
            <v>15</v>
          </cell>
          <cell r="AC21">
            <v>7</v>
          </cell>
          <cell r="AF21" t="str">
            <v>16</v>
          </cell>
          <cell r="AI21">
            <v>20812138</v>
          </cell>
          <cell r="AJ21">
            <v>20812138</v>
          </cell>
        </row>
        <row r="22">
          <cell r="A22" t="str">
            <v>02</v>
          </cell>
          <cell r="B22" t="str">
            <v>23</v>
          </cell>
          <cell r="C22" t="str">
            <v>59/1</v>
          </cell>
          <cell r="D22" t="str">
            <v>Станок ЦК6 -Р 105</v>
          </cell>
          <cell r="E22" t="str">
            <v>для проверки стартер</v>
          </cell>
          <cell r="F22" t="str">
            <v>ов</v>
          </cell>
          <cell r="G22" t="str">
            <v>01</v>
          </cell>
          <cell r="H22">
            <v>4852.04</v>
          </cell>
          <cell r="I22">
            <v>2745.45</v>
          </cell>
          <cell r="J22">
            <v>0</v>
          </cell>
          <cell r="K22">
            <v>1.1200000000000001</v>
          </cell>
          <cell r="L22" t="str">
            <v>23</v>
          </cell>
          <cell r="M22" t="str">
            <v>41000</v>
          </cell>
          <cell r="N22" t="str">
            <v>14 2922172</v>
          </cell>
          <cell r="O22" t="str">
            <v>067</v>
          </cell>
          <cell r="P22">
            <v>3.5</v>
          </cell>
          <cell r="Q22">
            <v>0</v>
          </cell>
          <cell r="R22" t="str">
            <v>1</v>
          </cell>
          <cell r="S22" t="str">
            <v>41</v>
          </cell>
          <cell r="T22">
            <v>78</v>
          </cell>
          <cell r="U22">
            <v>10</v>
          </cell>
          <cell r="V22">
            <v>78</v>
          </cell>
          <cell r="W22">
            <v>10</v>
          </cell>
          <cell r="X22">
            <v>78</v>
          </cell>
          <cell r="AF22" t="str">
            <v>00</v>
          </cell>
          <cell r="AI22">
            <v>4332182</v>
          </cell>
          <cell r="AJ22">
            <v>2906171.91</v>
          </cell>
        </row>
        <row r="23">
          <cell r="A23" t="str">
            <v>16</v>
          </cell>
          <cell r="B23" t="str">
            <v>06</v>
          </cell>
          <cell r="C23" t="str">
            <v>60</v>
          </cell>
          <cell r="D23" t="str">
            <v>Домик з-х местный</v>
          </cell>
          <cell r="E23" t="str">
            <v>деревянный 5 х 4</v>
          </cell>
          <cell r="G23" t="str">
            <v>01</v>
          </cell>
          <cell r="H23">
            <v>23540</v>
          </cell>
          <cell r="I23">
            <v>23540</v>
          </cell>
          <cell r="J23">
            <v>0</v>
          </cell>
          <cell r="K23">
            <v>1.1299999999999999</v>
          </cell>
          <cell r="L23" t="str">
            <v>88/4</v>
          </cell>
          <cell r="M23" t="str">
            <v>10007</v>
          </cell>
          <cell r="N23" t="str">
            <v>13 2022231</v>
          </cell>
          <cell r="O23" t="str">
            <v>01</v>
          </cell>
          <cell r="P23">
            <v>9.8000000000000007</v>
          </cell>
          <cell r="Q23">
            <v>0</v>
          </cell>
          <cell r="R23" t="str">
            <v>1</v>
          </cell>
          <cell r="S23" t="str">
            <v>10</v>
          </cell>
          <cell r="T23">
            <v>8</v>
          </cell>
          <cell r="U23">
            <v>6</v>
          </cell>
          <cell r="V23">
            <v>81</v>
          </cell>
          <cell r="W23">
            <v>6</v>
          </cell>
          <cell r="X23">
            <v>81</v>
          </cell>
          <cell r="AA23" t="str">
            <v>1</v>
          </cell>
          <cell r="AB23" t="str">
            <v>15</v>
          </cell>
          <cell r="AC23">
            <v>7</v>
          </cell>
          <cell r="AF23" t="str">
            <v>16</v>
          </cell>
          <cell r="AI23">
            <v>20812138</v>
          </cell>
          <cell r="AJ23">
            <v>20812138</v>
          </cell>
        </row>
        <row r="24">
          <cell r="A24" t="str">
            <v>02</v>
          </cell>
          <cell r="B24" t="str">
            <v>23</v>
          </cell>
          <cell r="C24" t="str">
            <v>60/1</v>
          </cell>
          <cell r="D24" t="str">
            <v>Станок ЦК 6Р 108</v>
          </cell>
          <cell r="E24" t="str">
            <v>для моторной расточк</v>
          </cell>
          <cell r="F24" t="str">
            <v>и клапанов</v>
          </cell>
          <cell r="G24" t="str">
            <v>01</v>
          </cell>
          <cell r="H24">
            <v>4687.88</v>
          </cell>
          <cell r="I24">
            <v>2652.56</v>
          </cell>
          <cell r="J24">
            <v>0</v>
          </cell>
          <cell r="K24">
            <v>1.1200000000000001</v>
          </cell>
          <cell r="L24" t="str">
            <v>23</v>
          </cell>
          <cell r="M24" t="str">
            <v>41000</v>
          </cell>
          <cell r="N24" t="str">
            <v>14 2922169</v>
          </cell>
          <cell r="O24" t="str">
            <v>067</v>
          </cell>
          <cell r="P24">
            <v>3.5</v>
          </cell>
          <cell r="Q24">
            <v>0</v>
          </cell>
          <cell r="R24" t="str">
            <v>1</v>
          </cell>
          <cell r="S24" t="str">
            <v>41</v>
          </cell>
          <cell r="T24">
            <v>78</v>
          </cell>
          <cell r="U24">
            <v>10</v>
          </cell>
          <cell r="V24">
            <v>78</v>
          </cell>
          <cell r="W24">
            <v>10</v>
          </cell>
          <cell r="X24">
            <v>78</v>
          </cell>
          <cell r="AF24" t="str">
            <v>00</v>
          </cell>
          <cell r="AI24">
            <v>4185605</v>
          </cell>
          <cell r="AJ24">
            <v>2807842.39</v>
          </cell>
        </row>
        <row r="25">
          <cell r="A25" t="str">
            <v>02</v>
          </cell>
          <cell r="B25" t="str">
            <v>23</v>
          </cell>
          <cell r="C25" t="str">
            <v>61</v>
          </cell>
          <cell r="D25" t="str">
            <v>Устройство для мойки</v>
          </cell>
          <cell r="E25" t="str">
            <v xml:space="preserve"> детелей 77-400 N7</v>
          </cell>
          <cell r="F25" t="str">
            <v>Польша</v>
          </cell>
          <cell r="G25" t="str">
            <v>01</v>
          </cell>
          <cell r="H25">
            <v>3860</v>
          </cell>
          <cell r="I25">
            <v>3281</v>
          </cell>
          <cell r="J25">
            <v>0</v>
          </cell>
          <cell r="K25">
            <v>0.2</v>
          </cell>
          <cell r="L25" t="str">
            <v>23</v>
          </cell>
          <cell r="M25" t="str">
            <v>46115</v>
          </cell>
          <cell r="N25" t="str">
            <v>14 3440102</v>
          </cell>
          <cell r="O25" t="str">
            <v>067</v>
          </cell>
          <cell r="P25">
            <v>14.3</v>
          </cell>
          <cell r="Q25">
            <v>0</v>
          </cell>
          <cell r="R25" t="str">
            <v>1</v>
          </cell>
          <cell r="S25" t="str">
            <v>46</v>
          </cell>
          <cell r="T25">
            <v>0</v>
          </cell>
          <cell r="U25">
            <v>3</v>
          </cell>
          <cell r="V25">
            <v>89</v>
          </cell>
          <cell r="W25">
            <v>3</v>
          </cell>
          <cell r="X25">
            <v>89</v>
          </cell>
          <cell r="AF25" t="str">
            <v>00</v>
          </cell>
          <cell r="AI25">
            <v>19028805</v>
          </cell>
          <cell r="AJ25">
            <v>19028805</v>
          </cell>
        </row>
        <row r="26">
          <cell r="A26" t="str">
            <v>02</v>
          </cell>
          <cell r="B26" t="str">
            <v>23</v>
          </cell>
          <cell r="C26" t="str">
            <v>62</v>
          </cell>
          <cell r="D26" t="str">
            <v>Прибор ППС-1 РС-1</v>
          </cell>
          <cell r="G26" t="str">
            <v>01</v>
          </cell>
          <cell r="H26">
            <v>5763</v>
          </cell>
          <cell r="I26">
            <v>2996.76</v>
          </cell>
          <cell r="J26">
            <v>0</v>
          </cell>
          <cell r="K26">
            <v>0.47</v>
          </cell>
          <cell r="L26" t="str">
            <v>23</v>
          </cell>
          <cell r="M26" t="str">
            <v>47024</v>
          </cell>
          <cell r="N26" t="str">
            <v>14 3311226</v>
          </cell>
          <cell r="O26" t="str">
            <v>063</v>
          </cell>
          <cell r="P26">
            <v>10.4</v>
          </cell>
          <cell r="Q26">
            <v>0</v>
          </cell>
          <cell r="R26" t="str">
            <v>1</v>
          </cell>
          <cell r="S26" t="str">
            <v>47</v>
          </cell>
          <cell r="T26">
            <v>0</v>
          </cell>
          <cell r="U26">
            <v>12</v>
          </cell>
          <cell r="V26">
            <v>89</v>
          </cell>
          <cell r="W26">
            <v>12</v>
          </cell>
          <cell r="X26">
            <v>89</v>
          </cell>
          <cell r="AF26" t="str">
            <v>00</v>
          </cell>
          <cell r="AI26">
            <v>12134042</v>
          </cell>
          <cell r="AJ26">
            <v>10095523.15</v>
          </cell>
        </row>
        <row r="27">
          <cell r="A27" t="str">
            <v>16</v>
          </cell>
          <cell r="B27" t="str">
            <v>06</v>
          </cell>
          <cell r="C27" t="str">
            <v>63</v>
          </cell>
          <cell r="D27" t="str">
            <v>Вагон-домик металлич</v>
          </cell>
          <cell r="E27" t="str">
            <v>12 х 3м</v>
          </cell>
          <cell r="G27" t="str">
            <v>01</v>
          </cell>
          <cell r="H27">
            <v>20349.72</v>
          </cell>
          <cell r="I27">
            <v>20349.72</v>
          </cell>
          <cell r="J27">
            <v>0</v>
          </cell>
          <cell r="K27">
            <v>1.1299999999999999</v>
          </cell>
          <cell r="L27" t="str">
            <v>88/1</v>
          </cell>
          <cell r="M27" t="str">
            <v>10010</v>
          </cell>
          <cell r="N27" t="str">
            <v>13 3420175</v>
          </cell>
          <cell r="O27" t="str">
            <v>01</v>
          </cell>
          <cell r="P27">
            <v>12.5</v>
          </cell>
          <cell r="Q27">
            <v>0</v>
          </cell>
          <cell r="R27" t="str">
            <v>1</v>
          </cell>
          <cell r="S27" t="str">
            <v>10</v>
          </cell>
          <cell r="T27">
            <v>79</v>
          </cell>
          <cell r="U27">
            <v>8</v>
          </cell>
          <cell r="V27">
            <v>79</v>
          </cell>
          <cell r="W27">
            <v>8</v>
          </cell>
          <cell r="X27">
            <v>79</v>
          </cell>
          <cell r="AF27" t="str">
            <v>16</v>
          </cell>
          <cell r="AI27">
            <v>18000640</v>
          </cell>
          <cell r="AJ27">
            <v>18000640</v>
          </cell>
        </row>
        <row r="28">
          <cell r="A28" t="str">
            <v>16</v>
          </cell>
          <cell r="B28" t="str">
            <v>06</v>
          </cell>
          <cell r="C28" t="str">
            <v>64</v>
          </cell>
          <cell r="D28" t="str">
            <v>Вагон-домик металлич</v>
          </cell>
          <cell r="E28" t="str">
            <v>12 х 3</v>
          </cell>
          <cell r="G28" t="str">
            <v>01</v>
          </cell>
          <cell r="H28">
            <v>20349.72</v>
          </cell>
          <cell r="I28">
            <v>20349.72</v>
          </cell>
          <cell r="J28">
            <v>0</v>
          </cell>
          <cell r="K28">
            <v>1.1299999999999999</v>
          </cell>
          <cell r="L28" t="str">
            <v>88/1</v>
          </cell>
          <cell r="M28" t="str">
            <v>10010</v>
          </cell>
          <cell r="N28" t="str">
            <v>13 3420175</v>
          </cell>
          <cell r="O28" t="str">
            <v>01</v>
          </cell>
          <cell r="P28">
            <v>12.5</v>
          </cell>
          <cell r="Q28">
            <v>0</v>
          </cell>
          <cell r="R28" t="str">
            <v>1</v>
          </cell>
          <cell r="S28" t="str">
            <v>10</v>
          </cell>
          <cell r="T28">
            <v>79</v>
          </cell>
          <cell r="U28">
            <v>8</v>
          </cell>
          <cell r="V28">
            <v>79</v>
          </cell>
          <cell r="W28">
            <v>8</v>
          </cell>
          <cell r="X28">
            <v>79</v>
          </cell>
          <cell r="AF28" t="str">
            <v>16</v>
          </cell>
          <cell r="AI28">
            <v>18000640</v>
          </cell>
          <cell r="AJ28">
            <v>18000640</v>
          </cell>
        </row>
        <row r="29">
          <cell r="A29" t="str">
            <v>16</v>
          </cell>
          <cell r="B29" t="str">
            <v>06</v>
          </cell>
          <cell r="C29" t="str">
            <v>65</v>
          </cell>
          <cell r="D29" t="str">
            <v>Домик дачный 3-х мес</v>
          </cell>
          <cell r="E29" t="str">
            <v>тный деревянный 5х4</v>
          </cell>
          <cell r="G29" t="str">
            <v>01</v>
          </cell>
          <cell r="H29">
            <v>16176.06</v>
          </cell>
          <cell r="I29">
            <v>16176.06</v>
          </cell>
          <cell r="J29">
            <v>0</v>
          </cell>
          <cell r="K29">
            <v>1.1299999999999999</v>
          </cell>
          <cell r="L29" t="str">
            <v>88/1</v>
          </cell>
          <cell r="M29" t="str">
            <v>10007</v>
          </cell>
          <cell r="N29" t="str">
            <v>13 2022231</v>
          </cell>
          <cell r="O29" t="str">
            <v>01</v>
          </cell>
          <cell r="P29">
            <v>9.8000000000000007</v>
          </cell>
          <cell r="Q29">
            <v>0</v>
          </cell>
          <cell r="R29" t="str">
            <v>1</v>
          </cell>
          <cell r="S29" t="str">
            <v>10</v>
          </cell>
          <cell r="T29">
            <v>79</v>
          </cell>
          <cell r="U29">
            <v>7</v>
          </cell>
          <cell r="V29">
            <v>79</v>
          </cell>
          <cell r="W29">
            <v>7</v>
          </cell>
          <cell r="X29">
            <v>79</v>
          </cell>
          <cell r="AF29" t="str">
            <v>16</v>
          </cell>
          <cell r="AI29">
            <v>14308764</v>
          </cell>
          <cell r="AJ29">
            <v>14308764</v>
          </cell>
        </row>
        <row r="30">
          <cell r="A30" t="str">
            <v>16</v>
          </cell>
          <cell r="B30" t="str">
            <v>06</v>
          </cell>
          <cell r="C30" t="str">
            <v>66</v>
          </cell>
          <cell r="D30" t="str">
            <v>Домик дачный 3-хмест</v>
          </cell>
          <cell r="E30" t="str">
            <v>ный деревянный 5х4</v>
          </cell>
          <cell r="G30" t="str">
            <v>01</v>
          </cell>
          <cell r="H30">
            <v>16176.06</v>
          </cell>
          <cell r="I30">
            <v>16176.06</v>
          </cell>
          <cell r="J30">
            <v>0</v>
          </cell>
          <cell r="K30">
            <v>1.1299999999999999</v>
          </cell>
          <cell r="L30" t="str">
            <v>88/1</v>
          </cell>
          <cell r="M30" t="str">
            <v>10007</v>
          </cell>
          <cell r="N30" t="str">
            <v>13 2022231</v>
          </cell>
          <cell r="O30" t="str">
            <v>01</v>
          </cell>
          <cell r="P30">
            <v>9.8000000000000007</v>
          </cell>
          <cell r="Q30">
            <v>0</v>
          </cell>
          <cell r="R30" t="str">
            <v>1</v>
          </cell>
          <cell r="S30" t="str">
            <v>10</v>
          </cell>
          <cell r="T30">
            <v>79</v>
          </cell>
          <cell r="U30">
            <v>7</v>
          </cell>
          <cell r="V30">
            <v>79</v>
          </cell>
          <cell r="W30">
            <v>7</v>
          </cell>
          <cell r="X30">
            <v>79</v>
          </cell>
          <cell r="AF30" t="str">
            <v>16</v>
          </cell>
          <cell r="AI30">
            <v>14308764</v>
          </cell>
          <cell r="AJ30">
            <v>14308764</v>
          </cell>
        </row>
        <row r="31">
          <cell r="A31" t="str">
            <v>16</v>
          </cell>
          <cell r="B31" t="str">
            <v>06</v>
          </cell>
          <cell r="C31" t="str">
            <v>67</v>
          </cell>
          <cell r="D31" t="str">
            <v>Домик дачный 3-х мес</v>
          </cell>
          <cell r="E31" t="str">
            <v>тный деревянный 5х4</v>
          </cell>
          <cell r="G31" t="str">
            <v>01</v>
          </cell>
          <cell r="H31">
            <v>16176.06</v>
          </cell>
          <cell r="I31">
            <v>16176.06</v>
          </cell>
          <cell r="J31">
            <v>0</v>
          </cell>
          <cell r="K31">
            <v>1.1299999999999999</v>
          </cell>
          <cell r="L31" t="str">
            <v>88/1</v>
          </cell>
          <cell r="M31" t="str">
            <v>10007</v>
          </cell>
          <cell r="N31" t="str">
            <v>13 2022231</v>
          </cell>
          <cell r="O31" t="str">
            <v>01</v>
          </cell>
          <cell r="P31">
            <v>9.8000000000000007</v>
          </cell>
          <cell r="Q31">
            <v>0</v>
          </cell>
          <cell r="R31" t="str">
            <v>1</v>
          </cell>
          <cell r="S31" t="str">
            <v>10</v>
          </cell>
          <cell r="T31">
            <v>79</v>
          </cell>
          <cell r="U31">
            <v>7</v>
          </cell>
          <cell r="V31">
            <v>79</v>
          </cell>
          <cell r="W31">
            <v>7</v>
          </cell>
          <cell r="X31">
            <v>79</v>
          </cell>
          <cell r="AF31" t="str">
            <v>16</v>
          </cell>
          <cell r="AI31">
            <v>14308764</v>
          </cell>
          <cell r="AJ31">
            <v>14308764</v>
          </cell>
        </row>
        <row r="32">
          <cell r="A32" t="str">
            <v>02</v>
          </cell>
          <cell r="B32" t="str">
            <v>71</v>
          </cell>
          <cell r="C32" t="str">
            <v>68</v>
          </cell>
          <cell r="D32" t="str">
            <v>Склад хранилище</v>
          </cell>
          <cell r="G32" t="str">
            <v>01</v>
          </cell>
          <cell r="H32">
            <v>98280</v>
          </cell>
          <cell r="I32">
            <v>49549.5</v>
          </cell>
          <cell r="J32">
            <v>0</v>
          </cell>
          <cell r="K32">
            <v>1.1200000000000001</v>
          </cell>
          <cell r="L32" t="str">
            <v>23</v>
          </cell>
          <cell r="M32" t="str">
            <v>10004</v>
          </cell>
          <cell r="N32" t="str">
            <v>11 4527204</v>
          </cell>
          <cell r="O32" t="str">
            <v>01</v>
          </cell>
          <cell r="P32">
            <v>2.5</v>
          </cell>
          <cell r="Q32">
            <v>0</v>
          </cell>
          <cell r="R32" t="str">
            <v>1</v>
          </cell>
          <cell r="S32" t="str">
            <v>10</v>
          </cell>
          <cell r="T32">
            <v>74</v>
          </cell>
          <cell r="U32">
            <v>10</v>
          </cell>
          <cell r="V32">
            <v>74</v>
          </cell>
          <cell r="W32">
            <v>10</v>
          </cell>
          <cell r="X32">
            <v>74</v>
          </cell>
          <cell r="AF32" t="str">
            <v>00</v>
          </cell>
          <cell r="AI32">
            <v>87490549</v>
          </cell>
          <cell r="AJ32">
            <v>50671610.390000001</v>
          </cell>
        </row>
        <row r="33">
          <cell r="A33" t="str">
            <v>16</v>
          </cell>
          <cell r="B33" t="str">
            <v>06</v>
          </cell>
          <cell r="C33" t="str">
            <v>69</v>
          </cell>
          <cell r="D33" t="str">
            <v>Домик дачный 3-х мес</v>
          </cell>
          <cell r="E33" t="str">
            <v>тный деревянный 5х4</v>
          </cell>
          <cell r="G33" t="str">
            <v>01</v>
          </cell>
          <cell r="H33">
            <v>16176.06</v>
          </cell>
          <cell r="I33">
            <v>16176.06</v>
          </cell>
          <cell r="J33">
            <v>0</v>
          </cell>
          <cell r="K33">
            <v>1.1299999999999999</v>
          </cell>
          <cell r="L33" t="str">
            <v>88/1</v>
          </cell>
          <cell r="M33" t="str">
            <v>10007</v>
          </cell>
          <cell r="N33" t="str">
            <v>13 2022231</v>
          </cell>
          <cell r="O33" t="str">
            <v>01</v>
          </cell>
          <cell r="P33">
            <v>9.8000000000000007</v>
          </cell>
          <cell r="Q33">
            <v>0</v>
          </cell>
          <cell r="R33" t="str">
            <v>1</v>
          </cell>
          <cell r="S33" t="str">
            <v>10</v>
          </cell>
          <cell r="T33">
            <v>79</v>
          </cell>
          <cell r="U33">
            <v>7</v>
          </cell>
          <cell r="V33">
            <v>79</v>
          </cell>
          <cell r="W33">
            <v>7</v>
          </cell>
          <cell r="X33">
            <v>79</v>
          </cell>
          <cell r="AF33" t="str">
            <v>16</v>
          </cell>
          <cell r="AI33">
            <v>14308764</v>
          </cell>
          <cell r="AJ33">
            <v>14308764</v>
          </cell>
        </row>
        <row r="34">
          <cell r="A34" t="str">
            <v>16</v>
          </cell>
          <cell r="B34" t="str">
            <v>06</v>
          </cell>
          <cell r="C34" t="str">
            <v>70</v>
          </cell>
          <cell r="D34" t="str">
            <v>Домик дачный 3-х мес</v>
          </cell>
          <cell r="E34" t="str">
            <v>тный деревянный 5х4</v>
          </cell>
          <cell r="G34" t="str">
            <v>01</v>
          </cell>
          <cell r="H34">
            <v>16176.06</v>
          </cell>
          <cell r="I34">
            <v>16176.06</v>
          </cell>
          <cell r="J34">
            <v>0</v>
          </cell>
          <cell r="K34">
            <v>1.1299999999999999</v>
          </cell>
          <cell r="L34" t="str">
            <v>88/1</v>
          </cell>
          <cell r="M34" t="str">
            <v>10007</v>
          </cell>
          <cell r="N34" t="str">
            <v>13 2022231</v>
          </cell>
          <cell r="O34" t="str">
            <v>01</v>
          </cell>
          <cell r="P34">
            <v>9.8000000000000007</v>
          </cell>
          <cell r="Q34">
            <v>0</v>
          </cell>
          <cell r="R34" t="str">
            <v>1</v>
          </cell>
          <cell r="S34" t="str">
            <v>10</v>
          </cell>
          <cell r="T34">
            <v>79</v>
          </cell>
          <cell r="U34">
            <v>7</v>
          </cell>
          <cell r="V34">
            <v>79</v>
          </cell>
          <cell r="W34">
            <v>7</v>
          </cell>
          <cell r="X34">
            <v>79</v>
          </cell>
          <cell r="AF34" t="str">
            <v>16</v>
          </cell>
          <cell r="AI34">
            <v>14308764</v>
          </cell>
          <cell r="AJ34">
            <v>14308764</v>
          </cell>
        </row>
        <row r="35">
          <cell r="A35" t="str">
            <v>16</v>
          </cell>
          <cell r="B35" t="str">
            <v>06</v>
          </cell>
          <cell r="C35" t="str">
            <v>71</v>
          </cell>
          <cell r="D35" t="str">
            <v>Домик дачный 3-х мес</v>
          </cell>
          <cell r="E35" t="str">
            <v>тный деревянный 5х4</v>
          </cell>
          <cell r="G35" t="str">
            <v>01</v>
          </cell>
          <cell r="H35">
            <v>16176.06</v>
          </cell>
          <cell r="I35">
            <v>16176.06</v>
          </cell>
          <cell r="J35">
            <v>0</v>
          </cell>
          <cell r="K35">
            <v>1.1299999999999999</v>
          </cell>
          <cell r="L35" t="str">
            <v>88/1</v>
          </cell>
          <cell r="M35" t="str">
            <v>10007</v>
          </cell>
          <cell r="N35" t="str">
            <v>13 2022231</v>
          </cell>
          <cell r="O35" t="str">
            <v>01</v>
          </cell>
          <cell r="P35">
            <v>9.8000000000000007</v>
          </cell>
          <cell r="Q35">
            <v>0</v>
          </cell>
          <cell r="R35" t="str">
            <v>1</v>
          </cell>
          <cell r="S35" t="str">
            <v>10</v>
          </cell>
          <cell r="T35">
            <v>79</v>
          </cell>
          <cell r="U35">
            <v>7</v>
          </cell>
          <cell r="V35">
            <v>79</v>
          </cell>
          <cell r="W35">
            <v>7</v>
          </cell>
          <cell r="X35">
            <v>79</v>
          </cell>
          <cell r="AF35" t="str">
            <v>16</v>
          </cell>
          <cell r="AI35">
            <v>14308764</v>
          </cell>
          <cell r="AJ35">
            <v>14308764</v>
          </cell>
        </row>
        <row r="36">
          <cell r="A36" t="str">
            <v>16</v>
          </cell>
          <cell r="B36" t="str">
            <v>06</v>
          </cell>
          <cell r="C36" t="str">
            <v>72</v>
          </cell>
          <cell r="D36" t="str">
            <v>Домик дачный 3-х мес</v>
          </cell>
          <cell r="E36" t="str">
            <v>тный деревянный 5х4</v>
          </cell>
          <cell r="G36" t="str">
            <v>01</v>
          </cell>
          <cell r="H36">
            <v>16176.06</v>
          </cell>
          <cell r="I36">
            <v>16176.06</v>
          </cell>
          <cell r="J36">
            <v>0</v>
          </cell>
          <cell r="K36">
            <v>1.1299999999999999</v>
          </cell>
          <cell r="L36" t="str">
            <v>88/1</v>
          </cell>
          <cell r="M36" t="str">
            <v>10007</v>
          </cell>
          <cell r="N36" t="str">
            <v>13 2022231</v>
          </cell>
          <cell r="O36" t="str">
            <v>01</v>
          </cell>
          <cell r="P36">
            <v>9.8000000000000007</v>
          </cell>
          <cell r="Q36">
            <v>0</v>
          </cell>
          <cell r="R36" t="str">
            <v>1</v>
          </cell>
          <cell r="S36" t="str">
            <v>10</v>
          </cell>
          <cell r="T36">
            <v>79</v>
          </cell>
          <cell r="U36">
            <v>7</v>
          </cell>
          <cell r="V36">
            <v>79</v>
          </cell>
          <cell r="W36">
            <v>7</v>
          </cell>
          <cell r="X36">
            <v>79</v>
          </cell>
          <cell r="AF36" t="str">
            <v>16</v>
          </cell>
          <cell r="AI36">
            <v>14308764</v>
          </cell>
          <cell r="AJ36">
            <v>14308764</v>
          </cell>
        </row>
        <row r="37">
          <cell r="A37" t="str">
            <v>16</v>
          </cell>
          <cell r="B37" t="str">
            <v>06</v>
          </cell>
          <cell r="C37" t="str">
            <v>73</v>
          </cell>
          <cell r="D37" t="str">
            <v>Дом каркасный деревя</v>
          </cell>
          <cell r="E37" t="str">
            <v>нный 12 х 6 /фиброли</v>
          </cell>
          <cell r="F37" t="str">
            <v>товый/</v>
          </cell>
          <cell r="G37" t="str">
            <v>01</v>
          </cell>
          <cell r="H37">
            <v>53500</v>
          </cell>
          <cell r="I37">
            <v>18725</v>
          </cell>
          <cell r="J37">
            <v>0</v>
          </cell>
          <cell r="K37">
            <v>1.02</v>
          </cell>
          <cell r="L37" t="str">
            <v>88/1</v>
          </cell>
          <cell r="M37" t="str">
            <v>10004</v>
          </cell>
          <cell r="N37" t="str">
            <v>13 2022231</v>
          </cell>
          <cell r="O37" t="str">
            <v>01</v>
          </cell>
          <cell r="P37">
            <v>2.5</v>
          </cell>
          <cell r="Q37">
            <v>0</v>
          </cell>
          <cell r="R37" t="str">
            <v>1</v>
          </cell>
          <cell r="S37" t="str">
            <v>10</v>
          </cell>
          <cell r="T37">
            <v>80</v>
          </cell>
          <cell r="U37">
            <v>12</v>
          </cell>
          <cell r="V37">
            <v>80</v>
          </cell>
          <cell r="W37">
            <v>12</v>
          </cell>
          <cell r="X37">
            <v>80</v>
          </cell>
          <cell r="AF37" t="str">
            <v>16</v>
          </cell>
          <cell r="AI37">
            <v>52262838</v>
          </cell>
          <cell r="AJ37">
            <v>22211705.68</v>
          </cell>
        </row>
        <row r="38">
          <cell r="A38" t="str">
            <v>02</v>
          </cell>
          <cell r="B38" t="str">
            <v>71</v>
          </cell>
          <cell r="C38" t="str">
            <v>74</v>
          </cell>
          <cell r="D38" t="str">
            <v>Металлический склад</v>
          </cell>
          <cell r="G38" t="str">
            <v>01</v>
          </cell>
          <cell r="H38">
            <v>114480</v>
          </cell>
          <cell r="I38">
            <v>54378</v>
          </cell>
          <cell r="J38">
            <v>0</v>
          </cell>
          <cell r="K38">
            <v>0.66</v>
          </cell>
          <cell r="L38" t="str">
            <v>23</v>
          </cell>
          <cell r="M38" t="str">
            <v>10004</v>
          </cell>
          <cell r="N38" t="str">
            <v>11 4527204</v>
          </cell>
          <cell r="O38" t="str">
            <v>01</v>
          </cell>
          <cell r="P38">
            <v>2.5</v>
          </cell>
          <cell r="Q38">
            <v>0</v>
          </cell>
          <cell r="R38" t="str">
            <v>1</v>
          </cell>
          <cell r="S38" t="str">
            <v>10</v>
          </cell>
          <cell r="T38">
            <v>75</v>
          </cell>
          <cell r="U38">
            <v>12</v>
          </cell>
          <cell r="V38">
            <v>75</v>
          </cell>
          <cell r="W38">
            <v>12</v>
          </cell>
          <cell r="X38">
            <v>75</v>
          </cell>
          <cell r="AF38" t="str">
            <v>00</v>
          </cell>
          <cell r="AI38">
            <v>173691573</v>
          </cell>
          <cell r="AJ38">
            <v>95530365.150000006</v>
          </cell>
        </row>
        <row r="39">
          <cell r="A39" t="str">
            <v>02</v>
          </cell>
          <cell r="B39" t="str">
            <v>71</v>
          </cell>
          <cell r="C39" t="str">
            <v>75</v>
          </cell>
          <cell r="D39" t="str">
            <v>Бытовое помещение на</v>
          </cell>
          <cell r="E39" t="str">
            <v xml:space="preserve"> ИТБ</v>
          </cell>
          <cell r="G39" t="str">
            <v>01</v>
          </cell>
          <cell r="H39">
            <v>387790</v>
          </cell>
          <cell r="I39">
            <v>88416.12</v>
          </cell>
          <cell r="J39">
            <v>0</v>
          </cell>
          <cell r="K39">
            <v>0.45</v>
          </cell>
          <cell r="L39" t="str">
            <v>23</v>
          </cell>
          <cell r="M39" t="str">
            <v>10002</v>
          </cell>
          <cell r="N39" t="str">
            <v>11 4529020</v>
          </cell>
          <cell r="O39" t="str">
            <v>01</v>
          </cell>
          <cell r="P39">
            <v>1.2</v>
          </cell>
          <cell r="Q39">
            <v>0</v>
          </cell>
          <cell r="R39" t="str">
            <v>1</v>
          </cell>
          <cell r="S39" t="str">
            <v>10</v>
          </cell>
          <cell r="T39">
            <v>0</v>
          </cell>
          <cell r="U39">
            <v>12</v>
          </cell>
          <cell r="V39">
            <v>75</v>
          </cell>
          <cell r="W39">
            <v>12</v>
          </cell>
          <cell r="X39">
            <v>75</v>
          </cell>
          <cell r="AF39" t="str">
            <v>00</v>
          </cell>
          <cell r="AI39">
            <v>864434816</v>
          </cell>
          <cell r="AJ39">
            <v>228210792.41</v>
          </cell>
        </row>
        <row r="40">
          <cell r="A40" t="str">
            <v>16</v>
          </cell>
          <cell r="B40" t="str">
            <v>06</v>
          </cell>
          <cell r="C40" t="str">
            <v>76</v>
          </cell>
          <cell r="D40" t="str">
            <v>Павильон "Смоленск"</v>
          </cell>
          <cell r="E40" t="str">
            <v>12 х 7м</v>
          </cell>
          <cell r="G40" t="str">
            <v>01</v>
          </cell>
          <cell r="H40">
            <v>30270</v>
          </cell>
          <cell r="I40">
            <v>23640.87</v>
          </cell>
          <cell r="J40">
            <v>0</v>
          </cell>
          <cell r="K40">
            <v>1.02</v>
          </cell>
          <cell r="L40" t="str">
            <v>88/1</v>
          </cell>
          <cell r="M40" t="str">
            <v>10005</v>
          </cell>
          <cell r="N40" t="str">
            <v>13 2022315</v>
          </cell>
          <cell r="O40" t="str">
            <v>02</v>
          </cell>
          <cell r="P40">
            <v>6.6</v>
          </cell>
          <cell r="Q40">
            <v>0</v>
          </cell>
          <cell r="R40" t="str">
            <v>1</v>
          </cell>
          <cell r="S40" t="str">
            <v>10</v>
          </cell>
          <cell r="T40">
            <v>83</v>
          </cell>
          <cell r="U40">
            <v>2</v>
          </cell>
          <cell r="V40">
            <v>83</v>
          </cell>
          <cell r="W40">
            <v>2</v>
          </cell>
          <cell r="X40">
            <v>83</v>
          </cell>
          <cell r="AF40" t="str">
            <v>16</v>
          </cell>
          <cell r="AI40">
            <v>29549520</v>
          </cell>
          <cell r="AJ40">
            <v>28928980.079999998</v>
          </cell>
        </row>
        <row r="41">
          <cell r="A41" t="str">
            <v>16</v>
          </cell>
          <cell r="B41" t="str">
            <v>06</v>
          </cell>
          <cell r="C41" t="str">
            <v>77</v>
          </cell>
          <cell r="D41" t="str">
            <v>Домик-комплекс "Чехо</v>
          </cell>
          <cell r="E41" t="str">
            <v>словакия"дерево-мета</v>
          </cell>
          <cell r="F41" t="str">
            <v>ллич. 24 х 12м</v>
          </cell>
          <cell r="G41" t="str">
            <v>01</v>
          </cell>
          <cell r="H41">
            <v>312500</v>
          </cell>
          <cell r="I41">
            <v>197916.67</v>
          </cell>
          <cell r="J41">
            <v>0</v>
          </cell>
          <cell r="K41">
            <v>1.1100000000000001</v>
          </cell>
          <cell r="L41" t="str">
            <v>88/1</v>
          </cell>
          <cell r="M41" t="str">
            <v>10008</v>
          </cell>
          <cell r="N41" t="str">
            <v>13 2022231</v>
          </cell>
          <cell r="O41" t="str">
            <v>01</v>
          </cell>
          <cell r="P41">
            <v>5</v>
          </cell>
          <cell r="Q41">
            <v>0</v>
          </cell>
          <cell r="R41" t="str">
            <v>1</v>
          </cell>
          <cell r="S41" t="str">
            <v>10</v>
          </cell>
          <cell r="T41">
            <v>82</v>
          </cell>
          <cell r="U41">
            <v>4</v>
          </cell>
          <cell r="V41">
            <v>82</v>
          </cell>
          <cell r="W41">
            <v>4</v>
          </cell>
          <cell r="X41">
            <v>82</v>
          </cell>
          <cell r="AF41" t="str">
            <v>16</v>
          </cell>
          <cell r="AG41">
            <v>280500000</v>
          </cell>
          <cell r="AI41">
            <v>280500000</v>
          </cell>
          <cell r="AJ41">
            <v>219725000</v>
          </cell>
        </row>
        <row r="42">
          <cell r="A42" t="str">
            <v>16</v>
          </cell>
          <cell r="B42" t="str">
            <v>06</v>
          </cell>
          <cell r="C42" t="str">
            <v>79</v>
          </cell>
          <cell r="D42" t="str">
            <v>Сарай хозяйств. с по</v>
          </cell>
          <cell r="E42" t="str">
            <v>гребом металлический</v>
          </cell>
          <cell r="F42" t="str">
            <v>10 х 5м</v>
          </cell>
          <cell r="G42" t="str">
            <v>01</v>
          </cell>
          <cell r="H42">
            <v>18320</v>
          </cell>
          <cell r="I42">
            <v>8976.77</v>
          </cell>
          <cell r="J42">
            <v>0</v>
          </cell>
          <cell r="K42">
            <v>0.75</v>
          </cell>
          <cell r="L42" t="str">
            <v>88/1</v>
          </cell>
          <cell r="M42" t="str">
            <v>10013</v>
          </cell>
          <cell r="N42" t="str">
            <v>11 4527143</v>
          </cell>
          <cell r="O42" t="str">
            <v>01</v>
          </cell>
          <cell r="P42">
            <v>3.5</v>
          </cell>
          <cell r="Q42">
            <v>0</v>
          </cell>
          <cell r="R42" t="str">
            <v>1</v>
          </cell>
          <cell r="S42" t="str">
            <v>10</v>
          </cell>
          <cell r="T42">
            <v>80</v>
          </cell>
          <cell r="U42">
            <v>12</v>
          </cell>
          <cell r="V42">
            <v>80</v>
          </cell>
          <cell r="W42">
            <v>12</v>
          </cell>
          <cell r="X42">
            <v>80</v>
          </cell>
          <cell r="AF42" t="str">
            <v>16</v>
          </cell>
          <cell r="AI42">
            <v>24538179</v>
          </cell>
          <cell r="AJ42">
            <v>14600179.800000001</v>
          </cell>
        </row>
        <row r="43">
          <cell r="A43" t="str">
            <v>16</v>
          </cell>
          <cell r="B43" t="str">
            <v>06</v>
          </cell>
          <cell r="C43" t="str">
            <v>81</v>
          </cell>
          <cell r="D43" t="str">
            <v>Столовая 18 х 15м</v>
          </cell>
          <cell r="E43" t="str">
            <v>кирпичная</v>
          </cell>
          <cell r="G43" t="str">
            <v>01</v>
          </cell>
          <cell r="H43">
            <v>243620</v>
          </cell>
          <cell r="I43">
            <v>74608.600000000006</v>
          </cell>
          <cell r="J43">
            <v>0</v>
          </cell>
          <cell r="K43">
            <v>1.29</v>
          </cell>
          <cell r="L43" t="str">
            <v>88/1</v>
          </cell>
          <cell r="M43" t="str">
            <v>10004</v>
          </cell>
          <cell r="N43" t="str">
            <v>11 4527133</v>
          </cell>
          <cell r="O43" t="str">
            <v>01</v>
          </cell>
          <cell r="P43">
            <v>2.5</v>
          </cell>
          <cell r="Q43">
            <v>0</v>
          </cell>
          <cell r="R43" t="str">
            <v>1</v>
          </cell>
          <cell r="S43" t="str">
            <v>10</v>
          </cell>
          <cell r="T43">
            <v>82</v>
          </cell>
          <cell r="U43">
            <v>9</v>
          </cell>
          <cell r="V43">
            <v>82</v>
          </cell>
          <cell r="W43">
            <v>9</v>
          </cell>
          <cell r="X43">
            <v>82</v>
          </cell>
          <cell r="AF43" t="str">
            <v>16</v>
          </cell>
          <cell r="AI43">
            <v>188914880</v>
          </cell>
          <cell r="AJ43">
            <v>72023775</v>
          </cell>
        </row>
        <row r="44">
          <cell r="A44" t="str">
            <v>16</v>
          </cell>
          <cell r="B44" t="str">
            <v>06</v>
          </cell>
          <cell r="C44" t="str">
            <v>82</v>
          </cell>
          <cell r="D44" t="str">
            <v>Кинобудка 5 х 4м</v>
          </cell>
          <cell r="E44" t="str">
            <v>кирпичная</v>
          </cell>
          <cell r="G44" t="str">
            <v>01</v>
          </cell>
          <cell r="H44">
            <v>28350</v>
          </cell>
          <cell r="I44">
            <v>9922.5</v>
          </cell>
          <cell r="J44">
            <v>0</v>
          </cell>
          <cell r="K44">
            <v>0.5</v>
          </cell>
          <cell r="L44" t="str">
            <v>88/1</v>
          </cell>
          <cell r="M44" t="str">
            <v>10004</v>
          </cell>
          <cell r="N44" t="str">
            <v>13 2022315</v>
          </cell>
          <cell r="O44" t="str">
            <v>01</v>
          </cell>
          <cell r="P44">
            <v>2.5</v>
          </cell>
          <cell r="Q44">
            <v>0</v>
          </cell>
          <cell r="R44" t="str">
            <v>1</v>
          </cell>
          <cell r="S44" t="str">
            <v>10</v>
          </cell>
          <cell r="T44">
            <v>80</v>
          </cell>
          <cell r="U44">
            <v>12</v>
          </cell>
          <cell r="V44">
            <v>80</v>
          </cell>
          <cell r="W44">
            <v>12</v>
          </cell>
          <cell r="X44">
            <v>80</v>
          </cell>
          <cell r="AF44" t="str">
            <v>16</v>
          </cell>
          <cell r="AI44">
            <v>57116031</v>
          </cell>
          <cell r="AJ44">
            <v>24274312.949999999</v>
          </cell>
        </row>
        <row r="45">
          <cell r="A45" t="str">
            <v>02</v>
          </cell>
          <cell r="B45" t="str">
            <v>90</v>
          </cell>
          <cell r="C45" t="str">
            <v>83</v>
          </cell>
          <cell r="D45" t="str">
            <v>Циркульная пила ЦП-</v>
          </cell>
          <cell r="E45" t="str">
            <v>9128</v>
          </cell>
          <cell r="G45" t="str">
            <v>01</v>
          </cell>
          <cell r="H45">
            <v>1475</v>
          </cell>
          <cell r="I45">
            <v>1475</v>
          </cell>
          <cell r="J45">
            <v>0</v>
          </cell>
          <cell r="K45">
            <v>0.79</v>
          </cell>
          <cell r="L45" t="str">
            <v>23</v>
          </cell>
          <cell r="M45" t="str">
            <v>41000</v>
          </cell>
          <cell r="N45" t="str">
            <v>14 2941134</v>
          </cell>
          <cell r="O45" t="str">
            <v>067</v>
          </cell>
          <cell r="P45">
            <v>3.5</v>
          </cell>
          <cell r="Q45">
            <v>0</v>
          </cell>
          <cell r="R45" t="str">
            <v>1</v>
          </cell>
          <cell r="S45" t="str">
            <v>41</v>
          </cell>
          <cell r="T45">
            <v>73</v>
          </cell>
          <cell r="U45">
            <v>11</v>
          </cell>
          <cell r="V45">
            <v>73</v>
          </cell>
          <cell r="W45">
            <v>11</v>
          </cell>
          <cell r="X45">
            <v>73</v>
          </cell>
          <cell r="AF45" t="str">
            <v>00</v>
          </cell>
          <cell r="AI45">
            <v>1866421</v>
          </cell>
          <cell r="AJ45">
            <v>1866421</v>
          </cell>
        </row>
        <row r="46">
          <cell r="A46" t="str">
            <v>16</v>
          </cell>
          <cell r="B46" t="str">
            <v>06</v>
          </cell>
          <cell r="C46" t="str">
            <v>83/1</v>
          </cell>
          <cell r="D46" t="str">
            <v>Домик ГПП-деревянный</v>
          </cell>
          <cell r="E46" t="str">
            <v>8 х 5</v>
          </cell>
          <cell r="G46" t="str">
            <v>01</v>
          </cell>
          <cell r="H46">
            <v>53500</v>
          </cell>
          <cell r="I46">
            <v>53500</v>
          </cell>
          <cell r="J46">
            <v>0</v>
          </cell>
          <cell r="K46">
            <v>1.1299999999999999</v>
          </cell>
          <cell r="L46" t="str">
            <v>88/1</v>
          </cell>
          <cell r="M46" t="str">
            <v>10010</v>
          </cell>
          <cell r="N46" t="str">
            <v>13 2022231</v>
          </cell>
          <cell r="O46" t="str">
            <v>01</v>
          </cell>
          <cell r="P46">
            <v>12.5</v>
          </cell>
          <cell r="Q46">
            <v>0</v>
          </cell>
          <cell r="R46" t="str">
            <v>1</v>
          </cell>
          <cell r="S46" t="str">
            <v>10</v>
          </cell>
          <cell r="T46">
            <v>79</v>
          </cell>
          <cell r="U46">
            <v>12</v>
          </cell>
          <cell r="V46">
            <v>79</v>
          </cell>
          <cell r="W46">
            <v>12</v>
          </cell>
          <cell r="X46">
            <v>79</v>
          </cell>
          <cell r="AF46" t="str">
            <v>16</v>
          </cell>
          <cell r="AI46">
            <v>47342877</v>
          </cell>
          <cell r="AJ46">
            <v>47342877</v>
          </cell>
        </row>
        <row r="47">
          <cell r="A47" t="str">
            <v>02</v>
          </cell>
          <cell r="B47" t="str">
            <v>90</v>
          </cell>
          <cell r="C47" t="str">
            <v>84</v>
          </cell>
          <cell r="D47" t="str">
            <v>Станов токарно-винто</v>
          </cell>
          <cell r="E47" t="str">
            <v>-резный 16903 П</v>
          </cell>
          <cell r="G47" t="str">
            <v>01</v>
          </cell>
          <cell r="H47">
            <v>4520</v>
          </cell>
          <cell r="I47">
            <v>2069.7800000000002</v>
          </cell>
          <cell r="J47">
            <v>0</v>
          </cell>
          <cell r="K47">
            <v>1.1200000000000001</v>
          </cell>
          <cell r="L47" t="str">
            <v>23</v>
          </cell>
          <cell r="M47" t="str">
            <v>41000</v>
          </cell>
          <cell r="N47" t="str">
            <v>14 2922105</v>
          </cell>
          <cell r="O47" t="str">
            <v>067</v>
          </cell>
          <cell r="P47">
            <v>3.5</v>
          </cell>
          <cell r="Q47">
            <v>0</v>
          </cell>
          <cell r="R47" t="str">
            <v>1</v>
          </cell>
          <cell r="S47" t="str">
            <v>41</v>
          </cell>
          <cell r="T47">
            <v>0</v>
          </cell>
          <cell r="U47">
            <v>11</v>
          </cell>
          <cell r="V47">
            <v>81</v>
          </cell>
          <cell r="W47">
            <v>11</v>
          </cell>
          <cell r="X47">
            <v>81</v>
          </cell>
          <cell r="AF47" t="str">
            <v>00</v>
          </cell>
          <cell r="AI47">
            <v>4030884</v>
          </cell>
          <cell r="AJ47">
            <v>2269052.5699999998</v>
          </cell>
        </row>
        <row r="48">
          <cell r="A48" t="str">
            <v>16</v>
          </cell>
          <cell r="B48" t="str">
            <v>06</v>
          </cell>
          <cell r="C48" t="str">
            <v>84/1</v>
          </cell>
          <cell r="D48" t="str">
            <v>Вагон-домик деревян.</v>
          </cell>
          <cell r="E48" t="str">
            <v>5 х 4</v>
          </cell>
          <cell r="G48" t="str">
            <v>01</v>
          </cell>
          <cell r="H48">
            <v>20349.72</v>
          </cell>
          <cell r="I48">
            <v>20349.72</v>
          </cell>
          <cell r="J48">
            <v>0</v>
          </cell>
          <cell r="K48">
            <v>1.1299999999999999</v>
          </cell>
          <cell r="L48" t="str">
            <v>88/1</v>
          </cell>
          <cell r="M48" t="str">
            <v>10010</v>
          </cell>
          <cell r="N48" t="str">
            <v>13 3420175</v>
          </cell>
          <cell r="O48" t="str">
            <v>01</v>
          </cell>
          <cell r="P48">
            <v>12.5</v>
          </cell>
          <cell r="Q48">
            <v>0</v>
          </cell>
          <cell r="R48" t="str">
            <v>1</v>
          </cell>
          <cell r="S48" t="str">
            <v>10</v>
          </cell>
          <cell r="T48">
            <v>79</v>
          </cell>
          <cell r="U48">
            <v>8</v>
          </cell>
          <cell r="V48">
            <v>79</v>
          </cell>
          <cell r="W48">
            <v>8</v>
          </cell>
          <cell r="X48">
            <v>79</v>
          </cell>
          <cell r="AF48" t="str">
            <v>16</v>
          </cell>
          <cell r="AI48">
            <v>18000640</v>
          </cell>
          <cell r="AJ48">
            <v>18000640</v>
          </cell>
        </row>
        <row r="49">
          <cell r="A49" t="str">
            <v>02</v>
          </cell>
          <cell r="B49" t="str">
            <v>90</v>
          </cell>
          <cell r="C49" t="str">
            <v>85</v>
          </cell>
          <cell r="D49" t="str">
            <v>Фрезерный станок ФС-</v>
          </cell>
          <cell r="E49" t="str">
            <v>SA</v>
          </cell>
          <cell r="G49" t="str">
            <v>01</v>
          </cell>
          <cell r="H49">
            <v>3486</v>
          </cell>
          <cell r="I49">
            <v>3486.6</v>
          </cell>
          <cell r="J49">
            <v>0</v>
          </cell>
          <cell r="K49">
            <v>0.93</v>
          </cell>
          <cell r="L49" t="str">
            <v>23</v>
          </cell>
          <cell r="M49" t="str">
            <v>41000</v>
          </cell>
          <cell r="N49" t="str">
            <v>14 2922150</v>
          </cell>
          <cell r="O49" t="str">
            <v>067</v>
          </cell>
          <cell r="P49">
            <v>3.5</v>
          </cell>
          <cell r="Q49">
            <v>0</v>
          </cell>
          <cell r="R49" t="str">
            <v>1</v>
          </cell>
          <cell r="S49" t="str">
            <v>41</v>
          </cell>
          <cell r="T49">
            <v>73</v>
          </cell>
          <cell r="U49">
            <v>11</v>
          </cell>
          <cell r="V49">
            <v>73</v>
          </cell>
          <cell r="W49">
            <v>11</v>
          </cell>
          <cell r="X49">
            <v>73</v>
          </cell>
          <cell r="AF49" t="str">
            <v>00</v>
          </cell>
          <cell r="AI49">
            <v>3754996</v>
          </cell>
          <cell r="AJ49">
            <v>3754996</v>
          </cell>
        </row>
        <row r="50">
          <cell r="A50" t="str">
            <v>16</v>
          </cell>
          <cell r="B50" t="str">
            <v>06</v>
          </cell>
          <cell r="C50" t="str">
            <v>85/1</v>
          </cell>
          <cell r="D50" t="str">
            <v>Домик для турбазы</v>
          </cell>
          <cell r="E50" t="str">
            <v>деревянный 5 х 4</v>
          </cell>
          <cell r="F50" t="str">
            <v>4-х местный</v>
          </cell>
          <cell r="G50" t="str">
            <v>01</v>
          </cell>
          <cell r="H50">
            <v>23540</v>
          </cell>
          <cell r="I50">
            <v>19993.310000000001</v>
          </cell>
          <cell r="J50">
            <v>0</v>
          </cell>
          <cell r="K50">
            <v>0.92</v>
          </cell>
          <cell r="L50" t="str">
            <v>88/1</v>
          </cell>
          <cell r="M50" t="str">
            <v>10007</v>
          </cell>
          <cell r="N50" t="str">
            <v>13 2022231</v>
          </cell>
          <cell r="O50" t="str">
            <v>01</v>
          </cell>
          <cell r="P50">
            <v>9.8000000000000007</v>
          </cell>
          <cell r="Q50">
            <v>0</v>
          </cell>
          <cell r="R50" t="str">
            <v>1</v>
          </cell>
          <cell r="S50" t="str">
            <v>10</v>
          </cell>
          <cell r="T50">
            <v>86</v>
          </cell>
          <cell r="U50">
            <v>4</v>
          </cell>
          <cell r="V50">
            <v>86</v>
          </cell>
          <cell r="W50">
            <v>4</v>
          </cell>
          <cell r="X50">
            <v>86</v>
          </cell>
          <cell r="AA50" t="str">
            <v>1</v>
          </cell>
          <cell r="AB50" t="str">
            <v>15</v>
          </cell>
          <cell r="AC50">
            <v>7</v>
          </cell>
          <cell r="AF50" t="str">
            <v>16</v>
          </cell>
          <cell r="AI50">
            <v>25571195</v>
          </cell>
          <cell r="AJ50">
            <v>25571195</v>
          </cell>
        </row>
        <row r="51">
          <cell r="A51" t="str">
            <v>02</v>
          </cell>
          <cell r="B51" t="str">
            <v>90</v>
          </cell>
          <cell r="C51" t="str">
            <v>86</v>
          </cell>
          <cell r="D51" t="str">
            <v>Станок рейсмусный</v>
          </cell>
          <cell r="E51" t="str">
            <v>CР-9БС</v>
          </cell>
          <cell r="G51" t="str">
            <v>01</v>
          </cell>
          <cell r="H51">
            <v>7285.09</v>
          </cell>
          <cell r="I51">
            <v>7285.09</v>
          </cell>
          <cell r="J51">
            <v>0</v>
          </cell>
          <cell r="K51">
            <v>1.1200000000000001</v>
          </cell>
          <cell r="L51" t="str">
            <v>23</v>
          </cell>
          <cell r="M51" t="str">
            <v>44501</v>
          </cell>
          <cell r="N51" t="str">
            <v>14 2922625</v>
          </cell>
          <cell r="O51" t="str">
            <v>067</v>
          </cell>
          <cell r="P51">
            <v>12.5</v>
          </cell>
          <cell r="Q51">
            <v>0</v>
          </cell>
          <cell r="R51" t="str">
            <v>1</v>
          </cell>
          <cell r="S51" t="str">
            <v>44</v>
          </cell>
          <cell r="T51">
            <v>75</v>
          </cell>
          <cell r="U51">
            <v>12</v>
          </cell>
          <cell r="V51">
            <v>75</v>
          </cell>
          <cell r="W51">
            <v>12</v>
          </cell>
          <cell r="X51">
            <v>75</v>
          </cell>
          <cell r="AF51" t="str">
            <v>00</v>
          </cell>
          <cell r="AI51">
            <v>6504546</v>
          </cell>
          <cell r="AJ51">
            <v>6504546</v>
          </cell>
        </row>
        <row r="52">
          <cell r="A52" t="str">
            <v>16</v>
          </cell>
          <cell r="B52" t="str">
            <v>06</v>
          </cell>
          <cell r="C52" t="str">
            <v>86/1</v>
          </cell>
          <cell r="D52" t="str">
            <v>Домик для турбазы</v>
          </cell>
          <cell r="E52" t="str">
            <v>деревянный 5 х 4</v>
          </cell>
          <cell r="F52" t="str">
            <v>4-х местный</v>
          </cell>
          <cell r="G52" t="str">
            <v>01</v>
          </cell>
          <cell r="H52">
            <v>23540</v>
          </cell>
          <cell r="I52">
            <v>19993.310000000001</v>
          </cell>
          <cell r="J52">
            <v>0</v>
          </cell>
          <cell r="K52">
            <v>0.92</v>
          </cell>
          <cell r="L52" t="str">
            <v>88/1</v>
          </cell>
          <cell r="M52" t="str">
            <v>10007</v>
          </cell>
          <cell r="N52" t="str">
            <v>13 2022231</v>
          </cell>
          <cell r="O52" t="str">
            <v>01</v>
          </cell>
          <cell r="P52">
            <v>9.8000000000000007</v>
          </cell>
          <cell r="Q52">
            <v>0</v>
          </cell>
          <cell r="R52" t="str">
            <v>1</v>
          </cell>
          <cell r="S52" t="str">
            <v>10</v>
          </cell>
          <cell r="T52">
            <v>86</v>
          </cell>
          <cell r="U52">
            <v>4</v>
          </cell>
          <cell r="V52">
            <v>86</v>
          </cell>
          <cell r="W52">
            <v>4</v>
          </cell>
          <cell r="X52">
            <v>86</v>
          </cell>
          <cell r="AF52" t="str">
            <v>16</v>
          </cell>
          <cell r="AI52">
            <v>25571195</v>
          </cell>
          <cell r="AJ52">
            <v>25571195</v>
          </cell>
        </row>
        <row r="53">
          <cell r="A53" t="str">
            <v>02</v>
          </cell>
          <cell r="B53" t="str">
            <v>90</v>
          </cell>
          <cell r="C53" t="str">
            <v>87</v>
          </cell>
          <cell r="D53" t="str">
            <v>Станок фуговальный</v>
          </cell>
          <cell r="E53" t="str">
            <v>СФ-1828</v>
          </cell>
          <cell r="G53" t="str">
            <v>01</v>
          </cell>
          <cell r="H53">
            <v>1680.42</v>
          </cell>
          <cell r="I53">
            <v>1680.42</v>
          </cell>
          <cell r="J53">
            <v>0</v>
          </cell>
          <cell r="K53">
            <v>1.05</v>
          </cell>
          <cell r="L53" t="str">
            <v>23</v>
          </cell>
          <cell r="M53" t="str">
            <v>44501</v>
          </cell>
          <cell r="N53" t="str">
            <v>14 2922629</v>
          </cell>
          <cell r="O53" t="str">
            <v>067</v>
          </cell>
          <cell r="P53">
            <v>2.5</v>
          </cell>
          <cell r="Q53">
            <v>0</v>
          </cell>
          <cell r="R53" t="str">
            <v>1</v>
          </cell>
          <cell r="S53" t="str">
            <v>44</v>
          </cell>
          <cell r="T53">
            <v>75</v>
          </cell>
          <cell r="U53">
            <v>6</v>
          </cell>
          <cell r="V53">
            <v>75</v>
          </cell>
          <cell r="W53">
            <v>6</v>
          </cell>
          <cell r="X53">
            <v>75</v>
          </cell>
          <cell r="AF53" t="str">
            <v>00</v>
          </cell>
          <cell r="AI53">
            <v>1600402</v>
          </cell>
          <cell r="AJ53">
            <v>1600402</v>
          </cell>
        </row>
        <row r="54">
          <cell r="A54" t="str">
            <v>16</v>
          </cell>
          <cell r="B54" t="str">
            <v>06</v>
          </cell>
          <cell r="C54" t="str">
            <v>87/1</v>
          </cell>
          <cell r="D54" t="str">
            <v>Домик для турбазы</v>
          </cell>
          <cell r="E54" t="str">
            <v>деревянный 5 х 4</v>
          </cell>
          <cell r="F54" t="str">
            <v>4-х местный</v>
          </cell>
          <cell r="G54" t="str">
            <v>01</v>
          </cell>
          <cell r="H54">
            <v>23540</v>
          </cell>
          <cell r="I54">
            <v>19993.310000000001</v>
          </cell>
          <cell r="J54">
            <v>0</v>
          </cell>
          <cell r="K54">
            <v>0.92</v>
          </cell>
          <cell r="L54" t="str">
            <v>88/1</v>
          </cell>
          <cell r="M54" t="str">
            <v>10007</v>
          </cell>
          <cell r="N54" t="str">
            <v>13 2022231</v>
          </cell>
          <cell r="O54" t="str">
            <v>01</v>
          </cell>
          <cell r="P54">
            <v>9.8000000000000007</v>
          </cell>
          <cell r="Q54">
            <v>0</v>
          </cell>
          <cell r="R54" t="str">
            <v>1</v>
          </cell>
          <cell r="S54" t="str">
            <v>10</v>
          </cell>
          <cell r="T54">
            <v>86</v>
          </cell>
          <cell r="U54">
            <v>4</v>
          </cell>
          <cell r="V54">
            <v>86</v>
          </cell>
          <cell r="W54">
            <v>4</v>
          </cell>
          <cell r="X54">
            <v>86</v>
          </cell>
          <cell r="AF54" t="str">
            <v>16</v>
          </cell>
          <cell r="AI54">
            <v>25571195</v>
          </cell>
          <cell r="AJ54">
            <v>25571195</v>
          </cell>
        </row>
        <row r="55">
          <cell r="A55" t="str">
            <v>16</v>
          </cell>
          <cell r="B55" t="str">
            <v>06</v>
          </cell>
          <cell r="C55" t="str">
            <v>88/1</v>
          </cell>
          <cell r="D55" t="str">
            <v>Домик для турбазы</v>
          </cell>
          <cell r="E55" t="str">
            <v>деревянный 5 х 4</v>
          </cell>
          <cell r="F55" t="str">
            <v>4-х местный</v>
          </cell>
          <cell r="G55" t="str">
            <v>01</v>
          </cell>
          <cell r="H55">
            <v>23540</v>
          </cell>
          <cell r="I55">
            <v>19993.310000000001</v>
          </cell>
          <cell r="J55">
            <v>0</v>
          </cell>
          <cell r="K55">
            <v>0.92</v>
          </cell>
          <cell r="L55" t="str">
            <v>88/1</v>
          </cell>
          <cell r="M55" t="str">
            <v>10007</v>
          </cell>
          <cell r="N55" t="str">
            <v>13 2022231</v>
          </cell>
          <cell r="O55" t="str">
            <v>01</v>
          </cell>
          <cell r="P55">
            <v>9.8000000000000007</v>
          </cell>
          <cell r="Q55">
            <v>0</v>
          </cell>
          <cell r="R55" t="str">
            <v>1</v>
          </cell>
          <cell r="S55" t="str">
            <v>10</v>
          </cell>
          <cell r="T55">
            <v>86</v>
          </cell>
          <cell r="U55">
            <v>4</v>
          </cell>
          <cell r="V55">
            <v>86</v>
          </cell>
          <cell r="W55">
            <v>4</v>
          </cell>
          <cell r="X55">
            <v>86</v>
          </cell>
          <cell r="AF55" t="str">
            <v>16</v>
          </cell>
          <cell r="AI55">
            <v>25571195</v>
          </cell>
          <cell r="AJ55">
            <v>25571195</v>
          </cell>
        </row>
        <row r="56">
          <cell r="A56" t="str">
            <v>16</v>
          </cell>
          <cell r="B56" t="str">
            <v>06</v>
          </cell>
          <cell r="C56" t="str">
            <v>89</v>
          </cell>
          <cell r="D56" t="str">
            <v>Домик для турбазы</v>
          </cell>
          <cell r="E56" t="str">
            <v>деревянный 5 х 4</v>
          </cell>
          <cell r="F56" t="str">
            <v>4-х местный</v>
          </cell>
          <cell r="G56" t="str">
            <v>01</v>
          </cell>
          <cell r="H56">
            <v>23540</v>
          </cell>
          <cell r="I56">
            <v>19993.330000000002</v>
          </cell>
          <cell r="J56">
            <v>0</v>
          </cell>
          <cell r="K56">
            <v>0.92</v>
          </cell>
          <cell r="L56" t="str">
            <v>88/1</v>
          </cell>
          <cell r="M56" t="str">
            <v>10007</v>
          </cell>
          <cell r="N56" t="str">
            <v>13 2022231</v>
          </cell>
          <cell r="O56" t="str">
            <v>01</v>
          </cell>
          <cell r="P56">
            <v>9.8000000000000007</v>
          </cell>
          <cell r="Q56">
            <v>0</v>
          </cell>
          <cell r="R56" t="str">
            <v>1</v>
          </cell>
          <cell r="S56" t="str">
            <v>10</v>
          </cell>
          <cell r="T56">
            <v>86</v>
          </cell>
          <cell r="U56">
            <v>4</v>
          </cell>
          <cell r="V56">
            <v>86</v>
          </cell>
          <cell r="W56">
            <v>4</v>
          </cell>
          <cell r="X56">
            <v>86</v>
          </cell>
          <cell r="AF56" t="str">
            <v>16</v>
          </cell>
          <cell r="AI56">
            <v>25571195</v>
          </cell>
          <cell r="AJ56">
            <v>25571195</v>
          </cell>
        </row>
        <row r="57">
          <cell r="A57" t="str">
            <v>16</v>
          </cell>
          <cell r="B57" t="str">
            <v>06</v>
          </cell>
          <cell r="C57" t="str">
            <v>92</v>
          </cell>
          <cell r="D57" t="str">
            <v>Вагон-домик деревян.</v>
          </cell>
          <cell r="E57" t="str">
            <v>5 х 4  4-х местный</v>
          </cell>
          <cell r="G57" t="str">
            <v>01</v>
          </cell>
          <cell r="H57">
            <v>25600</v>
          </cell>
          <cell r="I57">
            <v>18400</v>
          </cell>
          <cell r="J57">
            <v>0</v>
          </cell>
          <cell r="K57">
            <v>1.1299999999999999</v>
          </cell>
          <cell r="L57" t="str">
            <v>88/1</v>
          </cell>
          <cell r="M57" t="str">
            <v>10010</v>
          </cell>
          <cell r="N57" t="str">
            <v>13 3420175</v>
          </cell>
          <cell r="O57" t="str">
            <v>01</v>
          </cell>
          <cell r="P57">
            <v>12.5</v>
          </cell>
          <cell r="Q57">
            <v>0</v>
          </cell>
          <cell r="R57" t="str">
            <v>1</v>
          </cell>
          <cell r="S57" t="str">
            <v>10</v>
          </cell>
          <cell r="T57">
            <v>89</v>
          </cell>
          <cell r="U57">
            <v>3</v>
          </cell>
          <cell r="V57">
            <v>89</v>
          </cell>
          <cell r="W57">
            <v>3</v>
          </cell>
          <cell r="X57">
            <v>89</v>
          </cell>
          <cell r="AF57" t="str">
            <v>16</v>
          </cell>
          <cell r="AG57">
            <v>22750000</v>
          </cell>
          <cell r="AI57">
            <v>22750000</v>
          </cell>
          <cell r="AJ57">
            <v>22750000</v>
          </cell>
        </row>
        <row r="58">
          <cell r="A58" t="str">
            <v>16</v>
          </cell>
          <cell r="B58" t="str">
            <v>06</v>
          </cell>
          <cell r="C58" t="str">
            <v>93/1</v>
          </cell>
          <cell r="D58" t="str">
            <v>Домик ГДП деревян.</v>
          </cell>
          <cell r="E58" t="str">
            <v>8 х 5</v>
          </cell>
          <cell r="G58" t="str">
            <v>01</v>
          </cell>
          <cell r="H58">
            <v>48300</v>
          </cell>
          <cell r="I58">
            <v>48300</v>
          </cell>
          <cell r="J58">
            <v>0</v>
          </cell>
          <cell r="K58">
            <v>1.17</v>
          </cell>
          <cell r="L58" t="str">
            <v>88/1</v>
          </cell>
          <cell r="M58" t="str">
            <v>10010</v>
          </cell>
          <cell r="N58" t="str">
            <v>13 2022231</v>
          </cell>
          <cell r="O58" t="str">
            <v>01</v>
          </cell>
          <cell r="P58">
            <v>12.5</v>
          </cell>
          <cell r="Q58">
            <v>0</v>
          </cell>
          <cell r="R58" t="str">
            <v>1</v>
          </cell>
          <cell r="S58" t="str">
            <v>10</v>
          </cell>
          <cell r="T58">
            <v>83</v>
          </cell>
          <cell r="U58">
            <v>9</v>
          </cell>
          <cell r="V58">
            <v>83</v>
          </cell>
          <cell r="W58">
            <v>9</v>
          </cell>
          <cell r="X58">
            <v>83</v>
          </cell>
          <cell r="AF58" t="str">
            <v>16</v>
          </cell>
          <cell r="AI58">
            <v>41328000</v>
          </cell>
          <cell r="AJ58">
            <v>41328000</v>
          </cell>
        </row>
        <row r="59">
          <cell r="A59" t="str">
            <v>16</v>
          </cell>
          <cell r="B59" t="str">
            <v>06</v>
          </cell>
          <cell r="C59" t="str">
            <v>94</v>
          </cell>
          <cell r="D59" t="str">
            <v>Домик ГДП  деревян.</v>
          </cell>
          <cell r="E59" t="str">
            <v>8 х 5</v>
          </cell>
          <cell r="G59" t="str">
            <v>01</v>
          </cell>
          <cell r="H59">
            <v>48300</v>
          </cell>
          <cell r="I59">
            <v>48300</v>
          </cell>
          <cell r="J59">
            <v>0</v>
          </cell>
          <cell r="K59">
            <v>1.17</v>
          </cell>
          <cell r="L59" t="str">
            <v>88/1</v>
          </cell>
          <cell r="M59" t="str">
            <v>10010</v>
          </cell>
          <cell r="N59" t="str">
            <v>13 2022231</v>
          </cell>
          <cell r="O59" t="str">
            <v>01</v>
          </cell>
          <cell r="P59">
            <v>12.5</v>
          </cell>
          <cell r="Q59">
            <v>0</v>
          </cell>
          <cell r="R59" t="str">
            <v>1</v>
          </cell>
          <cell r="S59" t="str">
            <v>10</v>
          </cell>
          <cell r="T59">
            <v>83</v>
          </cell>
          <cell r="U59">
            <v>9</v>
          </cell>
          <cell r="V59">
            <v>83</v>
          </cell>
          <cell r="W59">
            <v>9</v>
          </cell>
          <cell r="X59">
            <v>83</v>
          </cell>
          <cell r="AF59" t="str">
            <v>16</v>
          </cell>
          <cell r="AI59">
            <v>41328000</v>
          </cell>
          <cell r="AJ59">
            <v>41328000</v>
          </cell>
        </row>
        <row r="60">
          <cell r="A60" t="str">
            <v>02</v>
          </cell>
          <cell r="B60" t="str">
            <v>02</v>
          </cell>
          <cell r="C60" t="str">
            <v>101</v>
          </cell>
          <cell r="D60" t="str">
            <v>Вагон жилой</v>
          </cell>
          <cell r="E60" t="str">
            <v>дерево-мет. 3 х 6</v>
          </cell>
          <cell r="G60" t="str">
            <v>01</v>
          </cell>
          <cell r="H60">
            <v>28800</v>
          </cell>
          <cell r="I60">
            <v>19800</v>
          </cell>
          <cell r="J60">
            <v>0</v>
          </cell>
          <cell r="K60">
            <v>0.39</v>
          </cell>
          <cell r="L60" t="str">
            <v>20</v>
          </cell>
          <cell r="M60" t="str">
            <v>10010</v>
          </cell>
          <cell r="N60" t="str">
            <v>13 2022261</v>
          </cell>
          <cell r="O60" t="str">
            <v>01</v>
          </cell>
          <cell r="P60">
            <v>12.5</v>
          </cell>
          <cell r="Q60">
            <v>0</v>
          </cell>
          <cell r="R60" t="str">
            <v>1</v>
          </cell>
          <cell r="S60" t="str">
            <v>10</v>
          </cell>
          <cell r="T60">
            <v>89</v>
          </cell>
          <cell r="U60">
            <v>6</v>
          </cell>
          <cell r="V60">
            <v>89</v>
          </cell>
          <cell r="W60">
            <v>6</v>
          </cell>
          <cell r="X60">
            <v>89</v>
          </cell>
          <cell r="AB60" t="str">
            <v>14</v>
          </cell>
          <cell r="AC60">
            <v>2</v>
          </cell>
          <cell r="AF60" t="str">
            <v>00</v>
          </cell>
          <cell r="AI60">
            <v>73472000</v>
          </cell>
          <cell r="AJ60">
            <v>73472000</v>
          </cell>
        </row>
        <row r="61">
          <cell r="A61" t="str">
            <v>02</v>
          </cell>
          <cell r="B61" t="str">
            <v>99</v>
          </cell>
          <cell r="C61" t="str">
            <v>109</v>
          </cell>
          <cell r="D61" t="str">
            <v>Емкость под ГСМ 10м</v>
          </cell>
          <cell r="E61" t="str">
            <v>куб    металлическая</v>
          </cell>
          <cell r="G61" t="str">
            <v>01</v>
          </cell>
          <cell r="H61">
            <v>8500</v>
          </cell>
          <cell r="I61">
            <v>5298.33</v>
          </cell>
          <cell r="J61">
            <v>0</v>
          </cell>
          <cell r="K61">
            <v>0.43</v>
          </cell>
          <cell r="L61" t="str">
            <v>20</v>
          </cell>
          <cell r="M61" t="str">
            <v>42906</v>
          </cell>
          <cell r="N61" t="str">
            <v>14 2918512</v>
          </cell>
          <cell r="O61" t="str">
            <v>067</v>
          </cell>
          <cell r="P61">
            <v>11</v>
          </cell>
          <cell r="Q61">
            <v>0</v>
          </cell>
          <cell r="R61" t="str">
            <v>1</v>
          </cell>
          <cell r="S61" t="str">
            <v>42</v>
          </cell>
          <cell r="T61">
            <v>0</v>
          </cell>
          <cell r="U61">
            <v>4</v>
          </cell>
          <cell r="V61">
            <v>89</v>
          </cell>
          <cell r="W61">
            <v>4</v>
          </cell>
          <cell r="X61">
            <v>89</v>
          </cell>
          <cell r="AF61" t="str">
            <v>00</v>
          </cell>
          <cell r="AI61">
            <v>19886031</v>
          </cell>
          <cell r="AJ61">
            <v>18958016.43</v>
          </cell>
        </row>
        <row r="62">
          <cell r="A62" t="str">
            <v>02</v>
          </cell>
          <cell r="B62" t="str">
            <v>99</v>
          </cell>
          <cell r="C62" t="str">
            <v>110</v>
          </cell>
          <cell r="D62" t="str">
            <v>Емкость под ГСМ</v>
          </cell>
          <cell r="E62" t="str">
            <v>металлическая 10м ку</v>
          </cell>
          <cell r="F62" t="str">
            <v>б</v>
          </cell>
          <cell r="G62" t="str">
            <v>01</v>
          </cell>
          <cell r="H62">
            <v>8500</v>
          </cell>
          <cell r="I62">
            <v>5298.33</v>
          </cell>
          <cell r="J62">
            <v>0</v>
          </cell>
          <cell r="K62">
            <v>0.65</v>
          </cell>
          <cell r="L62" t="str">
            <v>20</v>
          </cell>
          <cell r="M62" t="str">
            <v>42906</v>
          </cell>
          <cell r="N62" t="str">
            <v>14 2918512</v>
          </cell>
          <cell r="O62" t="str">
            <v>067</v>
          </cell>
          <cell r="P62">
            <v>11</v>
          </cell>
          <cell r="Q62">
            <v>0</v>
          </cell>
          <cell r="R62" t="str">
            <v>1</v>
          </cell>
          <cell r="S62" t="str">
            <v>42</v>
          </cell>
          <cell r="T62">
            <v>0</v>
          </cell>
          <cell r="U62">
            <v>4</v>
          </cell>
          <cell r="V62">
            <v>89</v>
          </cell>
          <cell r="W62">
            <v>4</v>
          </cell>
          <cell r="X62">
            <v>89</v>
          </cell>
          <cell r="AF62" t="str">
            <v>00</v>
          </cell>
          <cell r="AI62">
            <v>13076744</v>
          </cell>
          <cell r="AJ62">
            <v>12466495.66</v>
          </cell>
        </row>
        <row r="63">
          <cell r="A63" t="str">
            <v>02</v>
          </cell>
          <cell r="B63" t="str">
            <v>70</v>
          </cell>
          <cell r="C63" t="str">
            <v>111</v>
          </cell>
          <cell r="D63" t="str">
            <v>Вагон-общежитие</v>
          </cell>
          <cell r="E63" t="str">
            <v>дерево-мет. 3 х 8</v>
          </cell>
          <cell r="G63" t="str">
            <v>01</v>
          </cell>
          <cell r="H63">
            <v>38200</v>
          </cell>
          <cell r="I63">
            <v>27456.25</v>
          </cell>
          <cell r="J63">
            <v>0</v>
          </cell>
          <cell r="K63">
            <v>0.52</v>
          </cell>
          <cell r="L63" t="str">
            <v>20</v>
          </cell>
          <cell r="M63" t="str">
            <v>10010</v>
          </cell>
          <cell r="N63" t="str">
            <v>13 2022261</v>
          </cell>
          <cell r="O63" t="str">
            <v>01</v>
          </cell>
          <cell r="P63">
            <v>12.5</v>
          </cell>
          <cell r="Q63">
            <v>0</v>
          </cell>
          <cell r="R63" t="str">
            <v>1</v>
          </cell>
          <cell r="S63" t="str">
            <v>10</v>
          </cell>
          <cell r="T63">
            <v>0</v>
          </cell>
          <cell r="U63">
            <v>3</v>
          </cell>
          <cell r="V63">
            <v>89</v>
          </cell>
          <cell r="W63">
            <v>3</v>
          </cell>
          <cell r="X63">
            <v>89</v>
          </cell>
          <cell r="AF63" t="str">
            <v>00</v>
          </cell>
          <cell r="AI63">
            <v>73472000</v>
          </cell>
          <cell r="AJ63">
            <v>73472000</v>
          </cell>
        </row>
        <row r="64">
          <cell r="A64" t="str">
            <v>02</v>
          </cell>
          <cell r="B64" t="str">
            <v>70</v>
          </cell>
          <cell r="C64" t="str">
            <v>112</v>
          </cell>
          <cell r="D64" t="str">
            <v>Вагон-общежитие</v>
          </cell>
          <cell r="E64" t="str">
            <v>дерево-мет. 3 х 8</v>
          </cell>
          <cell r="G64" t="str">
            <v>01</v>
          </cell>
          <cell r="H64">
            <v>38200</v>
          </cell>
          <cell r="I64">
            <v>27456.25</v>
          </cell>
          <cell r="J64">
            <v>0</v>
          </cell>
          <cell r="K64">
            <v>0.52</v>
          </cell>
          <cell r="L64" t="str">
            <v>20</v>
          </cell>
          <cell r="M64" t="str">
            <v>10010</v>
          </cell>
          <cell r="N64" t="str">
            <v>13 2022261</v>
          </cell>
          <cell r="O64" t="str">
            <v>01</v>
          </cell>
          <cell r="P64">
            <v>12.5</v>
          </cell>
          <cell r="Q64">
            <v>0</v>
          </cell>
          <cell r="R64" t="str">
            <v>1</v>
          </cell>
          <cell r="S64" t="str">
            <v>10</v>
          </cell>
          <cell r="T64">
            <v>89</v>
          </cell>
          <cell r="U64">
            <v>3</v>
          </cell>
          <cell r="V64">
            <v>89</v>
          </cell>
          <cell r="W64">
            <v>3</v>
          </cell>
          <cell r="X64">
            <v>89</v>
          </cell>
          <cell r="AF64" t="str">
            <v>00</v>
          </cell>
          <cell r="AI64">
            <v>73472000</v>
          </cell>
          <cell r="AJ64">
            <v>73472000</v>
          </cell>
        </row>
        <row r="65">
          <cell r="A65" t="str">
            <v>02</v>
          </cell>
          <cell r="B65" t="str">
            <v>02</v>
          </cell>
          <cell r="C65" t="str">
            <v>163</v>
          </cell>
          <cell r="D65" t="str">
            <v>Трубоукладчик ТГ-124</v>
          </cell>
          <cell r="E65" t="str">
            <v xml:space="preserve"> А</v>
          </cell>
          <cell r="G65" t="str">
            <v>01</v>
          </cell>
          <cell r="H65">
            <v>314280</v>
          </cell>
          <cell r="I65">
            <v>149283</v>
          </cell>
          <cell r="J65">
            <v>0</v>
          </cell>
          <cell r="K65">
            <v>1.1599999999999999</v>
          </cell>
          <cell r="L65" t="str">
            <v>20</v>
          </cell>
          <cell r="M65" t="str">
            <v>41723</v>
          </cell>
          <cell r="N65" t="str">
            <v>14 2915246</v>
          </cell>
          <cell r="O65" t="str">
            <v>067</v>
          </cell>
          <cell r="P65">
            <v>10</v>
          </cell>
          <cell r="Q65">
            <v>0</v>
          </cell>
          <cell r="R65" t="str">
            <v>1</v>
          </cell>
          <cell r="S65" t="str">
            <v>41</v>
          </cell>
          <cell r="T65">
            <v>0</v>
          </cell>
          <cell r="U65">
            <v>3</v>
          </cell>
          <cell r="V65">
            <v>90</v>
          </cell>
          <cell r="W65">
            <v>3</v>
          </cell>
          <cell r="X65">
            <v>90</v>
          </cell>
          <cell r="AB65" t="str">
            <v>14</v>
          </cell>
          <cell r="AC65">
            <v>6</v>
          </cell>
          <cell r="AF65" t="str">
            <v>00</v>
          </cell>
          <cell r="AI65">
            <v>271111111</v>
          </cell>
          <cell r="AJ65">
            <v>210111111.15000001</v>
          </cell>
        </row>
        <row r="66">
          <cell r="A66" t="str">
            <v>02</v>
          </cell>
          <cell r="B66" t="str">
            <v>03</v>
          </cell>
          <cell r="C66" t="str">
            <v>187</v>
          </cell>
          <cell r="D66" t="str">
            <v>Картина "Весенний ра</v>
          </cell>
          <cell r="E66" t="str">
            <v>злив"</v>
          </cell>
          <cell r="G66" t="str">
            <v>01</v>
          </cell>
          <cell r="H66">
            <v>2918.42</v>
          </cell>
          <cell r="I66">
            <v>642.04999999999995</v>
          </cell>
          <cell r="J66">
            <v>0</v>
          </cell>
          <cell r="K66">
            <v>1.19</v>
          </cell>
          <cell r="L66" t="str">
            <v>26</v>
          </cell>
          <cell r="M66" t="str">
            <v>70007</v>
          </cell>
          <cell r="N66" t="str">
            <v>19 0001031</v>
          </cell>
          <cell r="O66" t="str">
            <v>08</v>
          </cell>
          <cell r="P66">
            <v>2</v>
          </cell>
          <cell r="Q66">
            <v>0</v>
          </cell>
          <cell r="R66" t="str">
            <v>1</v>
          </cell>
          <cell r="S66" t="str">
            <v>70</v>
          </cell>
          <cell r="T66">
            <v>83</v>
          </cell>
          <cell r="U66">
            <v>12</v>
          </cell>
          <cell r="V66">
            <v>83</v>
          </cell>
          <cell r="W66">
            <v>12</v>
          </cell>
          <cell r="X66">
            <v>83</v>
          </cell>
          <cell r="Y66">
            <v>0</v>
          </cell>
          <cell r="Z66">
            <v>0</v>
          </cell>
          <cell r="AB66" t="str">
            <v>14</v>
          </cell>
          <cell r="AC66">
            <v>8</v>
          </cell>
          <cell r="AF66" t="str">
            <v>00</v>
          </cell>
          <cell r="AI66">
            <v>2452452</v>
          </cell>
          <cell r="AJ66">
            <v>686686.56</v>
          </cell>
        </row>
        <row r="67">
          <cell r="A67" t="str">
            <v>02</v>
          </cell>
          <cell r="B67" t="str">
            <v>03</v>
          </cell>
          <cell r="C67" t="str">
            <v>188</v>
          </cell>
          <cell r="D67" t="str">
            <v>Картина "На Воложке"</v>
          </cell>
          <cell r="G67" t="str">
            <v>01</v>
          </cell>
          <cell r="H67">
            <v>2918.42</v>
          </cell>
          <cell r="I67">
            <v>642.04999999999995</v>
          </cell>
          <cell r="J67">
            <v>0</v>
          </cell>
          <cell r="K67">
            <v>1.19</v>
          </cell>
          <cell r="L67" t="str">
            <v>26</v>
          </cell>
          <cell r="M67" t="str">
            <v>70007</v>
          </cell>
          <cell r="N67" t="str">
            <v>19 0001031</v>
          </cell>
          <cell r="O67" t="str">
            <v>08</v>
          </cell>
          <cell r="P67">
            <v>2</v>
          </cell>
          <cell r="Q67">
            <v>0</v>
          </cell>
          <cell r="R67" t="str">
            <v>1</v>
          </cell>
          <cell r="S67" t="str">
            <v>70</v>
          </cell>
          <cell r="T67">
            <v>83</v>
          </cell>
          <cell r="U67">
            <v>12</v>
          </cell>
          <cell r="V67">
            <v>83</v>
          </cell>
          <cell r="W67">
            <v>12</v>
          </cell>
          <cell r="X67">
            <v>83</v>
          </cell>
          <cell r="AB67" t="str">
            <v>14</v>
          </cell>
          <cell r="AC67">
            <v>8</v>
          </cell>
          <cell r="AF67" t="str">
            <v>00</v>
          </cell>
          <cell r="AI67">
            <v>2452452</v>
          </cell>
          <cell r="AJ67">
            <v>686686.56</v>
          </cell>
        </row>
        <row r="68">
          <cell r="A68" t="str">
            <v>02</v>
          </cell>
          <cell r="B68" t="str">
            <v>03</v>
          </cell>
          <cell r="C68" t="str">
            <v>189</v>
          </cell>
          <cell r="D68" t="str">
            <v>Картина "Большая вод</v>
          </cell>
          <cell r="E68" t="str">
            <v>а"</v>
          </cell>
          <cell r="G68" t="str">
            <v>01</v>
          </cell>
          <cell r="H68">
            <v>3850.76</v>
          </cell>
          <cell r="I68">
            <v>879.26</v>
          </cell>
          <cell r="J68">
            <v>0</v>
          </cell>
          <cell r="K68">
            <v>1.19</v>
          </cell>
          <cell r="L68" t="str">
            <v>26</v>
          </cell>
          <cell r="M68" t="str">
            <v>70007</v>
          </cell>
          <cell r="N68" t="str">
            <v>19 0001031</v>
          </cell>
          <cell r="O68" t="str">
            <v>08</v>
          </cell>
          <cell r="P68">
            <v>2</v>
          </cell>
          <cell r="Q68">
            <v>0</v>
          </cell>
          <cell r="R68" t="str">
            <v>1</v>
          </cell>
          <cell r="S68" t="str">
            <v>70</v>
          </cell>
          <cell r="T68">
            <v>83</v>
          </cell>
          <cell r="U68">
            <v>7</v>
          </cell>
          <cell r="V68">
            <v>83</v>
          </cell>
          <cell r="W68">
            <v>7</v>
          </cell>
          <cell r="X68">
            <v>83</v>
          </cell>
          <cell r="AB68" t="str">
            <v>14</v>
          </cell>
          <cell r="AC68">
            <v>8</v>
          </cell>
          <cell r="AF68" t="str">
            <v>00</v>
          </cell>
          <cell r="AI68">
            <v>3235932</v>
          </cell>
          <cell r="AJ68">
            <v>933027.06</v>
          </cell>
        </row>
        <row r="69">
          <cell r="A69" t="str">
            <v>16</v>
          </cell>
          <cell r="B69" t="str">
            <v>06</v>
          </cell>
          <cell r="C69" t="str">
            <v>269</v>
          </cell>
          <cell r="D69" t="str">
            <v>Емкость металлич.</v>
          </cell>
          <cell r="E69" t="str">
            <v>25 м куб</v>
          </cell>
          <cell r="G69" t="str">
            <v>01</v>
          </cell>
          <cell r="H69">
            <v>15146.63</v>
          </cell>
          <cell r="I69">
            <v>4276.3999999999996</v>
          </cell>
          <cell r="J69">
            <v>0</v>
          </cell>
          <cell r="K69">
            <v>1.35</v>
          </cell>
          <cell r="L69" t="str">
            <v>88/1</v>
          </cell>
          <cell r="M69" t="str">
            <v>20236</v>
          </cell>
          <cell r="N69" t="str">
            <v>14 2918512</v>
          </cell>
          <cell r="O69" t="str">
            <v>03</v>
          </cell>
          <cell r="P69">
            <v>2.8</v>
          </cell>
          <cell r="Q69">
            <v>0</v>
          </cell>
          <cell r="R69" t="str">
            <v>1</v>
          </cell>
          <cell r="S69" t="str">
            <v>20</v>
          </cell>
          <cell r="T69">
            <v>84</v>
          </cell>
          <cell r="U69">
            <v>11</v>
          </cell>
          <cell r="V69">
            <v>84</v>
          </cell>
          <cell r="W69">
            <v>11</v>
          </cell>
          <cell r="X69">
            <v>84</v>
          </cell>
          <cell r="AF69" t="str">
            <v>16</v>
          </cell>
          <cell r="AI69">
            <v>11219725</v>
          </cell>
          <cell r="AJ69">
            <v>4110159.49</v>
          </cell>
        </row>
        <row r="70">
          <cell r="A70" t="str">
            <v>16</v>
          </cell>
          <cell r="B70" t="str">
            <v>06</v>
          </cell>
          <cell r="C70" t="str">
            <v>270</v>
          </cell>
          <cell r="D70" t="str">
            <v>Емкость металлич.</v>
          </cell>
          <cell r="E70" t="str">
            <v>25 м куб</v>
          </cell>
          <cell r="G70" t="str">
            <v>01</v>
          </cell>
          <cell r="H70">
            <v>15146.63</v>
          </cell>
          <cell r="I70">
            <v>4276.3999999999996</v>
          </cell>
          <cell r="J70">
            <v>0</v>
          </cell>
          <cell r="K70">
            <v>1.35</v>
          </cell>
          <cell r="L70" t="str">
            <v>88/1</v>
          </cell>
          <cell r="M70" t="str">
            <v>20236</v>
          </cell>
          <cell r="N70" t="str">
            <v>14 2918512</v>
          </cell>
          <cell r="O70" t="str">
            <v>03</v>
          </cell>
          <cell r="P70">
            <v>2.8</v>
          </cell>
          <cell r="Q70">
            <v>0</v>
          </cell>
          <cell r="R70" t="str">
            <v>1</v>
          </cell>
          <cell r="S70" t="str">
            <v>20</v>
          </cell>
          <cell r="T70">
            <v>84</v>
          </cell>
          <cell r="U70">
            <v>11</v>
          </cell>
          <cell r="V70">
            <v>84</v>
          </cell>
          <cell r="W70">
            <v>11</v>
          </cell>
          <cell r="X70">
            <v>84</v>
          </cell>
          <cell r="AF70" t="str">
            <v>16</v>
          </cell>
          <cell r="AI70">
            <v>11219725</v>
          </cell>
          <cell r="AJ70">
            <v>4110159.49</v>
          </cell>
        </row>
        <row r="71">
          <cell r="A71" t="str">
            <v>16</v>
          </cell>
          <cell r="B71" t="str">
            <v>06</v>
          </cell>
          <cell r="C71" t="str">
            <v>390</v>
          </cell>
          <cell r="D71" t="str">
            <v>Сруб хвойных пород 6</v>
          </cell>
          <cell r="E71" t="str">
            <v>х4х2.5</v>
          </cell>
          <cell r="G71" t="str">
            <v>01</v>
          </cell>
          <cell r="H71">
            <v>15200</v>
          </cell>
          <cell r="I71">
            <v>2470</v>
          </cell>
          <cell r="J71">
            <v>0</v>
          </cell>
          <cell r="K71">
            <v>1.38</v>
          </cell>
          <cell r="L71" t="str">
            <v>88/1</v>
          </cell>
          <cell r="M71" t="str">
            <v>10004</v>
          </cell>
          <cell r="N71" t="str">
            <v>11 4527401</v>
          </cell>
          <cell r="O71" t="str">
            <v>01</v>
          </cell>
          <cell r="P71">
            <v>2.5</v>
          </cell>
          <cell r="Q71">
            <v>0</v>
          </cell>
          <cell r="R71" t="str">
            <v>1</v>
          </cell>
          <cell r="S71" t="str">
            <v>10</v>
          </cell>
          <cell r="T71">
            <v>88</v>
          </cell>
          <cell r="U71">
            <v>6</v>
          </cell>
          <cell r="V71">
            <v>88</v>
          </cell>
          <cell r="W71">
            <v>6</v>
          </cell>
          <cell r="X71">
            <v>88</v>
          </cell>
          <cell r="AF71" t="str">
            <v>16</v>
          </cell>
          <cell r="AI71">
            <v>11020800</v>
          </cell>
          <cell r="AJ71">
            <v>2617440</v>
          </cell>
        </row>
        <row r="72">
          <cell r="A72" t="str">
            <v>02</v>
          </cell>
          <cell r="B72" t="str">
            <v>05</v>
          </cell>
          <cell r="C72" t="str">
            <v>923</v>
          </cell>
          <cell r="D72" t="str">
            <v>Двигатель М-8</v>
          </cell>
          <cell r="G72" t="str">
            <v>01</v>
          </cell>
          <cell r="H72">
            <v>11106</v>
          </cell>
          <cell r="I72">
            <v>621.94000000000005</v>
          </cell>
          <cell r="J72">
            <v>0</v>
          </cell>
          <cell r="K72">
            <v>0.96</v>
          </cell>
          <cell r="L72" t="str">
            <v>20</v>
          </cell>
          <cell r="M72" t="str">
            <v>40201</v>
          </cell>
          <cell r="N72" t="str">
            <v>14 2911100</v>
          </cell>
          <cell r="O72" t="str">
            <v>063</v>
          </cell>
          <cell r="P72">
            <v>5.6</v>
          </cell>
          <cell r="Q72">
            <v>0</v>
          </cell>
          <cell r="R72" t="str">
            <v>1</v>
          </cell>
          <cell r="S72" t="str">
            <v>40</v>
          </cell>
          <cell r="T72">
            <v>93</v>
          </cell>
          <cell r="U72">
            <v>12</v>
          </cell>
          <cell r="V72">
            <v>93</v>
          </cell>
          <cell r="W72">
            <v>12</v>
          </cell>
          <cell r="X72">
            <v>93</v>
          </cell>
          <cell r="AF72" t="str">
            <v>00</v>
          </cell>
          <cell r="AI72">
            <v>11621882</v>
          </cell>
          <cell r="AJ72">
            <v>2603301.1800000002</v>
          </cell>
        </row>
        <row r="73">
          <cell r="A73" t="str">
            <v>02</v>
          </cell>
          <cell r="B73" t="str">
            <v>23</v>
          </cell>
          <cell r="C73" t="str">
            <v>1096</v>
          </cell>
          <cell r="D73" t="str">
            <v>ЗИЛ-131 фургон</v>
          </cell>
          <cell r="E73" t="str">
            <v>Nо В 849 ОВ</v>
          </cell>
          <cell r="F73" t="str">
            <v>дв659680 ш487962</v>
          </cell>
          <cell r="G73" t="str">
            <v>01</v>
          </cell>
          <cell r="H73">
            <v>85880</v>
          </cell>
          <cell r="I73">
            <v>104150.7</v>
          </cell>
          <cell r="J73">
            <v>0</v>
          </cell>
          <cell r="K73">
            <v>0.97</v>
          </cell>
          <cell r="L73" t="str">
            <v>23</v>
          </cell>
          <cell r="M73" t="str">
            <v>50402</v>
          </cell>
          <cell r="N73" t="str">
            <v>15 3410194</v>
          </cell>
          <cell r="O73" t="str">
            <v>075</v>
          </cell>
          <cell r="P73">
            <v>0.37</v>
          </cell>
          <cell r="Q73">
            <v>0</v>
          </cell>
          <cell r="R73" t="str">
            <v>1</v>
          </cell>
          <cell r="S73" t="str">
            <v>50</v>
          </cell>
          <cell r="T73">
            <v>85</v>
          </cell>
          <cell r="U73">
            <v>11</v>
          </cell>
          <cell r="V73">
            <v>85</v>
          </cell>
          <cell r="W73">
            <v>11</v>
          </cell>
          <cell r="X73">
            <v>85</v>
          </cell>
          <cell r="AF73" t="str">
            <v>00</v>
          </cell>
          <cell r="AI73">
            <v>88493827</v>
          </cell>
          <cell r="AJ73">
            <v>88493827</v>
          </cell>
        </row>
        <row r="74">
          <cell r="A74" t="str">
            <v>02</v>
          </cell>
          <cell r="B74" t="str">
            <v>23</v>
          </cell>
          <cell r="C74" t="str">
            <v>1101</v>
          </cell>
          <cell r="D74" t="str">
            <v>УРАЛ-4320 NoВ861РА</v>
          </cell>
          <cell r="E74" t="str">
            <v>бортовой</v>
          </cell>
          <cell r="F74" t="str">
            <v>дв278802 ш100535</v>
          </cell>
          <cell r="G74" t="str">
            <v>01</v>
          </cell>
          <cell r="H74">
            <v>87980</v>
          </cell>
          <cell r="I74">
            <v>57355.08</v>
          </cell>
          <cell r="J74">
            <v>0</v>
          </cell>
          <cell r="K74">
            <v>0.78</v>
          </cell>
          <cell r="L74" t="str">
            <v>23</v>
          </cell>
          <cell r="M74" t="str">
            <v>50402</v>
          </cell>
          <cell r="N74" t="str">
            <v>15 3410195</v>
          </cell>
          <cell r="O74" t="str">
            <v>075</v>
          </cell>
          <cell r="P74">
            <v>0.37</v>
          </cell>
          <cell r="Q74">
            <v>0</v>
          </cell>
          <cell r="R74" t="str">
            <v>1</v>
          </cell>
          <cell r="S74" t="str">
            <v>50</v>
          </cell>
          <cell r="T74">
            <v>88</v>
          </cell>
          <cell r="U74">
            <v>6</v>
          </cell>
          <cell r="V74">
            <v>88</v>
          </cell>
          <cell r="W74">
            <v>6</v>
          </cell>
          <cell r="X74">
            <v>88</v>
          </cell>
          <cell r="AF74" t="str">
            <v>00</v>
          </cell>
          <cell r="AI74">
            <v>113382716</v>
          </cell>
          <cell r="AJ74">
            <v>113382716</v>
          </cell>
        </row>
        <row r="75">
          <cell r="A75" t="str">
            <v>02</v>
          </cell>
          <cell r="B75" t="str">
            <v>23</v>
          </cell>
          <cell r="C75" t="str">
            <v>1102</v>
          </cell>
          <cell r="D75" t="str">
            <v>КАМАЗ-4310 No 95-86</v>
          </cell>
          <cell r="E75" t="str">
            <v>КШР груз.трубовоз</v>
          </cell>
          <cell r="F75" t="str">
            <v>дв221817 ш41584</v>
          </cell>
          <cell r="G75" t="str">
            <v>01</v>
          </cell>
          <cell r="H75">
            <v>128820</v>
          </cell>
          <cell r="I75">
            <v>156542.22</v>
          </cell>
          <cell r="J75">
            <v>0</v>
          </cell>
          <cell r="K75">
            <v>1.08</v>
          </cell>
          <cell r="L75" t="str">
            <v>23</v>
          </cell>
          <cell r="M75" t="str">
            <v>50402</v>
          </cell>
          <cell r="N75" t="str">
            <v>14 2928262</v>
          </cell>
          <cell r="O75" t="str">
            <v>075</v>
          </cell>
          <cell r="P75">
            <v>0.37</v>
          </cell>
          <cell r="Q75">
            <v>0</v>
          </cell>
          <cell r="R75" t="str">
            <v>1</v>
          </cell>
          <cell r="S75" t="str">
            <v>50</v>
          </cell>
          <cell r="T75">
            <v>88</v>
          </cell>
          <cell r="U75">
            <v>6</v>
          </cell>
          <cell r="V75">
            <v>88</v>
          </cell>
          <cell r="W75">
            <v>6</v>
          </cell>
          <cell r="X75">
            <v>88</v>
          </cell>
          <cell r="AF75" t="str">
            <v>00</v>
          </cell>
          <cell r="AI75">
            <v>118913518</v>
          </cell>
          <cell r="AJ75">
            <v>118913518</v>
          </cell>
        </row>
        <row r="76">
          <cell r="A76" t="str">
            <v>02</v>
          </cell>
          <cell r="B76" t="str">
            <v>23</v>
          </cell>
          <cell r="C76" t="str">
            <v>1104</v>
          </cell>
          <cell r="D76" t="str">
            <v>КАМАЗ 4310 No Т681СС</v>
          </cell>
          <cell r="E76" t="str">
            <v>грузовой</v>
          </cell>
          <cell r="F76" t="str">
            <v>дв164886 ш42548</v>
          </cell>
          <cell r="G76" t="str">
            <v>01</v>
          </cell>
          <cell r="H76">
            <v>128820</v>
          </cell>
          <cell r="I76">
            <v>156085.13</v>
          </cell>
          <cell r="J76">
            <v>0</v>
          </cell>
          <cell r="K76">
            <v>0.91</v>
          </cell>
          <cell r="L76" t="str">
            <v>23</v>
          </cell>
          <cell r="M76" t="str">
            <v>50402</v>
          </cell>
          <cell r="N76" t="str">
            <v>14 2928262</v>
          </cell>
          <cell r="O76" t="str">
            <v>075</v>
          </cell>
          <cell r="P76">
            <v>0.37</v>
          </cell>
          <cell r="Q76">
            <v>0</v>
          </cell>
          <cell r="R76" t="str">
            <v>1</v>
          </cell>
          <cell r="S76" t="str">
            <v>50</v>
          </cell>
          <cell r="T76">
            <v>88</v>
          </cell>
          <cell r="U76">
            <v>12</v>
          </cell>
          <cell r="V76">
            <v>88</v>
          </cell>
          <cell r="W76">
            <v>12</v>
          </cell>
          <cell r="X76">
            <v>88</v>
          </cell>
          <cell r="AF76" t="str">
            <v>00</v>
          </cell>
          <cell r="AI76">
            <v>142222222</v>
          </cell>
          <cell r="AJ76">
            <v>142222222</v>
          </cell>
        </row>
        <row r="77">
          <cell r="A77" t="str">
            <v>02</v>
          </cell>
          <cell r="B77" t="str">
            <v>23</v>
          </cell>
          <cell r="C77" t="str">
            <v>1106</v>
          </cell>
          <cell r="D77" t="str">
            <v>ЗИЛ ММЗ-4502 No В949</v>
          </cell>
          <cell r="E77" t="str">
            <v>РА груз.самосвал</v>
          </cell>
          <cell r="F77" t="str">
            <v>дв411175 ш б/н</v>
          </cell>
          <cell r="G77" t="str">
            <v>01</v>
          </cell>
          <cell r="H77">
            <v>65540</v>
          </cell>
          <cell r="I77">
            <v>134209.44</v>
          </cell>
          <cell r="J77">
            <v>0</v>
          </cell>
          <cell r="K77">
            <v>0.79</v>
          </cell>
          <cell r="L77" t="str">
            <v>23</v>
          </cell>
          <cell r="M77" t="str">
            <v>50402</v>
          </cell>
          <cell r="N77" t="str">
            <v>15 3410222</v>
          </cell>
          <cell r="O77" t="str">
            <v>075</v>
          </cell>
          <cell r="P77">
            <v>0.37</v>
          </cell>
          <cell r="Q77">
            <v>0</v>
          </cell>
          <cell r="R77" t="str">
            <v>1</v>
          </cell>
          <cell r="S77" t="str">
            <v>50</v>
          </cell>
          <cell r="T77">
            <v>77</v>
          </cell>
          <cell r="U77">
            <v>12</v>
          </cell>
          <cell r="V77">
            <v>77</v>
          </cell>
          <cell r="W77">
            <v>12</v>
          </cell>
          <cell r="X77">
            <v>77</v>
          </cell>
          <cell r="AF77" t="str">
            <v>00</v>
          </cell>
          <cell r="AI77">
            <v>82962963</v>
          </cell>
          <cell r="AJ77">
            <v>82962963</v>
          </cell>
        </row>
        <row r="78">
          <cell r="A78" t="str">
            <v>02</v>
          </cell>
          <cell r="B78" t="str">
            <v>23</v>
          </cell>
          <cell r="C78" t="str">
            <v>1107</v>
          </cell>
          <cell r="D78" t="str">
            <v>КРАЗ-250 бортовой</v>
          </cell>
          <cell r="E78" t="str">
            <v>Nо В 830 КТ</v>
          </cell>
          <cell r="F78" t="str">
            <v>дв8813467 ш620327</v>
          </cell>
          <cell r="G78" t="str">
            <v>01</v>
          </cell>
          <cell r="H78">
            <v>111079</v>
          </cell>
          <cell r="I78">
            <v>35166.559999999998</v>
          </cell>
          <cell r="J78">
            <v>0</v>
          </cell>
          <cell r="K78">
            <v>0.38</v>
          </cell>
          <cell r="L78" t="str">
            <v>23</v>
          </cell>
          <cell r="M78" t="str">
            <v>50402</v>
          </cell>
          <cell r="N78" t="str">
            <v>15 3410196</v>
          </cell>
          <cell r="O78" t="str">
            <v>075</v>
          </cell>
          <cell r="P78">
            <v>0.37</v>
          </cell>
          <cell r="Q78">
            <v>0</v>
          </cell>
          <cell r="R78" t="str">
            <v>1</v>
          </cell>
          <cell r="S78" t="str">
            <v>50</v>
          </cell>
          <cell r="T78">
            <v>88</v>
          </cell>
          <cell r="U78">
            <v>11</v>
          </cell>
          <cell r="V78">
            <v>88</v>
          </cell>
          <cell r="W78">
            <v>11</v>
          </cell>
          <cell r="X78">
            <v>88</v>
          </cell>
          <cell r="AF78" t="str">
            <v>00</v>
          </cell>
          <cell r="AI78">
            <v>288888888</v>
          </cell>
          <cell r="AJ78">
            <v>152770943.97999999</v>
          </cell>
        </row>
        <row r="79">
          <cell r="A79" t="str">
            <v>02</v>
          </cell>
          <cell r="B79" t="str">
            <v>23</v>
          </cell>
          <cell r="C79" t="str">
            <v>1114</v>
          </cell>
          <cell r="D79" t="str">
            <v>КАМАЗ 4310 No 818 КТ</v>
          </cell>
          <cell r="E79" t="str">
            <v>бур.с уст-кой развед</v>
          </cell>
          <cell r="F79" t="str">
            <v>оборуд УРБ дв298383</v>
          </cell>
          <cell r="G79" t="str">
            <v>01</v>
          </cell>
          <cell r="H79">
            <v>300000</v>
          </cell>
          <cell r="I79">
            <v>286300</v>
          </cell>
          <cell r="J79">
            <v>0</v>
          </cell>
          <cell r="K79">
            <v>1.18</v>
          </cell>
          <cell r="L79" t="str">
            <v>23</v>
          </cell>
          <cell r="M79" t="str">
            <v>43413</v>
          </cell>
          <cell r="N79" t="str">
            <v>14 2924452</v>
          </cell>
          <cell r="O79" t="str">
            <v>064</v>
          </cell>
          <cell r="P79">
            <v>14.3</v>
          </cell>
          <cell r="Q79">
            <v>0</v>
          </cell>
          <cell r="R79" t="str">
            <v>1</v>
          </cell>
          <cell r="S79" t="str">
            <v>43</v>
          </cell>
          <cell r="T79">
            <v>88</v>
          </cell>
          <cell r="U79">
            <v>11</v>
          </cell>
          <cell r="V79">
            <v>88</v>
          </cell>
          <cell r="W79">
            <v>11</v>
          </cell>
          <cell r="X79">
            <v>88</v>
          </cell>
          <cell r="AF79" t="str">
            <v>00</v>
          </cell>
          <cell r="AI79">
            <v>253333333</v>
          </cell>
          <cell r="AJ79">
            <v>253333333</v>
          </cell>
        </row>
        <row r="80">
          <cell r="A80" t="str">
            <v>02</v>
          </cell>
          <cell r="B80" t="str">
            <v>23</v>
          </cell>
          <cell r="C80" t="str">
            <v>1115</v>
          </cell>
          <cell r="D80" t="str">
            <v>УАЗ-31512 No В923ОВ</v>
          </cell>
          <cell r="E80" t="str">
            <v>ШО спец.ПЭЛХЗМ</v>
          </cell>
          <cell r="F80" t="str">
            <v>дв00906773ш0286845</v>
          </cell>
          <cell r="G80" t="str">
            <v>01</v>
          </cell>
          <cell r="H80">
            <v>30623</v>
          </cell>
          <cell r="I80">
            <v>13879.87</v>
          </cell>
          <cell r="J80">
            <v>0</v>
          </cell>
          <cell r="K80">
            <v>0.86</v>
          </cell>
          <cell r="L80" t="str">
            <v>23</v>
          </cell>
          <cell r="M80" t="str">
            <v>50418</v>
          </cell>
          <cell r="N80" t="str">
            <v>15 3410160</v>
          </cell>
          <cell r="O80" t="str">
            <v>071</v>
          </cell>
          <cell r="P80">
            <v>11.1</v>
          </cell>
          <cell r="Q80">
            <v>0</v>
          </cell>
          <cell r="R80" t="str">
            <v>1</v>
          </cell>
          <cell r="S80" t="str">
            <v>50</v>
          </cell>
          <cell r="T80">
            <v>90</v>
          </cell>
          <cell r="U80">
            <v>11</v>
          </cell>
          <cell r="V80">
            <v>90</v>
          </cell>
          <cell r="W80">
            <v>11</v>
          </cell>
          <cell r="X80">
            <v>90</v>
          </cell>
          <cell r="AF80" t="str">
            <v>00</v>
          </cell>
          <cell r="AI80">
            <v>35555556</v>
          </cell>
          <cell r="AJ80">
            <v>27955555.710000001</v>
          </cell>
        </row>
        <row r="81">
          <cell r="A81" t="str">
            <v>02</v>
          </cell>
          <cell r="B81" t="str">
            <v>23</v>
          </cell>
          <cell r="C81" t="str">
            <v>1116</v>
          </cell>
          <cell r="D81" t="str">
            <v>ЗИЛ-131 No В 796 АН</v>
          </cell>
          <cell r="E81" t="str">
            <v>фургон</v>
          </cell>
          <cell r="F81" t="str">
            <v>дв445859 ш251920</v>
          </cell>
          <cell r="G81" t="str">
            <v>01</v>
          </cell>
          <cell r="H81">
            <v>85880</v>
          </cell>
          <cell r="I81">
            <v>109877.92</v>
          </cell>
          <cell r="J81">
            <v>0</v>
          </cell>
          <cell r="K81">
            <v>0.97</v>
          </cell>
          <cell r="L81" t="str">
            <v>23</v>
          </cell>
          <cell r="M81" t="str">
            <v>50402</v>
          </cell>
          <cell r="N81" t="str">
            <v>15 3410349</v>
          </cell>
          <cell r="O81" t="str">
            <v>075</v>
          </cell>
          <cell r="P81">
            <v>0.37</v>
          </cell>
          <cell r="Q81">
            <v>0</v>
          </cell>
          <cell r="R81" t="str">
            <v>1</v>
          </cell>
          <cell r="S81" t="str">
            <v>50</v>
          </cell>
          <cell r="T81">
            <v>77</v>
          </cell>
          <cell r="U81">
            <v>6</v>
          </cell>
          <cell r="V81">
            <v>77</v>
          </cell>
          <cell r="W81">
            <v>6</v>
          </cell>
          <cell r="X81">
            <v>77</v>
          </cell>
          <cell r="AF81" t="str">
            <v>00</v>
          </cell>
          <cell r="AI81">
            <v>88493827</v>
          </cell>
          <cell r="AJ81">
            <v>88493827</v>
          </cell>
        </row>
        <row r="82">
          <cell r="A82" t="str">
            <v>02</v>
          </cell>
          <cell r="B82" t="str">
            <v>23</v>
          </cell>
          <cell r="C82" t="str">
            <v>1120</v>
          </cell>
          <cell r="D82" t="str">
            <v>ЗИЛ 131 No 96-32 кшр</v>
          </cell>
          <cell r="E82" t="str">
            <v>фургон д/перевозки л</v>
          </cell>
          <cell r="F82" t="str">
            <v>юдей д061832 ш783305</v>
          </cell>
          <cell r="G82" t="str">
            <v>01</v>
          </cell>
          <cell r="H82">
            <v>109000</v>
          </cell>
          <cell r="I82">
            <v>109000</v>
          </cell>
          <cell r="J82">
            <v>0</v>
          </cell>
          <cell r="K82">
            <v>0.85</v>
          </cell>
          <cell r="L82" t="str">
            <v>23</v>
          </cell>
          <cell r="M82" t="str">
            <v>50401</v>
          </cell>
          <cell r="N82" t="str">
            <v>15 3410359</v>
          </cell>
          <cell r="O82" t="str">
            <v>075</v>
          </cell>
          <cell r="P82">
            <v>14.3</v>
          </cell>
          <cell r="Q82">
            <v>0</v>
          </cell>
          <cell r="R82" t="str">
            <v>1</v>
          </cell>
          <cell r="S82" t="str">
            <v>50</v>
          </cell>
          <cell r="T82">
            <v>88</v>
          </cell>
          <cell r="U82">
            <v>4</v>
          </cell>
          <cell r="V82">
            <v>88</v>
          </cell>
          <cell r="W82">
            <v>4</v>
          </cell>
          <cell r="X82">
            <v>88</v>
          </cell>
          <cell r="AF82" t="str">
            <v>00</v>
          </cell>
          <cell r="AI82">
            <v>128888889</v>
          </cell>
          <cell r="AJ82">
            <v>128888889</v>
          </cell>
        </row>
        <row r="83">
          <cell r="A83" t="str">
            <v>02</v>
          </cell>
          <cell r="B83" t="str">
            <v>23</v>
          </cell>
          <cell r="C83" t="str">
            <v>1122</v>
          </cell>
          <cell r="D83" t="str">
            <v>КРАЗ 257 кс N 4561А</v>
          </cell>
          <cell r="E83" t="str">
            <v>а/кр гос.N В960УУ</v>
          </cell>
          <cell r="F83" t="str">
            <v>дв 34039 ш 527049</v>
          </cell>
          <cell r="G83" t="str">
            <v>01</v>
          </cell>
          <cell r="H83">
            <v>250000</v>
          </cell>
          <cell r="I83">
            <v>214229.17</v>
          </cell>
          <cell r="J83">
            <v>0</v>
          </cell>
          <cell r="K83">
            <v>0.89</v>
          </cell>
          <cell r="L83" t="str">
            <v>23</v>
          </cell>
          <cell r="M83" t="str">
            <v>41701</v>
          </cell>
          <cell r="N83" t="str">
            <v>14 2915242</v>
          </cell>
          <cell r="O83" t="str">
            <v>067</v>
          </cell>
          <cell r="P83">
            <v>9.1</v>
          </cell>
          <cell r="Q83">
            <v>0</v>
          </cell>
          <cell r="R83" t="str">
            <v>1</v>
          </cell>
          <cell r="S83" t="str">
            <v>41</v>
          </cell>
          <cell r="T83">
            <v>85</v>
          </cell>
          <cell r="U83">
            <v>7</v>
          </cell>
          <cell r="V83">
            <v>85</v>
          </cell>
          <cell r="W83">
            <v>7</v>
          </cell>
          <cell r="X83">
            <v>85</v>
          </cell>
          <cell r="AF83" t="str">
            <v>00</v>
          </cell>
          <cell r="AI83">
            <v>281481481</v>
          </cell>
          <cell r="AJ83">
            <v>281481481</v>
          </cell>
        </row>
        <row r="84">
          <cell r="A84" t="str">
            <v>02</v>
          </cell>
          <cell r="B84" t="str">
            <v>23</v>
          </cell>
          <cell r="C84" t="str">
            <v>1125</v>
          </cell>
          <cell r="D84" t="str">
            <v>ЗИЛ 130в1 No В 771АН</v>
          </cell>
          <cell r="E84" t="str">
            <v xml:space="preserve"> грузовая</v>
          </cell>
          <cell r="F84" t="str">
            <v>дв916684 ш1215164</v>
          </cell>
          <cell r="G84" t="str">
            <v>01</v>
          </cell>
          <cell r="H84">
            <v>62150</v>
          </cell>
          <cell r="I84">
            <v>119196.25</v>
          </cell>
          <cell r="J84">
            <v>0</v>
          </cell>
          <cell r="K84">
            <v>0.72</v>
          </cell>
          <cell r="L84" t="str">
            <v>23</v>
          </cell>
          <cell r="M84" t="str">
            <v>50402</v>
          </cell>
          <cell r="N84" t="str">
            <v>15 3410213</v>
          </cell>
          <cell r="O84" t="str">
            <v>075</v>
          </cell>
          <cell r="P84">
            <v>0.37</v>
          </cell>
          <cell r="Q84">
            <v>0</v>
          </cell>
          <cell r="R84" t="str">
            <v>1</v>
          </cell>
          <cell r="S84" t="str">
            <v>50</v>
          </cell>
          <cell r="T84">
            <v>76</v>
          </cell>
          <cell r="U84">
            <v>3</v>
          </cell>
          <cell r="V84">
            <v>76</v>
          </cell>
          <cell r="W84">
            <v>3</v>
          </cell>
          <cell r="X84">
            <v>76</v>
          </cell>
          <cell r="AF84" t="str">
            <v>00</v>
          </cell>
          <cell r="AI84">
            <v>85728395</v>
          </cell>
          <cell r="AJ84">
            <v>85728395</v>
          </cell>
        </row>
        <row r="85">
          <cell r="A85" t="str">
            <v>02</v>
          </cell>
          <cell r="B85" t="str">
            <v>23</v>
          </cell>
          <cell r="C85" t="str">
            <v>1126</v>
          </cell>
          <cell r="D85" t="str">
            <v>КРАЗ-255б1а груз.тя-</v>
          </cell>
          <cell r="E85" t="str">
            <v>гач Nо В 963 МТ</v>
          </cell>
          <cell r="F85" t="str">
            <v>дв963385 ш 639515</v>
          </cell>
          <cell r="G85" t="str">
            <v>01</v>
          </cell>
          <cell r="H85">
            <v>129950</v>
          </cell>
          <cell r="I85">
            <v>69533.539999999994</v>
          </cell>
          <cell r="J85">
            <v>0</v>
          </cell>
          <cell r="K85">
            <v>1.04</v>
          </cell>
          <cell r="L85" t="str">
            <v>23</v>
          </cell>
          <cell r="M85" t="str">
            <v>50402</v>
          </cell>
          <cell r="N85" t="str">
            <v>15 3410214</v>
          </cell>
          <cell r="O85" t="str">
            <v>075</v>
          </cell>
          <cell r="P85">
            <v>0.37</v>
          </cell>
          <cell r="Q85">
            <v>0</v>
          </cell>
          <cell r="R85" t="str">
            <v>1</v>
          </cell>
          <cell r="S85" t="str">
            <v>50</v>
          </cell>
          <cell r="T85">
            <v>88</v>
          </cell>
          <cell r="U85">
            <v>1</v>
          </cell>
          <cell r="V85">
            <v>88</v>
          </cell>
          <cell r="W85">
            <v>1</v>
          </cell>
          <cell r="X85">
            <v>88</v>
          </cell>
          <cell r="AF85" t="str">
            <v>00</v>
          </cell>
          <cell r="AI85">
            <v>124444444</v>
          </cell>
          <cell r="AJ85">
            <v>97962778.319999993</v>
          </cell>
        </row>
        <row r="86">
          <cell r="A86" t="str">
            <v>02</v>
          </cell>
          <cell r="B86" t="str">
            <v>23</v>
          </cell>
          <cell r="C86" t="str">
            <v>1129</v>
          </cell>
          <cell r="D86" t="str">
            <v>УАЗ-31511 N 65-52кшб</v>
          </cell>
          <cell r="E86" t="str">
            <v>ПЭЛХЗ спец.</v>
          </cell>
          <cell r="F86" t="str">
            <v>дв90403721 ш210481</v>
          </cell>
          <cell r="G86" t="str">
            <v>01</v>
          </cell>
          <cell r="H86">
            <v>30623</v>
          </cell>
          <cell r="I86">
            <v>24084.99</v>
          </cell>
          <cell r="J86">
            <v>0</v>
          </cell>
          <cell r="K86">
            <v>0.86</v>
          </cell>
          <cell r="L86" t="str">
            <v>23</v>
          </cell>
          <cell r="M86" t="str">
            <v>50401</v>
          </cell>
          <cell r="N86" t="str">
            <v>15 3410160</v>
          </cell>
          <cell r="O86" t="str">
            <v>075</v>
          </cell>
          <cell r="P86">
            <v>14.3</v>
          </cell>
          <cell r="Q86">
            <v>0</v>
          </cell>
          <cell r="R86" t="str">
            <v>1</v>
          </cell>
          <cell r="S86" t="str">
            <v>50</v>
          </cell>
          <cell r="T86">
            <v>89</v>
          </cell>
          <cell r="U86">
            <v>6</v>
          </cell>
          <cell r="V86">
            <v>89</v>
          </cell>
          <cell r="W86">
            <v>6</v>
          </cell>
          <cell r="X86">
            <v>89</v>
          </cell>
          <cell r="AF86" t="str">
            <v>00</v>
          </cell>
          <cell r="AI86">
            <v>35555556</v>
          </cell>
          <cell r="AJ86">
            <v>35555556</v>
          </cell>
        </row>
        <row r="87">
          <cell r="A87" t="str">
            <v>02</v>
          </cell>
          <cell r="B87" t="str">
            <v>23</v>
          </cell>
          <cell r="C87" t="str">
            <v>1133</v>
          </cell>
          <cell r="D87" t="str">
            <v>КАМАЗ-4310 NoУ684ЕУ</v>
          </cell>
          <cell r="E87" t="str">
            <v>КШC фургон д/перевоз</v>
          </cell>
          <cell r="F87" t="str">
            <v>килюдей дв423995</v>
          </cell>
          <cell r="G87" t="str">
            <v>01</v>
          </cell>
          <cell r="H87">
            <v>131600</v>
          </cell>
          <cell r="I87">
            <v>102084.46</v>
          </cell>
          <cell r="J87">
            <v>0</v>
          </cell>
          <cell r="K87">
            <v>0.74</v>
          </cell>
          <cell r="L87" t="str">
            <v>23</v>
          </cell>
          <cell r="M87" t="str">
            <v>50402</v>
          </cell>
          <cell r="N87" t="str">
            <v>15 3410359</v>
          </cell>
          <cell r="O87" t="str">
            <v>075</v>
          </cell>
          <cell r="P87">
            <v>0.37</v>
          </cell>
          <cell r="Q87">
            <v>0</v>
          </cell>
          <cell r="R87" t="str">
            <v>1</v>
          </cell>
          <cell r="S87" t="str">
            <v>50</v>
          </cell>
          <cell r="T87">
            <v>89</v>
          </cell>
          <cell r="U87">
            <v>7</v>
          </cell>
          <cell r="V87">
            <v>89</v>
          </cell>
          <cell r="W87">
            <v>7</v>
          </cell>
          <cell r="X87">
            <v>89</v>
          </cell>
          <cell r="AF87" t="str">
            <v>00</v>
          </cell>
          <cell r="AI87">
            <v>177777778</v>
          </cell>
          <cell r="AJ87">
            <v>177777778</v>
          </cell>
        </row>
        <row r="88">
          <cell r="A88" t="str">
            <v>02</v>
          </cell>
          <cell r="B88" t="str">
            <v>23</v>
          </cell>
          <cell r="C88" t="str">
            <v>1135</v>
          </cell>
          <cell r="D88" t="str">
            <v>КАМАЗ-5511 No А879УС</v>
          </cell>
          <cell r="E88" t="str">
            <v>грузовой</v>
          </cell>
          <cell r="F88" t="str">
            <v>дв241305ш53197</v>
          </cell>
          <cell r="G88" t="str">
            <v>01</v>
          </cell>
          <cell r="H88">
            <v>110740</v>
          </cell>
          <cell r="I88">
            <v>57855.19</v>
          </cell>
          <cell r="J88">
            <v>0</v>
          </cell>
          <cell r="K88">
            <v>0.83</v>
          </cell>
          <cell r="L88" t="str">
            <v>23</v>
          </cell>
          <cell r="M88" t="str">
            <v>50402</v>
          </cell>
          <cell r="N88" t="str">
            <v>15 3410224</v>
          </cell>
          <cell r="O88" t="str">
            <v>075</v>
          </cell>
          <cell r="P88">
            <v>0.37</v>
          </cell>
          <cell r="Q88">
            <v>0</v>
          </cell>
          <cell r="R88" t="str">
            <v>1</v>
          </cell>
          <cell r="S88" t="str">
            <v>50</v>
          </cell>
          <cell r="T88">
            <v>80</v>
          </cell>
          <cell r="U88">
            <v>12</v>
          </cell>
          <cell r="V88">
            <v>80</v>
          </cell>
          <cell r="W88">
            <v>12</v>
          </cell>
          <cell r="X88">
            <v>80</v>
          </cell>
          <cell r="AF88" t="str">
            <v>00</v>
          </cell>
          <cell r="AI88">
            <v>132740741</v>
          </cell>
          <cell r="AJ88">
            <v>94810035.269999996</v>
          </cell>
        </row>
        <row r="89">
          <cell r="A89" t="str">
            <v>02</v>
          </cell>
          <cell r="B89" t="str">
            <v>23</v>
          </cell>
          <cell r="C89" t="str">
            <v>1140</v>
          </cell>
          <cell r="D89" t="str">
            <v>КАМАЗ 4310 No А766УС</v>
          </cell>
          <cell r="E89" t="str">
            <v>спец.груз.фургон</v>
          </cell>
          <cell r="F89" t="str">
            <v>дв487025 ш53017</v>
          </cell>
          <cell r="G89" t="str">
            <v>01</v>
          </cell>
          <cell r="H89">
            <v>131600</v>
          </cell>
          <cell r="I89">
            <v>95662.23</v>
          </cell>
          <cell r="J89">
            <v>0</v>
          </cell>
          <cell r="K89">
            <v>0.74</v>
          </cell>
          <cell r="L89" t="str">
            <v>23</v>
          </cell>
          <cell r="M89" t="str">
            <v>50401</v>
          </cell>
          <cell r="N89" t="str">
            <v>15 3410359</v>
          </cell>
          <cell r="O89" t="str">
            <v>075</v>
          </cell>
          <cell r="P89">
            <v>14.3</v>
          </cell>
          <cell r="Q89">
            <v>0</v>
          </cell>
          <cell r="R89" t="str">
            <v>1</v>
          </cell>
          <cell r="S89" t="str">
            <v>50</v>
          </cell>
          <cell r="T89">
            <v>89</v>
          </cell>
          <cell r="U89">
            <v>11</v>
          </cell>
          <cell r="V89">
            <v>89</v>
          </cell>
          <cell r="W89">
            <v>11</v>
          </cell>
          <cell r="X89">
            <v>89</v>
          </cell>
          <cell r="AF89" t="str">
            <v>00</v>
          </cell>
          <cell r="AI89">
            <v>177777778</v>
          </cell>
          <cell r="AJ89">
            <v>177777778</v>
          </cell>
        </row>
        <row r="90">
          <cell r="A90" t="str">
            <v>02</v>
          </cell>
          <cell r="B90" t="str">
            <v>23</v>
          </cell>
          <cell r="C90" t="str">
            <v>1141</v>
          </cell>
          <cell r="D90" t="str">
            <v>ЗИЛ 131а No А 845 УС</v>
          </cell>
          <cell r="E90" t="str">
            <v>грузовой спец.</v>
          </cell>
          <cell r="F90" t="str">
            <v>дв б/н ш344958</v>
          </cell>
          <cell r="G90" t="str">
            <v>01</v>
          </cell>
          <cell r="H90">
            <v>85880</v>
          </cell>
          <cell r="I90">
            <v>85880</v>
          </cell>
          <cell r="J90">
            <v>0</v>
          </cell>
          <cell r="K90">
            <v>0.81</v>
          </cell>
          <cell r="L90" t="str">
            <v>23</v>
          </cell>
          <cell r="M90" t="str">
            <v>50401</v>
          </cell>
          <cell r="N90" t="str">
            <v>15 3410359</v>
          </cell>
          <cell r="O90" t="str">
            <v>075</v>
          </cell>
          <cell r="P90">
            <v>14.3</v>
          </cell>
          <cell r="Q90">
            <v>0</v>
          </cell>
          <cell r="R90" t="str">
            <v>1</v>
          </cell>
          <cell r="S90" t="str">
            <v>50</v>
          </cell>
          <cell r="T90">
            <v>80</v>
          </cell>
          <cell r="U90">
            <v>3</v>
          </cell>
          <cell r="V90">
            <v>80</v>
          </cell>
          <cell r="W90">
            <v>3</v>
          </cell>
          <cell r="X90">
            <v>80</v>
          </cell>
          <cell r="AF90" t="str">
            <v>00</v>
          </cell>
          <cell r="AI90">
            <v>106666667</v>
          </cell>
          <cell r="AJ90">
            <v>106666667</v>
          </cell>
        </row>
        <row r="91">
          <cell r="A91" t="str">
            <v>02</v>
          </cell>
          <cell r="B91" t="str">
            <v>23</v>
          </cell>
          <cell r="C91" t="str">
            <v>1154</v>
          </cell>
          <cell r="D91" t="str">
            <v>КАМАЗ 4310 NoС862РО</v>
          </cell>
          <cell r="E91" t="str">
            <v>спец. бур.</v>
          </cell>
          <cell r="F91" t="str">
            <v>дв.079140 ш.31211</v>
          </cell>
          <cell r="G91" t="str">
            <v>01</v>
          </cell>
          <cell r="H91">
            <v>128820</v>
          </cell>
          <cell r="I91">
            <v>12882</v>
          </cell>
          <cell r="J91">
            <v>0</v>
          </cell>
          <cell r="K91">
            <v>0.51</v>
          </cell>
          <cell r="L91" t="str">
            <v>23</v>
          </cell>
          <cell r="M91" t="str">
            <v>43413</v>
          </cell>
          <cell r="N91" t="str">
            <v>14 2924452</v>
          </cell>
          <cell r="O91" t="str">
            <v>064</v>
          </cell>
          <cell r="P91">
            <v>14.3</v>
          </cell>
          <cell r="Q91">
            <v>0</v>
          </cell>
          <cell r="R91" t="str">
            <v>1</v>
          </cell>
          <cell r="S91" t="str">
            <v>43</v>
          </cell>
          <cell r="T91">
            <v>87</v>
          </cell>
          <cell r="U91">
            <v>6</v>
          </cell>
          <cell r="V91">
            <v>87</v>
          </cell>
          <cell r="W91">
            <v>6</v>
          </cell>
          <cell r="X91">
            <v>87</v>
          </cell>
          <cell r="AF91" t="str">
            <v>00</v>
          </cell>
          <cell r="AI91">
            <v>253333333</v>
          </cell>
          <cell r="AJ91">
            <v>134013332.86</v>
          </cell>
        </row>
        <row r="92">
          <cell r="A92" t="str">
            <v>02</v>
          </cell>
          <cell r="B92" t="str">
            <v>23</v>
          </cell>
          <cell r="C92" t="str">
            <v>1155</v>
          </cell>
          <cell r="D92" t="str">
            <v>ЗИЛ-130 спец.АЦПТ-41</v>
          </cell>
          <cell r="E92" t="str">
            <v>Nо В 870 ОВ</v>
          </cell>
          <cell r="F92" t="str">
            <v>дв844148 ш1863430</v>
          </cell>
          <cell r="G92" t="str">
            <v>01</v>
          </cell>
          <cell r="H92">
            <v>66764.44</v>
          </cell>
          <cell r="I92">
            <v>35059.17</v>
          </cell>
          <cell r="J92">
            <v>0</v>
          </cell>
          <cell r="K92">
            <v>1.1100000000000001</v>
          </cell>
          <cell r="L92" t="str">
            <v>23</v>
          </cell>
          <cell r="M92" t="str">
            <v>50402</v>
          </cell>
          <cell r="N92" t="str">
            <v>15 3410364</v>
          </cell>
          <cell r="O92" t="str">
            <v>075</v>
          </cell>
          <cell r="P92">
            <v>0.37</v>
          </cell>
          <cell r="Q92">
            <v>0</v>
          </cell>
          <cell r="R92" t="str">
            <v>1</v>
          </cell>
          <cell r="S92" t="str">
            <v>50</v>
          </cell>
          <cell r="T92">
            <v>81</v>
          </cell>
          <cell r="U92">
            <v>5</v>
          </cell>
          <cell r="V92">
            <v>81</v>
          </cell>
          <cell r="W92">
            <v>5</v>
          </cell>
          <cell r="X92">
            <v>81</v>
          </cell>
          <cell r="AF92" t="str">
            <v>00</v>
          </cell>
          <cell r="AI92">
            <v>60148148</v>
          </cell>
          <cell r="AJ92">
            <v>48563481.049999997</v>
          </cell>
        </row>
        <row r="93">
          <cell r="A93" t="str">
            <v>02</v>
          </cell>
          <cell r="B93" t="str">
            <v>23</v>
          </cell>
          <cell r="C93" t="str">
            <v>1158</v>
          </cell>
          <cell r="D93" t="str">
            <v>ГАЗ-5327 No 70-54кшс</v>
          </cell>
          <cell r="E93" t="str">
            <v>груз.бортовая</v>
          </cell>
          <cell r="F93" t="str">
            <v>дв0239692 ш1230454</v>
          </cell>
          <cell r="G93" t="str">
            <v>01</v>
          </cell>
          <cell r="H93">
            <v>27233</v>
          </cell>
          <cell r="I93">
            <v>18806.740000000002</v>
          </cell>
          <cell r="J93">
            <v>0</v>
          </cell>
          <cell r="K93">
            <v>0.49</v>
          </cell>
          <cell r="L93" t="str">
            <v>23</v>
          </cell>
          <cell r="M93" t="str">
            <v>50402</v>
          </cell>
          <cell r="N93" t="str">
            <v>15 3410441</v>
          </cell>
          <cell r="O93" t="str">
            <v>075</v>
          </cell>
          <cell r="P93">
            <v>0.37</v>
          </cell>
          <cell r="Q93">
            <v>0</v>
          </cell>
          <cell r="R93" t="str">
            <v>1</v>
          </cell>
          <cell r="S93" t="str">
            <v>50</v>
          </cell>
          <cell r="T93">
            <v>88</v>
          </cell>
          <cell r="U93">
            <v>12</v>
          </cell>
          <cell r="V93">
            <v>88</v>
          </cell>
          <cell r="W93">
            <v>12</v>
          </cell>
          <cell r="X93">
            <v>88</v>
          </cell>
          <cell r="AF93" t="str">
            <v>00</v>
          </cell>
          <cell r="AI93">
            <v>55308642</v>
          </cell>
          <cell r="AJ93">
            <v>55308642</v>
          </cell>
        </row>
        <row r="94">
          <cell r="A94" t="str">
            <v>02</v>
          </cell>
          <cell r="B94" t="str">
            <v>23</v>
          </cell>
          <cell r="C94" t="str">
            <v>1170</v>
          </cell>
          <cell r="D94" t="str">
            <v>КАМАЗ-5511 сед.тягач</v>
          </cell>
          <cell r="E94" t="str">
            <v>Nо С 681 ТТ</v>
          </cell>
          <cell r="F94" t="str">
            <v>дв620740 ш033993</v>
          </cell>
          <cell r="G94" t="str">
            <v>01</v>
          </cell>
          <cell r="H94">
            <v>133000</v>
          </cell>
          <cell r="I94">
            <v>108097.15</v>
          </cell>
          <cell r="J94">
            <v>0</v>
          </cell>
          <cell r="K94">
            <v>0.53</v>
          </cell>
          <cell r="L94" t="str">
            <v>23</v>
          </cell>
          <cell r="M94" t="str">
            <v>50402</v>
          </cell>
          <cell r="N94" t="str">
            <v>15 3410214</v>
          </cell>
          <cell r="O94" t="str">
            <v>075</v>
          </cell>
          <cell r="P94">
            <v>0.37</v>
          </cell>
          <cell r="Q94">
            <v>0</v>
          </cell>
          <cell r="R94" t="str">
            <v>1</v>
          </cell>
          <cell r="S94" t="str">
            <v>50</v>
          </cell>
          <cell r="T94">
            <v>83</v>
          </cell>
          <cell r="U94">
            <v>4</v>
          </cell>
          <cell r="V94">
            <v>83</v>
          </cell>
          <cell r="W94">
            <v>4</v>
          </cell>
          <cell r="X94">
            <v>83</v>
          </cell>
          <cell r="AF94" t="str">
            <v>00</v>
          </cell>
          <cell r="AI94">
            <v>248888889</v>
          </cell>
          <cell r="AJ94">
            <v>248888889</v>
          </cell>
        </row>
        <row r="95">
          <cell r="A95" t="str">
            <v>02</v>
          </cell>
          <cell r="B95" t="str">
            <v>23</v>
          </cell>
          <cell r="C95" t="str">
            <v>1171</v>
          </cell>
          <cell r="D95" t="str">
            <v>МАЗ-5334 No А 875 УС</v>
          </cell>
          <cell r="E95" t="str">
            <v>а/топ/заправщик спец</v>
          </cell>
          <cell r="F95" t="str">
            <v>дв770657 ш85999</v>
          </cell>
          <cell r="G95" t="str">
            <v>01</v>
          </cell>
          <cell r="H95">
            <v>165668</v>
          </cell>
          <cell r="I95">
            <v>138056.67000000001</v>
          </cell>
          <cell r="J95">
            <v>0</v>
          </cell>
          <cell r="K95">
            <v>1.1499999999999999</v>
          </cell>
          <cell r="L95" t="str">
            <v>23</v>
          </cell>
          <cell r="M95" t="str">
            <v>50426</v>
          </cell>
          <cell r="N95" t="str">
            <v>15 3410362</v>
          </cell>
          <cell r="O95" t="str">
            <v>073</v>
          </cell>
          <cell r="P95">
            <v>10</v>
          </cell>
          <cell r="Q95">
            <v>0</v>
          </cell>
          <cell r="R95" t="str">
            <v>1</v>
          </cell>
          <cell r="S95" t="str">
            <v>50</v>
          </cell>
          <cell r="T95">
            <v>86</v>
          </cell>
          <cell r="U95">
            <v>8</v>
          </cell>
          <cell r="V95">
            <v>86</v>
          </cell>
          <cell r="W95">
            <v>8</v>
          </cell>
          <cell r="X95">
            <v>86</v>
          </cell>
          <cell r="AF95" t="str">
            <v>00</v>
          </cell>
          <cell r="AI95">
            <v>144641975</v>
          </cell>
          <cell r="AJ95">
            <v>144641975</v>
          </cell>
        </row>
        <row r="96">
          <cell r="A96" t="str">
            <v>02</v>
          </cell>
          <cell r="B96" t="str">
            <v>23</v>
          </cell>
          <cell r="C96" t="str">
            <v>1172</v>
          </cell>
          <cell r="D96" t="str">
            <v>ЗИЛ-131 No 28-51 кшм</v>
          </cell>
          <cell r="E96" t="str">
            <v>в/в-ка дв518721</v>
          </cell>
          <cell r="F96" t="str">
            <v>ш 463900</v>
          </cell>
          <cell r="G96" t="str">
            <v>01</v>
          </cell>
          <cell r="H96">
            <v>85880</v>
          </cell>
          <cell r="I96">
            <v>85880</v>
          </cell>
          <cell r="J96">
            <v>0</v>
          </cell>
          <cell r="K96">
            <v>0.69</v>
          </cell>
          <cell r="L96" t="str">
            <v>23</v>
          </cell>
          <cell r="M96" t="str">
            <v>43413</v>
          </cell>
          <cell r="N96" t="str">
            <v>15 3410364</v>
          </cell>
          <cell r="O96" t="str">
            <v>064</v>
          </cell>
          <cell r="P96">
            <v>14.3</v>
          </cell>
          <cell r="Q96">
            <v>0</v>
          </cell>
          <cell r="R96" t="str">
            <v>1</v>
          </cell>
          <cell r="S96" t="str">
            <v>43</v>
          </cell>
          <cell r="T96">
            <v>81</v>
          </cell>
          <cell r="U96">
            <v>12</v>
          </cell>
          <cell r="V96">
            <v>81</v>
          </cell>
          <cell r="W96">
            <v>12</v>
          </cell>
          <cell r="X96">
            <v>81</v>
          </cell>
          <cell r="AF96" t="str">
            <v>00</v>
          </cell>
          <cell r="AI96">
            <v>124444444</v>
          </cell>
          <cell r="AJ96">
            <v>124444444</v>
          </cell>
        </row>
        <row r="97">
          <cell r="A97" t="str">
            <v>02</v>
          </cell>
          <cell r="B97" t="str">
            <v>23</v>
          </cell>
          <cell r="C97" t="str">
            <v>1178</v>
          </cell>
          <cell r="D97" t="str">
            <v>ЗИЛ 130-80 No В663ХО</v>
          </cell>
          <cell r="E97" t="str">
            <v>спец.АГУ-2М</v>
          </cell>
          <cell r="F97" t="str">
            <v>дв956207 ш2145878</v>
          </cell>
          <cell r="G97" t="str">
            <v>01</v>
          </cell>
          <cell r="H97">
            <v>66764.44</v>
          </cell>
          <cell r="I97">
            <v>12339.81</v>
          </cell>
          <cell r="J97">
            <v>0</v>
          </cell>
          <cell r="K97">
            <v>1.1100000000000001</v>
          </cell>
          <cell r="L97" t="str">
            <v>23</v>
          </cell>
          <cell r="M97" t="str">
            <v>50402</v>
          </cell>
          <cell r="N97" t="str">
            <v>15 3410363</v>
          </cell>
          <cell r="O97" t="str">
            <v>075</v>
          </cell>
          <cell r="P97">
            <v>0.37</v>
          </cell>
          <cell r="Q97">
            <v>0</v>
          </cell>
          <cell r="R97" t="str">
            <v>1</v>
          </cell>
          <cell r="S97" t="str">
            <v>50</v>
          </cell>
          <cell r="T97">
            <v>83</v>
          </cell>
          <cell r="U97">
            <v>9</v>
          </cell>
          <cell r="V97">
            <v>83</v>
          </cell>
          <cell r="W97">
            <v>9</v>
          </cell>
          <cell r="X97">
            <v>83</v>
          </cell>
          <cell r="AF97" t="str">
            <v>00</v>
          </cell>
          <cell r="AI97">
            <v>60148148</v>
          </cell>
          <cell r="AJ97">
            <v>13760819.609999999</v>
          </cell>
        </row>
        <row r="98">
          <cell r="A98" t="str">
            <v>02</v>
          </cell>
          <cell r="B98" t="str">
            <v>23</v>
          </cell>
          <cell r="C98" t="str">
            <v>1179</v>
          </cell>
          <cell r="D98" t="str">
            <v>КАМАЗ 5511 No 52-44</v>
          </cell>
          <cell r="E98" t="str">
            <v>кшн а/бетоносмесит.</v>
          </cell>
          <cell r="F98" t="str">
            <v>дв540364 ш150094</v>
          </cell>
          <cell r="G98" t="str">
            <v>01</v>
          </cell>
          <cell r="H98">
            <v>175000</v>
          </cell>
          <cell r="I98">
            <v>108494.45</v>
          </cell>
          <cell r="J98">
            <v>0</v>
          </cell>
          <cell r="K98">
            <v>0.7</v>
          </cell>
          <cell r="L98" t="str">
            <v>23</v>
          </cell>
          <cell r="M98" t="str">
            <v>50402</v>
          </cell>
          <cell r="N98" t="str">
            <v>15 3410373</v>
          </cell>
          <cell r="O98" t="str">
            <v>075</v>
          </cell>
          <cell r="P98">
            <v>0.37</v>
          </cell>
          <cell r="Q98">
            <v>0</v>
          </cell>
          <cell r="R98" t="str">
            <v>1</v>
          </cell>
          <cell r="S98" t="str">
            <v>50</v>
          </cell>
          <cell r="T98">
            <v>83</v>
          </cell>
          <cell r="U98">
            <v>12</v>
          </cell>
          <cell r="V98">
            <v>83</v>
          </cell>
          <cell r="W98">
            <v>12</v>
          </cell>
          <cell r="X98">
            <v>83</v>
          </cell>
          <cell r="AF98" t="str">
            <v>00</v>
          </cell>
          <cell r="AI98">
            <v>248888889</v>
          </cell>
          <cell r="AJ98">
            <v>181328547.63999999</v>
          </cell>
        </row>
        <row r="99">
          <cell r="A99" t="str">
            <v>02</v>
          </cell>
          <cell r="B99" t="str">
            <v>23</v>
          </cell>
          <cell r="C99" t="str">
            <v>1180</v>
          </cell>
          <cell r="D99" t="str">
            <v>ЗИЛ-130 NoВ804 КТ</v>
          </cell>
          <cell r="E99" t="str">
            <v xml:space="preserve"> грузовая бортовая</v>
          </cell>
          <cell r="F99" t="str">
            <v>дв383226 ш2364612</v>
          </cell>
          <cell r="G99" t="str">
            <v>01</v>
          </cell>
          <cell r="H99">
            <v>85880</v>
          </cell>
          <cell r="I99">
            <v>81072.27</v>
          </cell>
          <cell r="J99">
            <v>0</v>
          </cell>
          <cell r="K99">
            <v>0.86</v>
          </cell>
          <cell r="L99" t="str">
            <v>23</v>
          </cell>
          <cell r="M99" t="str">
            <v>50402</v>
          </cell>
          <cell r="N99" t="str">
            <v>15 3410441</v>
          </cell>
          <cell r="O99" t="str">
            <v>075</v>
          </cell>
          <cell r="P99">
            <v>0.37</v>
          </cell>
          <cell r="Q99">
            <v>0</v>
          </cell>
          <cell r="R99" t="str">
            <v>1</v>
          </cell>
          <cell r="S99" t="str">
            <v>50</v>
          </cell>
          <cell r="T99">
            <v>85</v>
          </cell>
          <cell r="U99">
            <v>9</v>
          </cell>
          <cell r="V99">
            <v>85</v>
          </cell>
          <cell r="W99">
            <v>9</v>
          </cell>
          <cell r="X99">
            <v>85</v>
          </cell>
          <cell r="AF99" t="str">
            <v>00</v>
          </cell>
          <cell r="AI99">
            <v>99555556</v>
          </cell>
          <cell r="AJ99">
            <v>99555556</v>
          </cell>
        </row>
        <row r="100">
          <cell r="A100" t="str">
            <v>02</v>
          </cell>
          <cell r="B100" t="str">
            <v>23</v>
          </cell>
          <cell r="C100" t="str">
            <v>1181</v>
          </cell>
          <cell r="D100" t="str">
            <v>УРАЛ-4320 No У783ЕУ</v>
          </cell>
          <cell r="E100" t="str">
            <v>грузовая дв826575</v>
          </cell>
          <cell r="F100" t="str">
            <v>ш093681</v>
          </cell>
          <cell r="G100" t="str">
            <v>01</v>
          </cell>
          <cell r="H100">
            <v>87980</v>
          </cell>
          <cell r="I100">
            <v>63023.38</v>
          </cell>
          <cell r="J100">
            <v>0</v>
          </cell>
          <cell r="K100">
            <v>0.78</v>
          </cell>
          <cell r="L100" t="str">
            <v>23</v>
          </cell>
          <cell r="M100" t="str">
            <v>50402</v>
          </cell>
          <cell r="N100" t="str">
            <v>14 2928262</v>
          </cell>
          <cell r="O100" t="str">
            <v>075</v>
          </cell>
          <cell r="P100">
            <v>0.37</v>
          </cell>
          <cell r="Q100">
            <v>0</v>
          </cell>
          <cell r="R100" t="str">
            <v>1</v>
          </cell>
          <cell r="S100" t="str">
            <v>50</v>
          </cell>
          <cell r="T100">
            <v>85</v>
          </cell>
          <cell r="U100">
            <v>11</v>
          </cell>
          <cell r="V100">
            <v>85</v>
          </cell>
          <cell r="W100">
            <v>11</v>
          </cell>
          <cell r="X100">
            <v>85</v>
          </cell>
          <cell r="AF100" t="str">
            <v>00</v>
          </cell>
          <cell r="AI100">
            <v>113382716</v>
          </cell>
          <cell r="AJ100">
            <v>93305718.689999998</v>
          </cell>
        </row>
        <row r="101">
          <cell r="A101" t="str">
            <v>02</v>
          </cell>
          <cell r="B101" t="str">
            <v>23</v>
          </cell>
          <cell r="C101" t="str">
            <v>1183</v>
          </cell>
          <cell r="D101" t="str">
            <v>ЗИЛ-130 NoВ831 КТ</v>
          </cell>
          <cell r="E101" t="str">
            <v xml:space="preserve"> грузовая бортовая</v>
          </cell>
          <cell r="F101" t="str">
            <v>дв292166 ш2308794</v>
          </cell>
          <cell r="G101" t="str">
            <v>01</v>
          </cell>
          <cell r="H101">
            <v>85880</v>
          </cell>
          <cell r="I101">
            <v>34764.239999999998</v>
          </cell>
          <cell r="J101">
            <v>0</v>
          </cell>
          <cell r="K101">
            <v>0.86</v>
          </cell>
          <cell r="L101" t="str">
            <v>23</v>
          </cell>
          <cell r="M101" t="str">
            <v>50402</v>
          </cell>
          <cell r="N101" t="str">
            <v>14 3410441</v>
          </cell>
          <cell r="O101" t="str">
            <v>075</v>
          </cell>
          <cell r="P101">
            <v>0.37</v>
          </cell>
          <cell r="Q101">
            <v>0</v>
          </cell>
          <cell r="R101" t="str">
            <v>1</v>
          </cell>
          <cell r="S101" t="str">
            <v>50</v>
          </cell>
          <cell r="T101">
            <v>84</v>
          </cell>
          <cell r="U101">
            <v>12</v>
          </cell>
          <cell r="V101">
            <v>84</v>
          </cell>
          <cell r="W101">
            <v>12</v>
          </cell>
          <cell r="X101">
            <v>84</v>
          </cell>
          <cell r="AF101" t="str">
            <v>00</v>
          </cell>
          <cell r="AI101">
            <v>99555556</v>
          </cell>
          <cell r="AJ101">
            <v>69549383.959999993</v>
          </cell>
        </row>
        <row r="102">
          <cell r="A102" t="str">
            <v>02</v>
          </cell>
          <cell r="B102" t="str">
            <v>23</v>
          </cell>
          <cell r="C102" t="str">
            <v>1185</v>
          </cell>
          <cell r="D102" t="str">
            <v>ЗИЛ-130 NoВ803 КТ</v>
          </cell>
          <cell r="E102" t="str">
            <v xml:space="preserve"> грузовая бортовая</v>
          </cell>
          <cell r="F102" t="str">
            <v>дв983577 ш2396382</v>
          </cell>
          <cell r="G102" t="str">
            <v>01</v>
          </cell>
          <cell r="H102">
            <v>85880</v>
          </cell>
          <cell r="I102">
            <v>49150</v>
          </cell>
          <cell r="J102">
            <v>0</v>
          </cell>
          <cell r="K102">
            <v>0.86</v>
          </cell>
          <cell r="L102" t="str">
            <v>23</v>
          </cell>
          <cell r="M102" t="str">
            <v>50402</v>
          </cell>
          <cell r="N102" t="str">
            <v>15 3410194</v>
          </cell>
          <cell r="O102" t="str">
            <v>075</v>
          </cell>
          <cell r="P102">
            <v>0.37</v>
          </cell>
          <cell r="Q102">
            <v>0</v>
          </cell>
          <cell r="R102" t="str">
            <v>1</v>
          </cell>
          <cell r="S102" t="str">
            <v>50</v>
          </cell>
          <cell r="T102">
            <v>85</v>
          </cell>
          <cell r="U102">
            <v>9</v>
          </cell>
          <cell r="V102">
            <v>85</v>
          </cell>
          <cell r="W102">
            <v>9</v>
          </cell>
          <cell r="X102">
            <v>85</v>
          </cell>
          <cell r="AF102" t="str">
            <v>00</v>
          </cell>
          <cell r="AI102">
            <v>99555556</v>
          </cell>
          <cell r="AJ102">
            <v>80747383.829999998</v>
          </cell>
        </row>
        <row r="103">
          <cell r="A103" t="str">
            <v>02</v>
          </cell>
          <cell r="B103" t="str">
            <v>23</v>
          </cell>
          <cell r="C103" t="str">
            <v>1188</v>
          </cell>
          <cell r="D103" t="str">
            <v>УРАЛ 4320 No А880УС</v>
          </cell>
          <cell r="E103" t="str">
            <v xml:space="preserve"> грузовая</v>
          </cell>
          <cell r="F103" t="str">
            <v>дв826575 ш077455</v>
          </cell>
          <cell r="G103" t="str">
            <v>01</v>
          </cell>
          <cell r="H103">
            <v>87980</v>
          </cell>
          <cell r="I103">
            <v>61866.87</v>
          </cell>
          <cell r="J103">
            <v>0</v>
          </cell>
          <cell r="K103">
            <v>0.78</v>
          </cell>
          <cell r="L103" t="str">
            <v>23</v>
          </cell>
          <cell r="M103" t="str">
            <v>50402</v>
          </cell>
          <cell r="N103" t="str">
            <v>14 2928262</v>
          </cell>
          <cell r="O103" t="str">
            <v>075</v>
          </cell>
          <cell r="P103">
            <v>0.37</v>
          </cell>
          <cell r="Q103">
            <v>0</v>
          </cell>
          <cell r="R103" t="str">
            <v>1</v>
          </cell>
          <cell r="S103" t="str">
            <v>50</v>
          </cell>
          <cell r="T103">
            <v>87</v>
          </cell>
          <cell r="U103">
            <v>6</v>
          </cell>
          <cell r="V103">
            <v>88</v>
          </cell>
          <cell r="W103">
            <v>6</v>
          </cell>
          <cell r="X103">
            <v>88</v>
          </cell>
          <cell r="AA103" t="str">
            <v>1</v>
          </cell>
          <cell r="AB103" t="str">
            <v>12</v>
          </cell>
          <cell r="AC103">
            <v>5</v>
          </cell>
          <cell r="AF103" t="str">
            <v>00</v>
          </cell>
          <cell r="AI103">
            <v>113382716</v>
          </cell>
          <cell r="AJ103">
            <v>113382716</v>
          </cell>
        </row>
        <row r="104">
          <cell r="A104" t="str">
            <v>02</v>
          </cell>
          <cell r="B104" t="str">
            <v>23</v>
          </cell>
          <cell r="C104" t="str">
            <v>1244</v>
          </cell>
          <cell r="D104" t="str">
            <v>А/мГАЗ 53-12 Волгарь</v>
          </cell>
          <cell r="E104" t="str">
            <v>автобус гос 11-86кшш</v>
          </cell>
          <cell r="F104" t="str">
            <v>дв0185604 ш138</v>
          </cell>
          <cell r="G104" t="str">
            <v>01</v>
          </cell>
          <cell r="H104">
            <v>59325</v>
          </cell>
          <cell r="I104">
            <v>12359.37</v>
          </cell>
          <cell r="J104">
            <v>0</v>
          </cell>
          <cell r="K104">
            <v>1.07</v>
          </cell>
          <cell r="L104" t="str">
            <v>23</v>
          </cell>
          <cell r="M104" t="str">
            <v>50423</v>
          </cell>
          <cell r="N104" t="str">
            <v>15 3410260</v>
          </cell>
          <cell r="O104" t="str">
            <v>072</v>
          </cell>
          <cell r="P104">
            <v>10</v>
          </cell>
          <cell r="Q104">
            <v>0</v>
          </cell>
          <cell r="R104" t="str">
            <v>1</v>
          </cell>
          <cell r="S104" t="str">
            <v>50</v>
          </cell>
          <cell r="T104">
            <v>92</v>
          </cell>
          <cell r="U104">
            <v>11</v>
          </cell>
          <cell r="V104">
            <v>92</v>
          </cell>
          <cell r="W104">
            <v>11</v>
          </cell>
          <cell r="X104">
            <v>92</v>
          </cell>
          <cell r="AF104" t="str">
            <v>00</v>
          </cell>
          <cell r="AI104">
            <v>55308642</v>
          </cell>
          <cell r="AJ104">
            <v>28115226.309999999</v>
          </cell>
        </row>
        <row r="105">
          <cell r="A105" t="str">
            <v>02</v>
          </cell>
          <cell r="B105" t="str">
            <v>23</v>
          </cell>
          <cell r="C105" t="str">
            <v>1249</v>
          </cell>
          <cell r="D105" t="str">
            <v>А/м ЗИЛ-131М вахта</v>
          </cell>
          <cell r="E105" t="str">
            <v>пассажир. Nо12-59кшш</v>
          </cell>
          <cell r="F105" t="str">
            <v>д962266 ш0959579</v>
          </cell>
          <cell r="G105" t="str">
            <v>01</v>
          </cell>
          <cell r="H105">
            <v>85880</v>
          </cell>
          <cell r="I105">
            <v>17176</v>
          </cell>
          <cell r="J105">
            <v>0</v>
          </cell>
          <cell r="K105">
            <v>0.97</v>
          </cell>
          <cell r="L105" t="str">
            <v>23</v>
          </cell>
          <cell r="M105" t="str">
            <v>50423</v>
          </cell>
          <cell r="N105" t="str">
            <v>15 3410359</v>
          </cell>
          <cell r="O105" t="str">
            <v>072</v>
          </cell>
          <cell r="P105">
            <v>10</v>
          </cell>
          <cell r="Q105">
            <v>0</v>
          </cell>
          <cell r="R105" t="str">
            <v>1</v>
          </cell>
          <cell r="S105" t="str">
            <v>50</v>
          </cell>
          <cell r="T105">
            <v>92</v>
          </cell>
          <cell r="U105">
            <v>12</v>
          </cell>
          <cell r="V105">
            <v>92</v>
          </cell>
          <cell r="W105">
            <v>12</v>
          </cell>
          <cell r="X105">
            <v>92</v>
          </cell>
          <cell r="AF105" t="str">
            <v>00</v>
          </cell>
          <cell r="AI105">
            <v>88493827</v>
          </cell>
          <cell r="AJ105">
            <v>44246913.5</v>
          </cell>
        </row>
        <row r="106">
          <cell r="A106" t="str">
            <v>02</v>
          </cell>
          <cell r="B106" t="str">
            <v>23</v>
          </cell>
          <cell r="C106" t="str">
            <v>1250</v>
          </cell>
          <cell r="D106" t="str">
            <v>А/м ЗИЛ-131М вахта</v>
          </cell>
          <cell r="E106" t="str">
            <v>пассажир.NоВ829УУ63</v>
          </cell>
          <cell r="F106" t="str">
            <v>дв409222 ш0954633</v>
          </cell>
          <cell r="G106" t="str">
            <v>01</v>
          </cell>
          <cell r="H106">
            <v>85880</v>
          </cell>
          <cell r="I106">
            <v>17176</v>
          </cell>
          <cell r="J106">
            <v>0</v>
          </cell>
          <cell r="K106">
            <v>0.97</v>
          </cell>
          <cell r="L106" t="str">
            <v>23</v>
          </cell>
          <cell r="M106" t="str">
            <v>50423</v>
          </cell>
          <cell r="N106" t="str">
            <v>15 3410359</v>
          </cell>
          <cell r="O106" t="str">
            <v>072</v>
          </cell>
          <cell r="P106">
            <v>10</v>
          </cell>
          <cell r="Q106">
            <v>0</v>
          </cell>
          <cell r="R106" t="str">
            <v>1</v>
          </cell>
          <cell r="S106" t="str">
            <v>50</v>
          </cell>
          <cell r="T106">
            <v>92</v>
          </cell>
          <cell r="U106">
            <v>12</v>
          </cell>
          <cell r="V106">
            <v>92</v>
          </cell>
          <cell r="W106">
            <v>12</v>
          </cell>
          <cell r="X106">
            <v>92</v>
          </cell>
          <cell r="AF106" t="str">
            <v>00</v>
          </cell>
          <cell r="AI106">
            <v>88493827</v>
          </cell>
          <cell r="AJ106">
            <v>44246913.5</v>
          </cell>
        </row>
        <row r="107">
          <cell r="A107" t="str">
            <v>02</v>
          </cell>
          <cell r="B107" t="str">
            <v>23</v>
          </cell>
          <cell r="C107" t="str">
            <v>1251</v>
          </cell>
          <cell r="D107" t="str">
            <v>А/м ЗИЛ-131М вахта</v>
          </cell>
          <cell r="E107" t="str">
            <v>пассажир.Nо12-62кшш</v>
          </cell>
          <cell r="F107" t="str">
            <v>дв957825 ш0959000</v>
          </cell>
          <cell r="G107" t="str">
            <v>01</v>
          </cell>
          <cell r="H107">
            <v>85880</v>
          </cell>
          <cell r="I107">
            <v>17176</v>
          </cell>
          <cell r="J107">
            <v>0</v>
          </cell>
          <cell r="K107">
            <v>0.97</v>
          </cell>
          <cell r="L107" t="str">
            <v>23</v>
          </cell>
          <cell r="M107" t="str">
            <v>50423</v>
          </cell>
          <cell r="N107" t="str">
            <v>15 3410359</v>
          </cell>
          <cell r="O107" t="str">
            <v>072</v>
          </cell>
          <cell r="P107">
            <v>10</v>
          </cell>
          <cell r="Q107">
            <v>0</v>
          </cell>
          <cell r="R107" t="str">
            <v>1</v>
          </cell>
          <cell r="S107" t="str">
            <v>50</v>
          </cell>
          <cell r="T107">
            <v>92</v>
          </cell>
          <cell r="U107">
            <v>12</v>
          </cell>
          <cell r="V107">
            <v>92</v>
          </cell>
          <cell r="W107">
            <v>12</v>
          </cell>
          <cell r="X107">
            <v>92</v>
          </cell>
          <cell r="AF107" t="str">
            <v>00</v>
          </cell>
          <cell r="AI107">
            <v>88493827</v>
          </cell>
          <cell r="AJ107">
            <v>44246913.5</v>
          </cell>
        </row>
        <row r="108">
          <cell r="A108" t="str">
            <v>02</v>
          </cell>
          <cell r="B108" t="str">
            <v>23</v>
          </cell>
          <cell r="C108" t="str">
            <v>1252</v>
          </cell>
          <cell r="D108" t="str">
            <v>А/м ЗИЛ-131М вахта</v>
          </cell>
          <cell r="E108" t="str">
            <v>пассажир. NоУ843ЕУ</v>
          </cell>
          <cell r="F108" t="str">
            <v>дв878064 ш0947659</v>
          </cell>
          <cell r="G108" t="str">
            <v>01</v>
          </cell>
          <cell r="H108">
            <v>85880</v>
          </cell>
          <cell r="I108">
            <v>17176</v>
          </cell>
          <cell r="J108">
            <v>0</v>
          </cell>
          <cell r="K108">
            <v>0.97</v>
          </cell>
          <cell r="L108" t="str">
            <v>23</v>
          </cell>
          <cell r="M108" t="str">
            <v>50423</v>
          </cell>
          <cell r="N108" t="str">
            <v>15 3410359</v>
          </cell>
          <cell r="O108" t="str">
            <v>072</v>
          </cell>
          <cell r="P108">
            <v>10</v>
          </cell>
          <cell r="Q108">
            <v>0</v>
          </cell>
          <cell r="R108" t="str">
            <v>1</v>
          </cell>
          <cell r="S108" t="str">
            <v>50</v>
          </cell>
          <cell r="T108">
            <v>92</v>
          </cell>
          <cell r="U108">
            <v>12</v>
          </cell>
          <cell r="V108">
            <v>92</v>
          </cell>
          <cell r="W108">
            <v>12</v>
          </cell>
          <cell r="X108">
            <v>92</v>
          </cell>
          <cell r="AF108" t="str">
            <v>00</v>
          </cell>
          <cell r="AI108">
            <v>88493827</v>
          </cell>
          <cell r="AJ108">
            <v>44246913.5</v>
          </cell>
        </row>
        <row r="109">
          <cell r="A109" t="str">
            <v>02</v>
          </cell>
          <cell r="B109" t="str">
            <v>23</v>
          </cell>
          <cell r="C109" t="str">
            <v>1263</v>
          </cell>
          <cell r="D109" t="str">
            <v>А/мУАЗ-3741 ПЭЛХЗ</v>
          </cell>
          <cell r="E109" t="str">
            <v>гос.N 48-52 КШЧ спец</v>
          </cell>
          <cell r="F109" t="str">
            <v>д20201759 ш135705</v>
          </cell>
          <cell r="G109" t="str">
            <v>01</v>
          </cell>
          <cell r="H109">
            <v>154697</v>
          </cell>
          <cell r="I109">
            <v>24804.04</v>
          </cell>
          <cell r="J109">
            <v>0</v>
          </cell>
          <cell r="K109">
            <v>1.66</v>
          </cell>
          <cell r="L109" t="str">
            <v>23</v>
          </cell>
          <cell r="M109" t="str">
            <v>50402</v>
          </cell>
          <cell r="N109" t="str">
            <v>15 3410160</v>
          </cell>
          <cell r="O109" t="str">
            <v>075</v>
          </cell>
          <cell r="P109">
            <v>0.37</v>
          </cell>
          <cell r="Q109">
            <v>0</v>
          </cell>
          <cell r="R109" t="str">
            <v>1</v>
          </cell>
          <cell r="S109" t="str">
            <v>50</v>
          </cell>
          <cell r="T109">
            <v>91</v>
          </cell>
          <cell r="U109">
            <v>12</v>
          </cell>
          <cell r="V109">
            <v>92</v>
          </cell>
          <cell r="W109">
            <v>12</v>
          </cell>
          <cell r="X109">
            <v>92</v>
          </cell>
          <cell r="AF109" t="str">
            <v>00</v>
          </cell>
          <cell r="AI109">
            <v>93333333</v>
          </cell>
          <cell r="AJ109">
            <v>42700466.520000003</v>
          </cell>
        </row>
        <row r="110">
          <cell r="A110" t="str">
            <v>02</v>
          </cell>
          <cell r="B110" t="str">
            <v>15</v>
          </cell>
          <cell r="C110" t="str">
            <v>1267</v>
          </cell>
          <cell r="D110" t="str">
            <v>Сварочное оборудован</v>
          </cell>
          <cell r="E110" t="str">
            <v>ие БАРС</v>
          </cell>
          <cell r="F110" t="str">
            <v>23</v>
          </cell>
          <cell r="G110" t="str">
            <v>01</v>
          </cell>
          <cell r="H110">
            <v>38000</v>
          </cell>
          <cell r="I110">
            <v>9500</v>
          </cell>
          <cell r="J110">
            <v>0</v>
          </cell>
          <cell r="K110">
            <v>1</v>
          </cell>
          <cell r="L110" t="str">
            <v>88/2</v>
          </cell>
          <cell r="M110" t="str">
            <v>42504</v>
          </cell>
          <cell r="N110" t="str">
            <v>14 2947193</v>
          </cell>
          <cell r="O110" t="str">
            <v>067</v>
          </cell>
          <cell r="P110">
            <v>12.5</v>
          </cell>
          <cell r="Q110">
            <v>0</v>
          </cell>
          <cell r="R110" t="str">
            <v>1</v>
          </cell>
          <cell r="S110" t="str">
            <v>42</v>
          </cell>
          <cell r="T110">
            <v>92</v>
          </cell>
          <cell r="U110">
            <v>12</v>
          </cell>
          <cell r="V110">
            <v>92</v>
          </cell>
          <cell r="W110">
            <v>12</v>
          </cell>
          <cell r="X110">
            <v>92</v>
          </cell>
          <cell r="AB110" t="str">
            <v>14</v>
          </cell>
          <cell r="AC110">
            <v>10</v>
          </cell>
          <cell r="AF110" t="str">
            <v>00</v>
          </cell>
          <cell r="AG110">
            <v>37890000</v>
          </cell>
          <cell r="AI110">
            <v>37890000</v>
          </cell>
          <cell r="AJ110">
            <v>23681250</v>
          </cell>
        </row>
        <row r="111">
          <cell r="A111" t="str">
            <v>02</v>
          </cell>
          <cell r="B111" t="str">
            <v>11</v>
          </cell>
          <cell r="C111" t="str">
            <v>1270</v>
          </cell>
          <cell r="D111" t="str">
            <v>Подьездная а/дорога</v>
          </cell>
          <cell r="E111" t="str">
            <v>к РБУ</v>
          </cell>
          <cell r="G111" t="str">
            <v>01</v>
          </cell>
          <cell r="H111">
            <v>1298400</v>
          </cell>
          <cell r="I111">
            <v>83097.600000000006</v>
          </cell>
          <cell r="J111">
            <v>0</v>
          </cell>
          <cell r="K111">
            <v>1.02</v>
          </cell>
          <cell r="L111" t="str">
            <v>20</v>
          </cell>
          <cell r="M111" t="str">
            <v>20223</v>
          </cell>
          <cell r="N111" t="str">
            <v>12 4526372</v>
          </cell>
          <cell r="O111" t="str">
            <v>03</v>
          </cell>
          <cell r="P111">
            <v>3.2</v>
          </cell>
          <cell r="Q111">
            <v>0</v>
          </cell>
          <cell r="R111" t="str">
            <v>1</v>
          </cell>
          <cell r="S111" t="str">
            <v>20</v>
          </cell>
          <cell r="T111">
            <v>92</v>
          </cell>
          <cell r="U111">
            <v>12</v>
          </cell>
          <cell r="V111">
            <v>92</v>
          </cell>
          <cell r="W111">
            <v>12</v>
          </cell>
          <cell r="X111">
            <v>92</v>
          </cell>
          <cell r="AB111" t="str">
            <v>14</v>
          </cell>
          <cell r="AC111">
            <v>9</v>
          </cell>
          <cell r="AD111" t="str">
            <v>2</v>
          </cell>
          <cell r="AF111" t="str">
            <v>00</v>
          </cell>
          <cell r="AG111">
            <v>1273560000</v>
          </cell>
          <cell r="AI111">
            <v>1273560000</v>
          </cell>
          <cell r="AJ111">
            <v>203769600</v>
          </cell>
        </row>
        <row r="112">
          <cell r="A112" t="str">
            <v>02</v>
          </cell>
          <cell r="B112" t="str">
            <v>05</v>
          </cell>
          <cell r="C112" t="str">
            <v>1271</v>
          </cell>
          <cell r="D112" t="str">
            <v>Теплоход Москва</v>
          </cell>
          <cell r="G112" t="str">
            <v>01</v>
          </cell>
          <cell r="H112">
            <v>540000</v>
          </cell>
          <cell r="I112">
            <v>24840</v>
          </cell>
          <cell r="J112">
            <v>0</v>
          </cell>
          <cell r="K112">
            <v>0.3</v>
          </cell>
          <cell r="L112" t="str">
            <v>20</v>
          </cell>
          <cell r="M112" t="str">
            <v>50212</v>
          </cell>
          <cell r="N112" t="str">
            <v>15 3511201</v>
          </cell>
          <cell r="O112" t="str">
            <v>075</v>
          </cell>
          <cell r="P112">
            <v>2.2999999999999998</v>
          </cell>
          <cell r="Q112">
            <v>0</v>
          </cell>
          <cell r="R112" t="str">
            <v>1</v>
          </cell>
          <cell r="S112" t="str">
            <v>50</v>
          </cell>
          <cell r="T112">
            <v>74</v>
          </cell>
          <cell r="U112">
            <v>12</v>
          </cell>
          <cell r="V112">
            <v>92</v>
          </cell>
          <cell r="W112">
            <v>12</v>
          </cell>
          <cell r="X112">
            <v>92</v>
          </cell>
          <cell r="AF112" t="str">
            <v>00</v>
          </cell>
          <cell r="AI112">
            <v>1787199461</v>
          </cell>
          <cell r="AJ112">
            <v>205527937.81</v>
          </cell>
        </row>
        <row r="113">
          <cell r="A113" t="str">
            <v>02</v>
          </cell>
          <cell r="B113" t="str">
            <v>02</v>
          </cell>
          <cell r="C113" t="str">
            <v>1273</v>
          </cell>
          <cell r="D113" t="str">
            <v>Эксковатор 4224</v>
          </cell>
          <cell r="E113" t="str">
            <v>дв АО1М 145948</v>
          </cell>
          <cell r="F113" t="str">
            <v>3292</v>
          </cell>
          <cell r="G113" t="str">
            <v>01</v>
          </cell>
          <cell r="H113">
            <v>390000</v>
          </cell>
          <cell r="I113">
            <v>70980</v>
          </cell>
          <cell r="J113">
            <v>0</v>
          </cell>
          <cell r="K113">
            <v>1.21</v>
          </cell>
          <cell r="L113" t="str">
            <v>20</v>
          </cell>
          <cell r="M113" t="str">
            <v>41803</v>
          </cell>
          <cell r="N113" t="str">
            <v>14 2924331</v>
          </cell>
          <cell r="O113" t="str">
            <v>064</v>
          </cell>
          <cell r="P113">
            <v>9.1</v>
          </cell>
          <cell r="Q113">
            <v>0</v>
          </cell>
          <cell r="R113" t="str">
            <v>1</v>
          </cell>
          <cell r="S113" t="str">
            <v>41</v>
          </cell>
          <cell r="T113">
            <v>92</v>
          </cell>
          <cell r="U113">
            <v>12</v>
          </cell>
          <cell r="V113">
            <v>92</v>
          </cell>
          <cell r="W113">
            <v>12</v>
          </cell>
          <cell r="X113">
            <v>92</v>
          </cell>
          <cell r="AB113" t="str">
            <v>14</v>
          </cell>
          <cell r="AC113">
            <v>12</v>
          </cell>
          <cell r="AF113" t="str">
            <v>00</v>
          </cell>
          <cell r="AI113">
            <v>322370370</v>
          </cell>
          <cell r="AJ113">
            <v>146678518.28999999</v>
          </cell>
        </row>
        <row r="114">
          <cell r="A114" t="str">
            <v>02</v>
          </cell>
          <cell r="B114" t="str">
            <v>02</v>
          </cell>
          <cell r="C114" t="str">
            <v>1274</v>
          </cell>
          <cell r="D114" t="str">
            <v>Эасковатор 4224</v>
          </cell>
          <cell r="E114" t="str">
            <v>А-О1М 145948</v>
          </cell>
          <cell r="F114" t="str">
            <v>3292</v>
          </cell>
          <cell r="G114" t="str">
            <v>01</v>
          </cell>
          <cell r="H114">
            <v>390000</v>
          </cell>
          <cell r="I114">
            <v>70980</v>
          </cell>
          <cell r="J114">
            <v>0</v>
          </cell>
          <cell r="K114">
            <v>1.21</v>
          </cell>
          <cell r="L114" t="str">
            <v>20</v>
          </cell>
          <cell r="M114" t="str">
            <v>41803</v>
          </cell>
          <cell r="N114" t="str">
            <v>14 2924331</v>
          </cell>
          <cell r="O114" t="str">
            <v>064</v>
          </cell>
          <cell r="P114">
            <v>9.1</v>
          </cell>
          <cell r="Q114">
            <v>0</v>
          </cell>
          <cell r="R114" t="str">
            <v>1</v>
          </cell>
          <cell r="S114" t="str">
            <v>41</v>
          </cell>
          <cell r="T114">
            <v>92</v>
          </cell>
          <cell r="U114">
            <v>12</v>
          </cell>
          <cell r="V114">
            <v>92</v>
          </cell>
          <cell r="W114">
            <v>12</v>
          </cell>
          <cell r="X114">
            <v>92</v>
          </cell>
          <cell r="AB114" t="str">
            <v>14</v>
          </cell>
          <cell r="AC114">
            <v>12</v>
          </cell>
          <cell r="AF114" t="str">
            <v>00</v>
          </cell>
          <cell r="AI114">
            <v>322370370</v>
          </cell>
          <cell r="AJ114">
            <v>146678518.28999999</v>
          </cell>
        </row>
        <row r="115">
          <cell r="A115" t="str">
            <v>02</v>
          </cell>
          <cell r="B115" t="str">
            <v>80</v>
          </cell>
          <cell r="C115" t="str">
            <v>1275</v>
          </cell>
          <cell r="D115" t="str">
            <v>Компьютер 1ВМ-РС Ат</v>
          </cell>
          <cell r="E115" t="str">
            <v>40Мгц 120Мв</v>
          </cell>
          <cell r="G115" t="str">
            <v>01</v>
          </cell>
          <cell r="H115">
            <v>2800</v>
          </cell>
          <cell r="I115">
            <v>560</v>
          </cell>
          <cell r="J115">
            <v>0</v>
          </cell>
          <cell r="K115">
            <v>0.04</v>
          </cell>
          <cell r="L115" t="str">
            <v>26</v>
          </cell>
          <cell r="M115" t="str">
            <v>48008</v>
          </cell>
          <cell r="N115" t="str">
            <v>14 3020203</v>
          </cell>
          <cell r="O115" t="str">
            <v>063</v>
          </cell>
          <cell r="P115">
            <v>10</v>
          </cell>
          <cell r="Q115">
            <v>0</v>
          </cell>
          <cell r="R115" t="str">
            <v>1</v>
          </cell>
          <cell r="S115" t="str">
            <v>48</v>
          </cell>
          <cell r="T115">
            <v>92</v>
          </cell>
          <cell r="U115">
            <v>12</v>
          </cell>
          <cell r="V115">
            <v>92</v>
          </cell>
          <cell r="W115">
            <v>12</v>
          </cell>
          <cell r="X115">
            <v>92</v>
          </cell>
          <cell r="AF115" t="str">
            <v>00</v>
          </cell>
          <cell r="AI115">
            <v>62272500</v>
          </cell>
          <cell r="AJ115">
            <v>31136250</v>
          </cell>
        </row>
        <row r="116">
          <cell r="A116" t="str">
            <v>02</v>
          </cell>
          <cell r="B116" t="str">
            <v>23</v>
          </cell>
          <cell r="C116" t="str">
            <v>1276</v>
          </cell>
          <cell r="D116" t="str">
            <v>Компьютер 1ВМРСАТ1МГ</v>
          </cell>
          <cell r="E116" t="str">
            <v>у 120 РС с принтером</v>
          </cell>
          <cell r="F116" t="str">
            <v>EPSON в к-те с кабел</v>
          </cell>
          <cell r="G116" t="str">
            <v>01</v>
          </cell>
          <cell r="H116">
            <v>5468.9</v>
          </cell>
          <cell r="I116">
            <v>760</v>
          </cell>
          <cell r="J116">
            <v>0</v>
          </cell>
          <cell r="K116">
            <v>0.06</v>
          </cell>
          <cell r="L116" t="str">
            <v>23</v>
          </cell>
          <cell r="M116" t="str">
            <v>48008</v>
          </cell>
          <cell r="N116" t="str">
            <v>22 0000000</v>
          </cell>
          <cell r="O116" t="str">
            <v>063</v>
          </cell>
          <cell r="P116">
            <v>10</v>
          </cell>
          <cell r="Q116">
            <v>0</v>
          </cell>
          <cell r="R116" t="str">
            <v>1</v>
          </cell>
          <cell r="S116" t="str">
            <v>48</v>
          </cell>
          <cell r="T116">
            <v>92</v>
          </cell>
          <cell r="U116">
            <v>12</v>
          </cell>
          <cell r="V116">
            <v>92</v>
          </cell>
          <cell r="W116">
            <v>12</v>
          </cell>
          <cell r="X116">
            <v>92</v>
          </cell>
          <cell r="AB116" t="str">
            <v>14</v>
          </cell>
          <cell r="AC116">
            <v>5</v>
          </cell>
          <cell r="AF116" t="str">
            <v>00</v>
          </cell>
          <cell r="AI116">
            <v>62272500</v>
          </cell>
          <cell r="AJ116">
            <v>31136250</v>
          </cell>
        </row>
        <row r="117">
          <cell r="A117" t="str">
            <v>02</v>
          </cell>
          <cell r="B117" t="str">
            <v>80</v>
          </cell>
          <cell r="C117" t="str">
            <v>1277</v>
          </cell>
          <cell r="D117" t="str">
            <v>Копировальный аппара</v>
          </cell>
          <cell r="E117" t="str">
            <v>т</v>
          </cell>
          <cell r="G117" t="str">
            <v>01</v>
          </cell>
          <cell r="H117">
            <v>3185</v>
          </cell>
          <cell r="I117">
            <v>796.25</v>
          </cell>
          <cell r="J117">
            <v>0</v>
          </cell>
          <cell r="K117">
            <v>0.19</v>
          </cell>
          <cell r="L117" t="str">
            <v>26</v>
          </cell>
          <cell r="M117" t="str">
            <v>44804</v>
          </cell>
          <cell r="N117" t="str">
            <v>14 3010210</v>
          </cell>
          <cell r="O117" t="str">
            <v>063</v>
          </cell>
          <cell r="P117">
            <v>12.5</v>
          </cell>
          <cell r="Q117">
            <v>0</v>
          </cell>
          <cell r="R117" t="str">
            <v>1</v>
          </cell>
          <cell r="S117" t="str">
            <v>48</v>
          </cell>
          <cell r="T117">
            <v>92</v>
          </cell>
          <cell r="U117">
            <v>12</v>
          </cell>
          <cell r="V117">
            <v>92</v>
          </cell>
          <cell r="W117">
            <v>12</v>
          </cell>
          <cell r="X117">
            <v>92</v>
          </cell>
          <cell r="AF117" t="str">
            <v>00</v>
          </cell>
          <cell r="AI117">
            <v>16606000</v>
          </cell>
          <cell r="AJ117">
            <v>8303000</v>
          </cell>
        </row>
        <row r="118">
          <cell r="A118" t="str">
            <v>02</v>
          </cell>
          <cell r="B118" t="str">
            <v>23</v>
          </cell>
          <cell r="C118" t="str">
            <v>1278</v>
          </cell>
          <cell r="D118" t="str">
            <v>А/м ТОЙОТА микроавто</v>
          </cell>
          <cell r="E118" t="str">
            <v>бус пассажир.N12-53</v>
          </cell>
          <cell r="F118" t="str">
            <v>КШШ дв0343209 ш00112</v>
          </cell>
          <cell r="G118" t="str">
            <v>01</v>
          </cell>
          <cell r="H118">
            <v>135018.25</v>
          </cell>
          <cell r="I118">
            <v>38615.22</v>
          </cell>
          <cell r="J118">
            <v>0</v>
          </cell>
          <cell r="K118">
            <v>1.31</v>
          </cell>
          <cell r="L118" t="str">
            <v>26</v>
          </cell>
          <cell r="M118" t="str">
            <v>50420</v>
          </cell>
          <cell r="N118" t="str">
            <v>15 3410250</v>
          </cell>
          <cell r="O118" t="str">
            <v>072</v>
          </cell>
          <cell r="P118">
            <v>14.3</v>
          </cell>
          <cell r="Q118">
            <v>0</v>
          </cell>
          <cell r="R118" t="str">
            <v>1</v>
          </cell>
          <cell r="S118" t="str">
            <v>50</v>
          </cell>
          <cell r="T118">
            <v>92</v>
          </cell>
          <cell r="U118">
            <v>12</v>
          </cell>
          <cell r="V118">
            <v>92</v>
          </cell>
          <cell r="W118">
            <v>12</v>
          </cell>
          <cell r="X118">
            <v>92</v>
          </cell>
          <cell r="AF118" t="str">
            <v>00</v>
          </cell>
          <cell r="AI118">
            <v>103067366</v>
          </cell>
          <cell r="AJ118">
            <v>73693166.689999998</v>
          </cell>
        </row>
        <row r="119">
          <cell r="A119" t="str">
            <v>02</v>
          </cell>
          <cell r="B119" t="str">
            <v>04</v>
          </cell>
          <cell r="C119" t="str">
            <v>1279</v>
          </cell>
          <cell r="D119" t="str">
            <v>Бензонасос</v>
          </cell>
          <cell r="F119" t="str">
            <v>1771</v>
          </cell>
          <cell r="G119" t="str">
            <v>01</v>
          </cell>
          <cell r="H119">
            <v>2326.3200000000002</v>
          </cell>
          <cell r="I119">
            <v>581.58000000000004</v>
          </cell>
          <cell r="J119">
            <v>0</v>
          </cell>
          <cell r="K119">
            <v>1.06</v>
          </cell>
          <cell r="L119" t="str">
            <v>23</v>
          </cell>
          <cell r="M119" t="str">
            <v>41502</v>
          </cell>
          <cell r="N119" t="str">
            <v>14 2912102</v>
          </cell>
          <cell r="O119" t="str">
            <v>064</v>
          </cell>
          <cell r="P119">
            <v>12.5</v>
          </cell>
          <cell r="Q119">
            <v>0</v>
          </cell>
          <cell r="R119" t="str">
            <v>1</v>
          </cell>
          <cell r="S119" t="str">
            <v>41</v>
          </cell>
          <cell r="T119">
            <v>91</v>
          </cell>
          <cell r="U119">
            <v>12</v>
          </cell>
          <cell r="V119">
            <v>92</v>
          </cell>
          <cell r="W119">
            <v>12</v>
          </cell>
          <cell r="X119">
            <v>92</v>
          </cell>
          <cell r="AB119" t="str">
            <v>14</v>
          </cell>
          <cell r="AC119">
            <v>2</v>
          </cell>
          <cell r="AF119" t="str">
            <v>00</v>
          </cell>
          <cell r="AI119">
            <v>2194637</v>
          </cell>
          <cell r="AJ119">
            <v>1371648.04</v>
          </cell>
        </row>
        <row r="120">
          <cell r="A120" t="str">
            <v>02</v>
          </cell>
          <cell r="B120" t="str">
            <v>11</v>
          </cell>
          <cell r="C120" t="str">
            <v>1280</v>
          </cell>
          <cell r="D120" t="str">
            <v>Бетоносмесительная</v>
          </cell>
          <cell r="E120" t="str">
            <v>установка СП</v>
          </cell>
          <cell r="F120" t="str">
            <v>0654376</v>
          </cell>
          <cell r="G120" t="str">
            <v>01</v>
          </cell>
          <cell r="H120">
            <v>161812.73000000001</v>
          </cell>
          <cell r="I120">
            <v>54045.45</v>
          </cell>
          <cell r="J120">
            <v>0</v>
          </cell>
          <cell r="K120">
            <v>1.61</v>
          </cell>
          <cell r="L120" t="str">
            <v>20</v>
          </cell>
          <cell r="M120" t="str">
            <v>42003</v>
          </cell>
          <cell r="N120" t="str">
            <v>14 2924633</v>
          </cell>
          <cell r="O120" t="str">
            <v>067</v>
          </cell>
          <cell r="P120">
            <v>16.7</v>
          </cell>
          <cell r="Q120">
            <v>0</v>
          </cell>
          <cell r="R120" t="str">
            <v>1</v>
          </cell>
          <cell r="S120" t="str">
            <v>42</v>
          </cell>
          <cell r="T120">
            <v>92</v>
          </cell>
          <cell r="U120">
            <v>12</v>
          </cell>
          <cell r="V120">
            <v>92</v>
          </cell>
          <cell r="W120">
            <v>12</v>
          </cell>
          <cell r="X120">
            <v>92</v>
          </cell>
          <cell r="AB120" t="str">
            <v>14</v>
          </cell>
          <cell r="AC120">
            <v>9</v>
          </cell>
          <cell r="AD120" t="str">
            <v>2</v>
          </cell>
          <cell r="AF120" t="str">
            <v>00</v>
          </cell>
          <cell r="AG120">
            <v>100504800</v>
          </cell>
          <cell r="AI120">
            <v>100504800</v>
          </cell>
          <cell r="AJ120">
            <v>83921507.799999997</v>
          </cell>
        </row>
        <row r="121">
          <cell r="A121" t="str">
            <v>02</v>
          </cell>
          <cell r="B121" t="str">
            <v>71</v>
          </cell>
          <cell r="C121" t="str">
            <v>1281</v>
          </cell>
          <cell r="D121" t="str">
            <v>Автопогрузчик</v>
          </cell>
          <cell r="F121" t="str">
            <v>28341</v>
          </cell>
          <cell r="G121" t="str">
            <v>01</v>
          </cell>
          <cell r="H121">
            <v>60888.800000000003</v>
          </cell>
          <cell r="I121">
            <v>12177.76</v>
          </cell>
          <cell r="J121">
            <v>0</v>
          </cell>
          <cell r="K121">
            <v>0.81</v>
          </cell>
          <cell r="L121" t="str">
            <v>23</v>
          </cell>
          <cell r="M121" t="str">
            <v>41720</v>
          </cell>
          <cell r="N121" t="str">
            <v>14 2915541</v>
          </cell>
          <cell r="O121" t="str">
            <v>067</v>
          </cell>
          <cell r="P121">
            <v>10</v>
          </cell>
          <cell r="Q121">
            <v>0</v>
          </cell>
          <cell r="R121" t="str">
            <v>1</v>
          </cell>
          <cell r="S121" t="str">
            <v>41</v>
          </cell>
          <cell r="T121">
            <v>92</v>
          </cell>
          <cell r="U121">
            <v>12</v>
          </cell>
          <cell r="V121">
            <v>92</v>
          </cell>
          <cell r="W121">
            <v>12</v>
          </cell>
          <cell r="X121">
            <v>92</v>
          </cell>
          <cell r="AF121" t="str">
            <v>00</v>
          </cell>
          <cell r="AI121">
            <v>75411000</v>
          </cell>
          <cell r="AJ121">
            <v>37705500</v>
          </cell>
        </row>
        <row r="122">
          <cell r="A122" t="str">
            <v>02</v>
          </cell>
          <cell r="B122" t="str">
            <v>23</v>
          </cell>
          <cell r="C122" t="str">
            <v>1282</v>
          </cell>
          <cell r="D122" t="str">
            <v>А/м УАЗ-3303 груз.</v>
          </cell>
          <cell r="E122" t="str">
            <v>фургон Nо В 886 ОВ</v>
          </cell>
          <cell r="F122" t="str">
            <v>дв50207055 ш077150</v>
          </cell>
          <cell r="G122" t="str">
            <v>01</v>
          </cell>
          <cell r="H122">
            <v>30000</v>
          </cell>
          <cell r="I122">
            <v>8580</v>
          </cell>
          <cell r="J122">
            <v>0</v>
          </cell>
          <cell r="K122">
            <v>0.54</v>
          </cell>
          <cell r="L122" t="str">
            <v>23</v>
          </cell>
          <cell r="M122" t="str">
            <v>50427</v>
          </cell>
          <cell r="N122" t="str">
            <v>15 3410349</v>
          </cell>
          <cell r="O122" t="str">
            <v>073</v>
          </cell>
          <cell r="P122">
            <v>14.3</v>
          </cell>
          <cell r="Q122">
            <v>0</v>
          </cell>
          <cell r="R122" t="str">
            <v>1</v>
          </cell>
          <cell r="S122" t="str">
            <v>50</v>
          </cell>
          <cell r="T122">
            <v>91</v>
          </cell>
          <cell r="U122">
            <v>12</v>
          </cell>
          <cell r="V122">
            <v>92</v>
          </cell>
          <cell r="W122">
            <v>12</v>
          </cell>
          <cell r="X122">
            <v>92</v>
          </cell>
          <cell r="AF122" t="str">
            <v>00</v>
          </cell>
          <cell r="AI122">
            <v>55308642</v>
          </cell>
          <cell r="AJ122">
            <v>39545679.009999998</v>
          </cell>
        </row>
        <row r="123">
          <cell r="A123" t="str">
            <v>02</v>
          </cell>
          <cell r="B123" t="str">
            <v>70</v>
          </cell>
          <cell r="C123" t="str">
            <v>1284</v>
          </cell>
          <cell r="D123" t="str">
            <v>Машина безогневой ре</v>
          </cell>
          <cell r="E123" t="str">
            <v>зки труб МБРТ 820 с</v>
          </cell>
          <cell r="F123" t="str">
            <v>34</v>
          </cell>
          <cell r="G123" t="str">
            <v>01</v>
          </cell>
          <cell r="H123">
            <v>40000</v>
          </cell>
          <cell r="I123">
            <v>10000</v>
          </cell>
          <cell r="J123">
            <v>0</v>
          </cell>
          <cell r="K123">
            <v>0.39</v>
          </cell>
          <cell r="L123" t="str">
            <v>20</v>
          </cell>
          <cell r="M123" t="str">
            <v>42504</v>
          </cell>
          <cell r="N123" t="str">
            <v>14 2922790</v>
          </cell>
          <cell r="O123" t="str">
            <v>067</v>
          </cell>
          <cell r="P123">
            <v>12.5</v>
          </cell>
          <cell r="Q123">
            <v>0</v>
          </cell>
          <cell r="R123" t="str">
            <v>1</v>
          </cell>
          <cell r="S123" t="str">
            <v>42</v>
          </cell>
          <cell r="T123">
            <v>90</v>
          </cell>
          <cell r="U123">
            <v>12</v>
          </cell>
          <cell r="V123">
            <v>92</v>
          </cell>
          <cell r="W123">
            <v>12</v>
          </cell>
          <cell r="X123">
            <v>92</v>
          </cell>
          <cell r="AB123" t="str">
            <v>14</v>
          </cell>
          <cell r="AC123">
            <v>12</v>
          </cell>
          <cell r="AF123" t="str">
            <v>00</v>
          </cell>
          <cell r="AI123">
            <v>103813243</v>
          </cell>
          <cell r="AJ123">
            <v>64883277.130000003</v>
          </cell>
        </row>
        <row r="124">
          <cell r="A124" t="str">
            <v>02</v>
          </cell>
          <cell r="B124" t="str">
            <v>41</v>
          </cell>
          <cell r="C124" t="str">
            <v>1285</v>
          </cell>
          <cell r="D124" t="str">
            <v>Рентскап аппарат</v>
          </cell>
          <cell r="G124" t="str">
            <v>01</v>
          </cell>
          <cell r="H124">
            <v>2842.67</v>
          </cell>
          <cell r="I124">
            <v>591.28</v>
          </cell>
          <cell r="J124">
            <v>0</v>
          </cell>
          <cell r="K124">
            <v>1.21</v>
          </cell>
          <cell r="L124" t="str">
            <v>20</v>
          </cell>
          <cell r="M124" t="str">
            <v>47024</v>
          </cell>
          <cell r="N124" t="str">
            <v>14 3322302</v>
          </cell>
          <cell r="O124" t="str">
            <v>063</v>
          </cell>
          <cell r="P124">
            <v>10.4</v>
          </cell>
          <cell r="Q124">
            <v>0</v>
          </cell>
          <cell r="R124" t="str">
            <v>1</v>
          </cell>
          <cell r="S124" t="str">
            <v>47</v>
          </cell>
          <cell r="T124">
            <v>92</v>
          </cell>
          <cell r="U124">
            <v>12</v>
          </cell>
          <cell r="V124">
            <v>92</v>
          </cell>
          <cell r="W124">
            <v>12</v>
          </cell>
          <cell r="X124">
            <v>92</v>
          </cell>
          <cell r="AF124" t="str">
            <v>00</v>
          </cell>
          <cell r="AI124">
            <v>2349312</v>
          </cell>
          <cell r="AJ124">
            <v>1221642.3400000001</v>
          </cell>
        </row>
        <row r="125">
          <cell r="A125" t="str">
            <v>02</v>
          </cell>
          <cell r="B125" t="str">
            <v>23</v>
          </cell>
          <cell r="C125" t="str">
            <v>1288</v>
          </cell>
          <cell r="D125" t="str">
            <v>А/мГАЗ-5312 груз.фур</v>
          </cell>
          <cell r="E125" t="str">
            <v>гон Nо 48-05 КШЧ</v>
          </cell>
          <cell r="F125" t="str">
            <v>дв0155708 ш1401588</v>
          </cell>
          <cell r="G125" t="str">
            <v>01</v>
          </cell>
          <cell r="H125">
            <v>27233</v>
          </cell>
          <cell r="I125">
            <v>5194.6899999999996</v>
          </cell>
          <cell r="J125">
            <v>0</v>
          </cell>
          <cell r="K125">
            <v>0.49</v>
          </cell>
          <cell r="L125" t="str">
            <v>23</v>
          </cell>
          <cell r="M125" t="str">
            <v>50402</v>
          </cell>
          <cell r="N125" t="str">
            <v>15 3410349</v>
          </cell>
          <cell r="O125" t="str">
            <v>075</v>
          </cell>
          <cell r="P125">
            <v>0.37</v>
          </cell>
          <cell r="Q125">
            <v>0</v>
          </cell>
          <cell r="R125" t="str">
            <v>1</v>
          </cell>
          <cell r="S125" t="str">
            <v>50</v>
          </cell>
          <cell r="T125">
            <v>92</v>
          </cell>
          <cell r="U125">
            <v>12</v>
          </cell>
          <cell r="V125">
            <v>92</v>
          </cell>
          <cell r="W125">
            <v>12</v>
          </cell>
          <cell r="X125">
            <v>92</v>
          </cell>
          <cell r="AF125" t="str">
            <v>00</v>
          </cell>
          <cell r="AI125">
            <v>55308642</v>
          </cell>
          <cell r="AJ125">
            <v>32672728.510000002</v>
          </cell>
        </row>
        <row r="126">
          <cell r="A126" t="str">
            <v>02</v>
          </cell>
          <cell r="B126" t="str">
            <v>23</v>
          </cell>
          <cell r="C126" t="str">
            <v>1289</v>
          </cell>
          <cell r="D126" t="str">
            <v>А/м КАМАЗ-5320 груз.</v>
          </cell>
          <cell r="E126" t="str">
            <v>борт.Nо В646ХО</v>
          </cell>
          <cell r="F126" t="str">
            <v>дв0017816ш1028619</v>
          </cell>
          <cell r="G126" t="str">
            <v>01</v>
          </cell>
          <cell r="H126">
            <v>85050</v>
          </cell>
          <cell r="I126">
            <v>15632.92</v>
          </cell>
          <cell r="J126">
            <v>0</v>
          </cell>
          <cell r="K126">
            <v>0.72</v>
          </cell>
          <cell r="L126" t="str">
            <v>23</v>
          </cell>
          <cell r="M126" t="str">
            <v>50402</v>
          </cell>
          <cell r="N126" t="str">
            <v>15 3410196</v>
          </cell>
          <cell r="O126" t="str">
            <v>075</v>
          </cell>
          <cell r="P126">
            <v>0.37</v>
          </cell>
          <cell r="Q126">
            <v>0</v>
          </cell>
          <cell r="R126" t="str">
            <v>1</v>
          </cell>
          <cell r="S126" t="str">
            <v>50</v>
          </cell>
          <cell r="T126">
            <v>92</v>
          </cell>
          <cell r="U126">
            <v>12</v>
          </cell>
          <cell r="V126">
            <v>92</v>
          </cell>
          <cell r="W126">
            <v>12</v>
          </cell>
          <cell r="X126">
            <v>92</v>
          </cell>
          <cell r="AF126" t="str">
            <v>00</v>
          </cell>
          <cell r="AI126">
            <v>117530864</v>
          </cell>
          <cell r="AJ126">
            <v>83627863.959999993</v>
          </cell>
        </row>
        <row r="127">
          <cell r="A127" t="str">
            <v>02</v>
          </cell>
          <cell r="B127" t="str">
            <v>23</v>
          </cell>
          <cell r="C127" t="str">
            <v>1291</v>
          </cell>
          <cell r="D127" t="str">
            <v>Волгарь ГАЗ-5312 ав-</v>
          </cell>
          <cell r="E127" t="str">
            <v>тобус Nо48-04 КШЧ</v>
          </cell>
          <cell r="F127" t="str">
            <v>д0155942 ш1401427</v>
          </cell>
          <cell r="G127" t="str">
            <v>01</v>
          </cell>
          <cell r="H127">
            <v>59325</v>
          </cell>
          <cell r="I127">
            <v>11865</v>
          </cell>
          <cell r="J127">
            <v>0</v>
          </cell>
          <cell r="K127">
            <v>1.07</v>
          </cell>
          <cell r="L127" t="str">
            <v>23</v>
          </cell>
          <cell r="M127" t="str">
            <v>50423</v>
          </cell>
          <cell r="N127" t="str">
            <v>15 3410260</v>
          </cell>
          <cell r="O127" t="str">
            <v>072</v>
          </cell>
          <cell r="P127">
            <v>10</v>
          </cell>
          <cell r="Q127">
            <v>0</v>
          </cell>
          <cell r="R127" t="str">
            <v>1</v>
          </cell>
          <cell r="S127" t="str">
            <v>50</v>
          </cell>
          <cell r="T127">
            <v>92</v>
          </cell>
          <cell r="U127">
            <v>12</v>
          </cell>
          <cell r="V127">
            <v>92</v>
          </cell>
          <cell r="W127">
            <v>12</v>
          </cell>
          <cell r="X127">
            <v>92</v>
          </cell>
          <cell r="AF127" t="str">
            <v>00</v>
          </cell>
          <cell r="AI127">
            <v>55308642</v>
          </cell>
          <cell r="AJ127">
            <v>27654321</v>
          </cell>
        </row>
        <row r="128">
          <cell r="A128" t="str">
            <v>02</v>
          </cell>
          <cell r="B128" t="str">
            <v>80</v>
          </cell>
          <cell r="C128" t="str">
            <v>1304</v>
          </cell>
          <cell r="D128" t="str">
            <v>Телетайп</v>
          </cell>
          <cell r="G128" t="str">
            <v>01</v>
          </cell>
          <cell r="H128">
            <v>3894</v>
          </cell>
          <cell r="I128">
            <v>2809.52</v>
          </cell>
          <cell r="J128">
            <v>0</v>
          </cell>
          <cell r="K128">
            <v>0.25</v>
          </cell>
          <cell r="L128" t="str">
            <v>26</v>
          </cell>
          <cell r="M128" t="str">
            <v>60000</v>
          </cell>
          <cell r="N128" t="str">
            <v>14 3222162</v>
          </cell>
          <cell r="O128" t="str">
            <v>08</v>
          </cell>
          <cell r="P128">
            <v>7.4</v>
          </cell>
          <cell r="Q128">
            <v>0</v>
          </cell>
          <cell r="R128" t="str">
            <v>1</v>
          </cell>
          <cell r="S128" t="str">
            <v>60</v>
          </cell>
          <cell r="T128">
            <v>0</v>
          </cell>
          <cell r="U128">
            <v>3</v>
          </cell>
          <cell r="V128">
            <v>85</v>
          </cell>
          <cell r="W128">
            <v>3</v>
          </cell>
          <cell r="X128">
            <v>85</v>
          </cell>
          <cell r="AF128" t="str">
            <v>00</v>
          </cell>
          <cell r="AI128">
            <v>15410380</v>
          </cell>
          <cell r="AJ128">
            <v>14539693.98</v>
          </cell>
        </row>
        <row r="129">
          <cell r="A129" t="str">
            <v>17</v>
          </cell>
          <cell r="B129" t="str">
            <v>82</v>
          </cell>
          <cell r="C129" t="str">
            <v>1309</v>
          </cell>
          <cell r="D129" t="str">
            <v>Холодильный шкаф</v>
          </cell>
          <cell r="G129" t="str">
            <v>01</v>
          </cell>
          <cell r="H129">
            <v>3742</v>
          </cell>
          <cell r="I129">
            <v>3742</v>
          </cell>
          <cell r="J129">
            <v>0</v>
          </cell>
          <cell r="K129">
            <v>0.78</v>
          </cell>
          <cell r="L129" t="str">
            <v>26</v>
          </cell>
          <cell r="M129" t="str">
            <v>45800</v>
          </cell>
          <cell r="N129" t="str">
            <v>16 2930100</v>
          </cell>
          <cell r="O129" t="str">
            <v>063</v>
          </cell>
          <cell r="P129">
            <v>10</v>
          </cell>
          <cell r="Q129">
            <v>0</v>
          </cell>
          <cell r="R129" t="str">
            <v>1</v>
          </cell>
          <cell r="S129" t="str">
            <v>45</v>
          </cell>
          <cell r="T129">
            <v>0</v>
          </cell>
          <cell r="U129">
            <v>2</v>
          </cell>
          <cell r="V129">
            <v>85</v>
          </cell>
          <cell r="W129">
            <v>2</v>
          </cell>
          <cell r="X129">
            <v>85</v>
          </cell>
          <cell r="AF129" t="str">
            <v>17</v>
          </cell>
          <cell r="AI129">
            <v>4769528</v>
          </cell>
          <cell r="AJ129">
            <v>4769528</v>
          </cell>
        </row>
        <row r="130">
          <cell r="A130" t="str">
            <v>02</v>
          </cell>
          <cell r="B130" t="str">
            <v>05</v>
          </cell>
          <cell r="C130" t="str">
            <v>1309/1</v>
          </cell>
          <cell r="D130" t="str">
            <v>Вагон жилой 3 х 9</v>
          </cell>
          <cell r="E130" t="str">
            <v>дерево-мет.</v>
          </cell>
          <cell r="G130" t="str">
            <v>01</v>
          </cell>
          <cell r="H130">
            <v>63142.14</v>
          </cell>
          <cell r="I130">
            <v>42094.79</v>
          </cell>
          <cell r="J130">
            <v>0</v>
          </cell>
          <cell r="K130">
            <v>1.22</v>
          </cell>
          <cell r="L130" t="str">
            <v>20</v>
          </cell>
          <cell r="M130" t="str">
            <v>10010</v>
          </cell>
          <cell r="N130" t="str">
            <v>13 2022231</v>
          </cell>
          <cell r="O130" t="str">
            <v>01</v>
          </cell>
          <cell r="P130">
            <v>12.5</v>
          </cell>
          <cell r="Q130">
            <v>0</v>
          </cell>
          <cell r="R130" t="str">
            <v>1</v>
          </cell>
          <cell r="S130" t="str">
            <v>10</v>
          </cell>
          <cell r="T130">
            <v>0</v>
          </cell>
          <cell r="U130">
            <v>8</v>
          </cell>
          <cell r="V130">
            <v>89</v>
          </cell>
          <cell r="W130">
            <v>8</v>
          </cell>
          <cell r="X130">
            <v>89</v>
          </cell>
          <cell r="AA130" t="str">
            <v>1</v>
          </cell>
          <cell r="AB130" t="str">
            <v>15</v>
          </cell>
          <cell r="AC130">
            <v>6</v>
          </cell>
          <cell r="AF130" t="str">
            <v>00</v>
          </cell>
          <cell r="AI130">
            <v>51947459</v>
          </cell>
          <cell r="AJ130">
            <v>51947459</v>
          </cell>
        </row>
        <row r="131">
          <cell r="A131" t="str">
            <v>15</v>
          </cell>
          <cell r="B131" t="str">
            <v>81</v>
          </cell>
          <cell r="C131" t="str">
            <v>1311</v>
          </cell>
          <cell r="D131" t="str">
            <v>Ин-эктор БИ-3</v>
          </cell>
          <cell r="G131" t="str">
            <v>01</v>
          </cell>
          <cell r="H131">
            <v>5894</v>
          </cell>
          <cell r="I131">
            <v>2554.0700000000002</v>
          </cell>
          <cell r="J131">
            <v>0</v>
          </cell>
          <cell r="K131">
            <v>1.1599999999999999</v>
          </cell>
          <cell r="L131" t="str">
            <v>88/2</v>
          </cell>
          <cell r="M131" t="str">
            <v>46012</v>
          </cell>
          <cell r="N131" t="str">
            <v>14 3311269</v>
          </cell>
          <cell r="O131" t="str">
            <v>067</v>
          </cell>
          <cell r="P131">
            <v>10</v>
          </cell>
          <cell r="Q131">
            <v>0</v>
          </cell>
          <cell r="R131" t="str">
            <v>1</v>
          </cell>
          <cell r="S131" t="str">
            <v>46</v>
          </cell>
          <cell r="T131">
            <v>0</v>
          </cell>
          <cell r="U131">
            <v>8</v>
          </cell>
          <cell r="V131">
            <v>90</v>
          </cell>
          <cell r="W131">
            <v>8</v>
          </cell>
          <cell r="X131">
            <v>90</v>
          </cell>
          <cell r="AF131" t="str">
            <v>15</v>
          </cell>
          <cell r="AI131">
            <v>5070574</v>
          </cell>
          <cell r="AJ131">
            <v>3718420.7</v>
          </cell>
        </row>
        <row r="132">
          <cell r="A132" t="str">
            <v>15</v>
          </cell>
          <cell r="B132" t="str">
            <v>81</v>
          </cell>
          <cell r="C132" t="str">
            <v>1312</v>
          </cell>
          <cell r="D132" t="str">
            <v>Место стоматолога</v>
          </cell>
          <cell r="G132" t="str">
            <v>01</v>
          </cell>
          <cell r="H132">
            <v>19913</v>
          </cell>
          <cell r="I132">
            <v>10786.27</v>
          </cell>
          <cell r="J132">
            <v>0</v>
          </cell>
          <cell r="K132">
            <v>0.76</v>
          </cell>
          <cell r="L132" t="str">
            <v>88/2</v>
          </cell>
          <cell r="M132" t="str">
            <v>46012</v>
          </cell>
          <cell r="N132" t="str">
            <v>14 3311322</v>
          </cell>
          <cell r="O132" t="str">
            <v>067</v>
          </cell>
          <cell r="P132">
            <v>10</v>
          </cell>
          <cell r="Q132">
            <v>0</v>
          </cell>
          <cell r="R132" t="str">
            <v>1</v>
          </cell>
          <cell r="S132" t="str">
            <v>46</v>
          </cell>
          <cell r="T132">
            <v>0</v>
          </cell>
          <cell r="U132">
            <v>7</v>
          </cell>
          <cell r="V132">
            <v>89</v>
          </cell>
          <cell r="W132">
            <v>7</v>
          </cell>
          <cell r="X132">
            <v>89</v>
          </cell>
          <cell r="AF132" t="str">
            <v>15</v>
          </cell>
          <cell r="AI132">
            <v>26242445</v>
          </cell>
          <cell r="AJ132">
            <v>22087468.07</v>
          </cell>
        </row>
        <row r="133">
          <cell r="A133" t="str">
            <v>17</v>
          </cell>
          <cell r="B133" t="str">
            <v>82</v>
          </cell>
          <cell r="C133" t="str">
            <v>1313</v>
          </cell>
          <cell r="D133" t="str">
            <v>Магнитофон "Россия"</v>
          </cell>
          <cell r="G133" t="str">
            <v>01</v>
          </cell>
          <cell r="H133">
            <v>850</v>
          </cell>
          <cell r="I133">
            <v>425</v>
          </cell>
          <cell r="J133">
            <v>0</v>
          </cell>
          <cell r="K133">
            <v>0.28000000000000003</v>
          </cell>
          <cell r="L133" t="str">
            <v>26</v>
          </cell>
          <cell r="M133" t="str">
            <v>45620</v>
          </cell>
          <cell r="N133" t="str">
            <v>14 3230142</v>
          </cell>
          <cell r="O133" t="str">
            <v>067</v>
          </cell>
          <cell r="P133">
            <v>12.5</v>
          </cell>
          <cell r="Q133">
            <v>0</v>
          </cell>
          <cell r="R133" t="str">
            <v>1</v>
          </cell>
          <cell r="S133" t="str">
            <v>45</v>
          </cell>
          <cell r="T133">
            <v>0</v>
          </cell>
          <cell r="U133">
            <v>12</v>
          </cell>
          <cell r="V133">
            <v>90</v>
          </cell>
          <cell r="W133">
            <v>12</v>
          </cell>
          <cell r="X133">
            <v>90</v>
          </cell>
          <cell r="AF133" t="str">
            <v>17</v>
          </cell>
          <cell r="AI133">
            <v>3013959</v>
          </cell>
          <cell r="AJ133">
            <v>2637213.63</v>
          </cell>
        </row>
        <row r="134">
          <cell r="A134" t="str">
            <v>02</v>
          </cell>
          <cell r="B134" t="str">
            <v>05</v>
          </cell>
          <cell r="C134" t="str">
            <v>1583</v>
          </cell>
          <cell r="D134" t="str">
            <v>Трубоукладчик Т-35-6</v>
          </cell>
          <cell r="E134" t="str">
            <v>0</v>
          </cell>
          <cell r="F134" t="str">
            <v>4980  Брянск</v>
          </cell>
          <cell r="G134" t="str">
            <v>01</v>
          </cell>
          <cell r="H134">
            <v>207500</v>
          </cell>
          <cell r="I134">
            <v>46687.55</v>
          </cell>
          <cell r="J134">
            <v>0</v>
          </cell>
          <cell r="K134">
            <v>0.74</v>
          </cell>
          <cell r="L134" t="str">
            <v>20</v>
          </cell>
          <cell r="M134" t="str">
            <v>41723</v>
          </cell>
          <cell r="N134" t="str">
            <v>14 2915246</v>
          </cell>
          <cell r="O134" t="str">
            <v>067</v>
          </cell>
          <cell r="P134">
            <v>10</v>
          </cell>
          <cell r="Q134">
            <v>0</v>
          </cell>
          <cell r="R134" t="str">
            <v>1</v>
          </cell>
          <cell r="S134" t="str">
            <v>41</v>
          </cell>
          <cell r="T134">
            <v>0</v>
          </cell>
          <cell r="U134">
            <v>9</v>
          </cell>
          <cell r="V134">
            <v>92</v>
          </cell>
          <cell r="W134">
            <v>9</v>
          </cell>
          <cell r="X134">
            <v>92</v>
          </cell>
          <cell r="AB134" t="str">
            <v>14</v>
          </cell>
          <cell r="AC134">
            <v>12</v>
          </cell>
          <cell r="AF134" t="str">
            <v>00</v>
          </cell>
          <cell r="AI134">
            <v>280000000</v>
          </cell>
          <cell r="AJ134">
            <v>147000063.11000001</v>
          </cell>
        </row>
        <row r="135">
          <cell r="A135" t="str">
            <v>02</v>
          </cell>
          <cell r="B135" t="str">
            <v>09</v>
          </cell>
          <cell r="C135" t="str">
            <v>1598</v>
          </cell>
          <cell r="D135" t="str">
            <v>Ангар</v>
          </cell>
          <cell r="G135" t="str">
            <v>01</v>
          </cell>
          <cell r="H135">
            <v>60070.25</v>
          </cell>
          <cell r="I135">
            <v>60070.25</v>
          </cell>
          <cell r="J135">
            <v>0</v>
          </cell>
          <cell r="K135">
            <v>1.1499999999999999</v>
          </cell>
          <cell r="L135" t="str">
            <v>88/4</v>
          </cell>
          <cell r="M135" t="str">
            <v>10006</v>
          </cell>
          <cell r="N135" t="str">
            <v>12 2811000</v>
          </cell>
          <cell r="O135" t="str">
            <v>01</v>
          </cell>
          <cell r="P135">
            <v>10</v>
          </cell>
          <cell r="Q135">
            <v>0</v>
          </cell>
          <cell r="R135" t="str">
            <v>1</v>
          </cell>
          <cell r="S135" t="str">
            <v>10</v>
          </cell>
          <cell r="T135">
            <v>88</v>
          </cell>
          <cell r="U135">
            <v>12</v>
          </cell>
          <cell r="V135">
            <v>88</v>
          </cell>
          <cell r="W135">
            <v>12</v>
          </cell>
          <cell r="X135">
            <v>88</v>
          </cell>
          <cell r="AF135" t="str">
            <v>00</v>
          </cell>
          <cell r="AI135">
            <v>52348800</v>
          </cell>
          <cell r="AJ135">
            <v>52348800</v>
          </cell>
        </row>
        <row r="136">
          <cell r="A136" t="str">
            <v>02</v>
          </cell>
          <cell r="B136" t="str">
            <v>05</v>
          </cell>
          <cell r="C136" t="str">
            <v>1973</v>
          </cell>
          <cell r="D136" t="str">
            <v>Трубоукладчик ТГ-124</v>
          </cell>
          <cell r="E136" t="str">
            <v xml:space="preserve"> А</v>
          </cell>
          <cell r="G136" t="str">
            <v>01</v>
          </cell>
          <cell r="H136">
            <v>314280</v>
          </cell>
          <cell r="I136">
            <v>149277.59</v>
          </cell>
          <cell r="J136">
            <v>0</v>
          </cell>
          <cell r="K136">
            <v>1.1599999999999999</v>
          </cell>
          <cell r="L136" t="str">
            <v>20</v>
          </cell>
          <cell r="M136" t="str">
            <v>41723</v>
          </cell>
          <cell r="N136" t="str">
            <v>14 2915246</v>
          </cell>
          <cell r="O136" t="str">
            <v>067</v>
          </cell>
          <cell r="P136">
            <v>10</v>
          </cell>
          <cell r="Q136">
            <v>0</v>
          </cell>
          <cell r="R136" t="str">
            <v>1</v>
          </cell>
          <cell r="S136" t="str">
            <v>41</v>
          </cell>
          <cell r="T136">
            <v>0</v>
          </cell>
          <cell r="U136">
            <v>3</v>
          </cell>
          <cell r="V136">
            <v>90</v>
          </cell>
          <cell r="W136">
            <v>3</v>
          </cell>
          <cell r="X136">
            <v>90</v>
          </cell>
          <cell r="AB136" t="str">
            <v>14</v>
          </cell>
          <cell r="AC136">
            <v>10</v>
          </cell>
          <cell r="AF136" t="str">
            <v>00</v>
          </cell>
          <cell r="AI136">
            <v>271111111</v>
          </cell>
          <cell r="AJ136">
            <v>210106444.58000001</v>
          </cell>
        </row>
        <row r="137">
          <cell r="A137" t="str">
            <v>02</v>
          </cell>
          <cell r="B137" t="str">
            <v>03</v>
          </cell>
          <cell r="C137" t="str">
            <v>2105</v>
          </cell>
          <cell r="D137" t="str">
            <v>Емкость под ГСМ</v>
          </cell>
          <cell r="E137" t="str">
            <v>металлич. КХТ</v>
          </cell>
          <cell r="G137" t="str">
            <v>01</v>
          </cell>
          <cell r="H137">
            <v>8530</v>
          </cell>
          <cell r="I137">
            <v>2746.66</v>
          </cell>
          <cell r="J137">
            <v>0</v>
          </cell>
          <cell r="K137">
            <v>0.38</v>
          </cell>
          <cell r="L137" t="str">
            <v>26</v>
          </cell>
          <cell r="M137" t="str">
            <v>20236</v>
          </cell>
          <cell r="N137" t="str">
            <v>12 2812000</v>
          </cell>
          <cell r="O137" t="str">
            <v>03</v>
          </cell>
          <cell r="P137">
            <v>2.8</v>
          </cell>
          <cell r="Q137">
            <v>0</v>
          </cell>
          <cell r="R137" t="str">
            <v>1</v>
          </cell>
          <cell r="S137" t="str">
            <v>20</v>
          </cell>
          <cell r="T137">
            <v>83</v>
          </cell>
          <cell r="U137">
            <v>6</v>
          </cell>
          <cell r="V137">
            <v>83</v>
          </cell>
          <cell r="W137">
            <v>6</v>
          </cell>
          <cell r="X137">
            <v>83</v>
          </cell>
          <cell r="AF137" t="str">
            <v>00</v>
          </cell>
          <cell r="AI137">
            <v>22735635</v>
          </cell>
          <cell r="AJ137">
            <v>9230667.0299999993</v>
          </cell>
        </row>
        <row r="138">
          <cell r="A138" t="str">
            <v>02</v>
          </cell>
          <cell r="B138" t="str">
            <v>03</v>
          </cell>
          <cell r="C138" t="str">
            <v>2106</v>
          </cell>
          <cell r="D138" t="str">
            <v>Емкость под ГСМ</v>
          </cell>
          <cell r="E138" t="str">
            <v>металлич. КХТ</v>
          </cell>
          <cell r="G138" t="str">
            <v>01</v>
          </cell>
          <cell r="H138">
            <v>8530</v>
          </cell>
          <cell r="I138">
            <v>2746.66</v>
          </cell>
          <cell r="J138">
            <v>0</v>
          </cell>
          <cell r="K138">
            <v>0.38</v>
          </cell>
          <cell r="L138" t="str">
            <v>26</v>
          </cell>
          <cell r="M138" t="str">
            <v>20236</v>
          </cell>
          <cell r="N138" t="str">
            <v>12 2812000</v>
          </cell>
          <cell r="O138" t="str">
            <v>03</v>
          </cell>
          <cell r="P138">
            <v>2.8</v>
          </cell>
          <cell r="Q138">
            <v>0</v>
          </cell>
          <cell r="R138" t="str">
            <v>1</v>
          </cell>
          <cell r="S138" t="str">
            <v>20</v>
          </cell>
          <cell r="T138">
            <v>83</v>
          </cell>
          <cell r="U138">
            <v>6</v>
          </cell>
          <cell r="V138">
            <v>83</v>
          </cell>
          <cell r="W138">
            <v>6</v>
          </cell>
          <cell r="X138">
            <v>83</v>
          </cell>
          <cell r="AF138" t="str">
            <v>00</v>
          </cell>
          <cell r="AI138">
            <v>22735635</v>
          </cell>
          <cell r="AJ138">
            <v>9230667.0299999993</v>
          </cell>
        </row>
        <row r="139">
          <cell r="A139" t="str">
            <v>02</v>
          </cell>
          <cell r="B139" t="str">
            <v>03</v>
          </cell>
          <cell r="C139" t="str">
            <v>2107</v>
          </cell>
          <cell r="D139" t="str">
            <v>Емкость под ГСМ</v>
          </cell>
          <cell r="E139" t="str">
            <v>металлич. КХТ</v>
          </cell>
          <cell r="G139" t="str">
            <v>01</v>
          </cell>
          <cell r="H139">
            <v>8530</v>
          </cell>
          <cell r="I139">
            <v>2746.66</v>
          </cell>
          <cell r="J139">
            <v>0</v>
          </cell>
          <cell r="K139">
            <v>0.38</v>
          </cell>
          <cell r="L139" t="str">
            <v>26</v>
          </cell>
          <cell r="M139" t="str">
            <v>20236</v>
          </cell>
          <cell r="N139" t="str">
            <v>12 2812000</v>
          </cell>
          <cell r="O139" t="str">
            <v>03</v>
          </cell>
          <cell r="P139">
            <v>2.8</v>
          </cell>
          <cell r="Q139">
            <v>0</v>
          </cell>
          <cell r="R139" t="str">
            <v>1</v>
          </cell>
          <cell r="S139" t="str">
            <v>20</v>
          </cell>
          <cell r="T139">
            <v>83</v>
          </cell>
          <cell r="U139">
            <v>6</v>
          </cell>
          <cell r="V139">
            <v>83</v>
          </cell>
          <cell r="W139">
            <v>6</v>
          </cell>
          <cell r="X139">
            <v>83</v>
          </cell>
          <cell r="AF139" t="str">
            <v>00</v>
          </cell>
          <cell r="AI139">
            <v>22735635</v>
          </cell>
          <cell r="AJ139">
            <v>9230667.0299999993</v>
          </cell>
        </row>
        <row r="140">
          <cell r="A140" t="str">
            <v>02</v>
          </cell>
          <cell r="B140" t="str">
            <v>03</v>
          </cell>
          <cell r="C140" t="str">
            <v>2108</v>
          </cell>
          <cell r="D140" t="str">
            <v>Емкость под ГСМ</v>
          </cell>
          <cell r="E140" t="str">
            <v>металлич. КХТ</v>
          </cell>
          <cell r="G140" t="str">
            <v>01</v>
          </cell>
          <cell r="H140">
            <v>8530</v>
          </cell>
          <cell r="I140">
            <v>2746.66</v>
          </cell>
          <cell r="J140">
            <v>0</v>
          </cell>
          <cell r="K140">
            <v>0.41</v>
          </cell>
          <cell r="L140" t="str">
            <v>26</v>
          </cell>
          <cell r="M140" t="str">
            <v>20236</v>
          </cell>
          <cell r="N140" t="str">
            <v>12 2812000</v>
          </cell>
          <cell r="O140" t="str">
            <v>03</v>
          </cell>
          <cell r="P140">
            <v>2.8</v>
          </cell>
          <cell r="Q140">
            <v>0</v>
          </cell>
          <cell r="R140" t="str">
            <v>1</v>
          </cell>
          <cell r="S140" t="str">
            <v>20</v>
          </cell>
          <cell r="T140">
            <v>83</v>
          </cell>
          <cell r="U140">
            <v>6</v>
          </cell>
          <cell r="V140">
            <v>83</v>
          </cell>
          <cell r="W140">
            <v>6</v>
          </cell>
          <cell r="X140">
            <v>83</v>
          </cell>
          <cell r="AF140" t="str">
            <v>00</v>
          </cell>
          <cell r="AI140">
            <v>20801209</v>
          </cell>
          <cell r="AJ140">
            <v>8445290.1799999997</v>
          </cell>
        </row>
        <row r="141">
          <cell r="A141" t="str">
            <v>02</v>
          </cell>
          <cell r="B141" t="str">
            <v>03</v>
          </cell>
          <cell r="C141" t="str">
            <v>2110</v>
          </cell>
          <cell r="D141" t="str">
            <v>Эл.орган "Электроник</v>
          </cell>
          <cell r="E141" t="str">
            <v>а"</v>
          </cell>
          <cell r="G141" t="str">
            <v>01</v>
          </cell>
          <cell r="H141">
            <v>1526</v>
          </cell>
          <cell r="I141">
            <v>249.63</v>
          </cell>
          <cell r="J141">
            <v>0</v>
          </cell>
          <cell r="K141">
            <v>0.06</v>
          </cell>
          <cell r="L141" t="str">
            <v>88</v>
          </cell>
          <cell r="M141" t="str">
            <v>49302</v>
          </cell>
          <cell r="N141" t="str">
            <v>14 3696000</v>
          </cell>
          <cell r="O141" t="str">
            <v>08</v>
          </cell>
          <cell r="P141">
            <v>1.3</v>
          </cell>
          <cell r="Q141">
            <v>0</v>
          </cell>
          <cell r="R141" t="str">
            <v>1</v>
          </cell>
          <cell r="S141" t="str">
            <v>70</v>
          </cell>
          <cell r="T141">
            <v>82</v>
          </cell>
          <cell r="U141">
            <v>5</v>
          </cell>
          <cell r="V141">
            <v>82</v>
          </cell>
          <cell r="W141">
            <v>5</v>
          </cell>
          <cell r="X141">
            <v>82</v>
          </cell>
          <cell r="AF141" t="str">
            <v>00</v>
          </cell>
          <cell r="AI141">
            <v>25301549</v>
          </cell>
          <cell r="AJ141">
            <v>5125672.13</v>
          </cell>
        </row>
        <row r="142">
          <cell r="A142" t="str">
            <v>02</v>
          </cell>
          <cell r="B142" t="str">
            <v>03</v>
          </cell>
          <cell r="C142" t="str">
            <v>2123</v>
          </cell>
          <cell r="D142" t="str">
            <v>Коммутатор КД 18</v>
          </cell>
          <cell r="G142" t="str">
            <v>01</v>
          </cell>
          <cell r="H142">
            <v>1360</v>
          </cell>
          <cell r="I142">
            <v>565.76</v>
          </cell>
          <cell r="J142">
            <v>0</v>
          </cell>
          <cell r="K142">
            <v>0.16</v>
          </cell>
          <cell r="L142" t="str">
            <v>26</v>
          </cell>
          <cell r="M142" t="str">
            <v>45618</v>
          </cell>
          <cell r="N142" t="str">
            <v>24 0008000</v>
          </cell>
          <cell r="O142" t="str">
            <v>067</v>
          </cell>
          <cell r="P142">
            <v>5.2</v>
          </cell>
          <cell r="Q142">
            <v>0</v>
          </cell>
          <cell r="R142" t="str">
            <v>1</v>
          </cell>
          <cell r="S142" t="str">
            <v>45</v>
          </cell>
          <cell r="T142">
            <v>86</v>
          </cell>
          <cell r="U142">
            <v>12</v>
          </cell>
          <cell r="V142">
            <v>86</v>
          </cell>
          <cell r="W142">
            <v>12</v>
          </cell>
          <cell r="X142">
            <v>86</v>
          </cell>
          <cell r="AF142" t="str">
            <v>00</v>
          </cell>
          <cell r="AI142">
            <v>8281129</v>
          </cell>
          <cell r="AJ142">
            <v>4736805.5199999996</v>
          </cell>
        </row>
        <row r="143">
          <cell r="A143" t="str">
            <v>02</v>
          </cell>
          <cell r="B143" t="str">
            <v>03</v>
          </cell>
          <cell r="C143" t="str">
            <v>2124</v>
          </cell>
          <cell r="D143" t="str">
            <v>Коммутатор КД 18</v>
          </cell>
          <cell r="G143" t="str">
            <v>01</v>
          </cell>
          <cell r="H143">
            <v>1360</v>
          </cell>
          <cell r="I143">
            <v>565.76</v>
          </cell>
          <cell r="J143">
            <v>0</v>
          </cell>
          <cell r="K143">
            <v>0.16</v>
          </cell>
          <cell r="L143" t="str">
            <v>26</v>
          </cell>
          <cell r="M143" t="str">
            <v>45618</v>
          </cell>
          <cell r="N143" t="str">
            <v>24 0008000</v>
          </cell>
          <cell r="O143" t="str">
            <v>067</v>
          </cell>
          <cell r="P143">
            <v>5.2</v>
          </cell>
          <cell r="Q143">
            <v>0</v>
          </cell>
          <cell r="R143" t="str">
            <v>1</v>
          </cell>
          <cell r="S143" t="str">
            <v>45</v>
          </cell>
          <cell r="T143">
            <v>86</v>
          </cell>
          <cell r="U143">
            <v>12</v>
          </cell>
          <cell r="V143">
            <v>86</v>
          </cell>
          <cell r="W143">
            <v>12</v>
          </cell>
          <cell r="X143">
            <v>86</v>
          </cell>
          <cell r="AF143" t="str">
            <v>00</v>
          </cell>
          <cell r="AI143">
            <v>8281129</v>
          </cell>
          <cell r="AJ143">
            <v>4736805.5199999996</v>
          </cell>
        </row>
        <row r="144">
          <cell r="A144" t="str">
            <v>02</v>
          </cell>
          <cell r="B144" t="str">
            <v>03</v>
          </cell>
          <cell r="C144" t="str">
            <v>2125</v>
          </cell>
          <cell r="D144" t="str">
            <v>Устройство ВУТ</v>
          </cell>
          <cell r="G144" t="str">
            <v>01</v>
          </cell>
          <cell r="H144">
            <v>11557.63</v>
          </cell>
          <cell r="I144">
            <v>6310.47</v>
          </cell>
          <cell r="J144">
            <v>0</v>
          </cell>
          <cell r="K144">
            <v>1.17</v>
          </cell>
          <cell r="L144" t="str">
            <v>26</v>
          </cell>
          <cell r="M144" t="str">
            <v>40702</v>
          </cell>
          <cell r="N144" t="str">
            <v>14 2894000</v>
          </cell>
          <cell r="O144" t="str">
            <v>067</v>
          </cell>
          <cell r="P144">
            <v>9.1</v>
          </cell>
          <cell r="Q144">
            <v>0</v>
          </cell>
          <cell r="R144" t="str">
            <v>1</v>
          </cell>
          <cell r="S144" t="str">
            <v>40</v>
          </cell>
          <cell r="T144">
            <v>88</v>
          </cell>
          <cell r="U144">
            <v>12</v>
          </cell>
          <cell r="V144">
            <v>88</v>
          </cell>
          <cell r="W144">
            <v>12</v>
          </cell>
          <cell r="X144">
            <v>88</v>
          </cell>
          <cell r="AF144" t="str">
            <v>00</v>
          </cell>
          <cell r="AI144">
            <v>9878319</v>
          </cell>
          <cell r="AJ144">
            <v>8090343.6500000004</v>
          </cell>
        </row>
        <row r="145">
          <cell r="A145" t="str">
            <v>02</v>
          </cell>
          <cell r="B145" t="str">
            <v>99</v>
          </cell>
          <cell r="C145" t="str">
            <v>2131</v>
          </cell>
          <cell r="D145" t="str">
            <v>Эл. печь СНО  555/4</v>
          </cell>
          <cell r="E145" t="str">
            <v>к ПАУ 502а</v>
          </cell>
          <cell r="G145" t="str">
            <v>01</v>
          </cell>
          <cell r="H145">
            <v>26747</v>
          </cell>
          <cell r="I145">
            <v>16716.88</v>
          </cell>
          <cell r="J145">
            <v>0</v>
          </cell>
          <cell r="K145">
            <v>1.17</v>
          </cell>
          <cell r="L145" t="str">
            <v>20</v>
          </cell>
          <cell r="M145" t="str">
            <v>45801</v>
          </cell>
          <cell r="N145" t="str">
            <v>14 2914136</v>
          </cell>
          <cell r="O145" t="str">
            <v>067</v>
          </cell>
          <cell r="P145">
            <v>12.5</v>
          </cell>
          <cell r="Q145">
            <v>0</v>
          </cell>
          <cell r="R145" t="str">
            <v>1</v>
          </cell>
          <cell r="S145" t="str">
            <v>45</v>
          </cell>
          <cell r="T145">
            <v>89</v>
          </cell>
          <cell r="U145">
            <v>12</v>
          </cell>
          <cell r="V145">
            <v>89</v>
          </cell>
          <cell r="W145">
            <v>12</v>
          </cell>
          <cell r="X145">
            <v>89</v>
          </cell>
          <cell r="AB145" t="str">
            <v>14</v>
          </cell>
          <cell r="AC145">
            <v>3</v>
          </cell>
          <cell r="AF145" t="str">
            <v>00</v>
          </cell>
          <cell r="AI145">
            <v>22926758</v>
          </cell>
          <cell r="AJ145">
            <v>22926758</v>
          </cell>
        </row>
        <row r="146">
          <cell r="A146" t="str">
            <v>02</v>
          </cell>
          <cell r="B146" t="str">
            <v>04</v>
          </cell>
          <cell r="C146" t="str">
            <v>2132</v>
          </cell>
          <cell r="D146" t="str">
            <v>Блок питания</v>
          </cell>
          <cell r="G146" t="str">
            <v>01</v>
          </cell>
          <cell r="H146">
            <v>2266</v>
          </cell>
          <cell r="I146">
            <v>915.46</v>
          </cell>
          <cell r="J146">
            <v>0</v>
          </cell>
          <cell r="K146">
            <v>0.48</v>
          </cell>
          <cell r="L146" t="str">
            <v>23</v>
          </cell>
          <cell r="M146" t="str">
            <v>40702</v>
          </cell>
          <cell r="N146" t="str">
            <v>14 2922810</v>
          </cell>
          <cell r="O146" t="str">
            <v>067</v>
          </cell>
          <cell r="P146">
            <v>10.1</v>
          </cell>
          <cell r="Q146">
            <v>0</v>
          </cell>
          <cell r="R146" t="str">
            <v>1</v>
          </cell>
          <cell r="S146" t="str">
            <v>40</v>
          </cell>
          <cell r="T146">
            <v>90</v>
          </cell>
          <cell r="U146">
            <v>12</v>
          </cell>
          <cell r="V146">
            <v>90</v>
          </cell>
          <cell r="W146">
            <v>12</v>
          </cell>
          <cell r="X146">
            <v>90</v>
          </cell>
          <cell r="AB146" t="str">
            <v>14</v>
          </cell>
          <cell r="AC146">
            <v>2</v>
          </cell>
          <cell r="AF146" t="str">
            <v>00</v>
          </cell>
          <cell r="AI146">
            <v>4690483</v>
          </cell>
          <cell r="AJ146">
            <v>3316171.35</v>
          </cell>
        </row>
        <row r="147">
          <cell r="A147" t="str">
            <v>02</v>
          </cell>
          <cell r="B147" t="str">
            <v>03</v>
          </cell>
          <cell r="C147" t="str">
            <v>2137</v>
          </cell>
          <cell r="D147" t="str">
            <v>Станок строгальный 4</v>
          </cell>
          <cell r="E147" t="str">
            <v>х сторонний</v>
          </cell>
          <cell r="G147" t="str">
            <v>01</v>
          </cell>
          <cell r="H147">
            <v>65130</v>
          </cell>
          <cell r="I147">
            <v>10447.94</v>
          </cell>
          <cell r="J147">
            <v>0</v>
          </cell>
          <cell r="K147">
            <v>0.59</v>
          </cell>
          <cell r="L147" t="str">
            <v>26</v>
          </cell>
          <cell r="M147" t="str">
            <v>41000</v>
          </cell>
          <cell r="N147" t="str">
            <v>14 2922620</v>
          </cell>
          <cell r="O147" t="str">
            <v>067</v>
          </cell>
          <cell r="P147">
            <v>3.5</v>
          </cell>
          <cell r="Q147">
            <v>0</v>
          </cell>
          <cell r="R147" t="str">
            <v>1</v>
          </cell>
          <cell r="S147" t="str">
            <v>41</v>
          </cell>
          <cell r="T147">
            <v>90</v>
          </cell>
          <cell r="U147">
            <v>5</v>
          </cell>
          <cell r="V147">
            <v>90</v>
          </cell>
          <cell r="W147">
            <v>5</v>
          </cell>
          <cell r="X147">
            <v>90</v>
          </cell>
          <cell r="AF147" t="str">
            <v>00</v>
          </cell>
          <cell r="AI147">
            <v>111035565</v>
          </cell>
          <cell r="AJ147">
            <v>29470689.460000001</v>
          </cell>
        </row>
        <row r="148">
          <cell r="A148" t="str">
            <v>02</v>
          </cell>
          <cell r="B148" t="str">
            <v>99</v>
          </cell>
          <cell r="C148" t="str">
            <v>2141</v>
          </cell>
          <cell r="D148" t="str">
            <v>Трансформаторная под</v>
          </cell>
          <cell r="E148" t="str">
            <v>станция КТП-100/10</v>
          </cell>
          <cell r="G148" t="str">
            <v>01</v>
          </cell>
          <cell r="H148">
            <v>13861.59</v>
          </cell>
          <cell r="I148">
            <v>2998.72</v>
          </cell>
          <cell r="J148">
            <v>0</v>
          </cell>
          <cell r="K148">
            <v>1.17</v>
          </cell>
          <cell r="L148" t="str">
            <v>20</v>
          </cell>
          <cell r="M148" t="str">
            <v>40705</v>
          </cell>
          <cell r="N148" t="str">
            <v>14 3115201</v>
          </cell>
          <cell r="O148" t="str">
            <v>067</v>
          </cell>
          <cell r="P148">
            <v>4.4000000000000004</v>
          </cell>
          <cell r="Q148">
            <v>0</v>
          </cell>
          <cell r="R148" t="str">
            <v>1</v>
          </cell>
          <cell r="S148" t="str">
            <v>40</v>
          </cell>
          <cell r="T148">
            <v>90</v>
          </cell>
          <cell r="U148">
            <v>1</v>
          </cell>
          <cell r="V148">
            <v>90</v>
          </cell>
          <cell r="W148">
            <v>1</v>
          </cell>
          <cell r="X148">
            <v>90</v>
          </cell>
          <cell r="AF148" t="str">
            <v>00</v>
          </cell>
          <cell r="AI148">
            <v>11847514</v>
          </cell>
          <cell r="AJ148">
            <v>4126883.69</v>
          </cell>
        </row>
        <row r="149">
          <cell r="A149" t="str">
            <v>02</v>
          </cell>
          <cell r="B149" t="str">
            <v>02</v>
          </cell>
          <cell r="C149" t="str">
            <v>2466</v>
          </cell>
          <cell r="D149" t="str">
            <v>Холодильник "Орск"</v>
          </cell>
          <cell r="G149" t="str">
            <v>01</v>
          </cell>
          <cell r="H149">
            <v>1250</v>
          </cell>
          <cell r="I149">
            <v>875</v>
          </cell>
          <cell r="J149">
            <v>0</v>
          </cell>
          <cell r="K149">
            <v>0.3</v>
          </cell>
          <cell r="L149" t="str">
            <v>20</v>
          </cell>
          <cell r="M149" t="str">
            <v>45800</v>
          </cell>
          <cell r="N149" t="str">
            <v>16 2930100</v>
          </cell>
          <cell r="O149" t="str">
            <v>063</v>
          </cell>
          <cell r="P149">
            <v>10</v>
          </cell>
          <cell r="Q149">
            <v>0</v>
          </cell>
          <cell r="R149" t="str">
            <v>1</v>
          </cell>
          <cell r="S149" t="str">
            <v>45</v>
          </cell>
          <cell r="T149">
            <v>87</v>
          </cell>
          <cell r="U149">
            <v>12</v>
          </cell>
          <cell r="V149">
            <v>87</v>
          </cell>
          <cell r="W149">
            <v>12</v>
          </cell>
          <cell r="X149">
            <v>87</v>
          </cell>
          <cell r="AF149" t="str">
            <v>00</v>
          </cell>
          <cell r="AI149">
            <v>4133376</v>
          </cell>
          <cell r="AJ149">
            <v>4133376</v>
          </cell>
        </row>
        <row r="150">
          <cell r="A150" t="str">
            <v>02</v>
          </cell>
          <cell r="B150" t="str">
            <v>02</v>
          </cell>
          <cell r="C150" t="str">
            <v>2468</v>
          </cell>
          <cell r="D150" t="str">
            <v>Холодильник "Орск"</v>
          </cell>
          <cell r="G150" t="str">
            <v>01</v>
          </cell>
          <cell r="H150">
            <v>1250</v>
          </cell>
          <cell r="I150">
            <v>875</v>
          </cell>
          <cell r="J150">
            <v>0</v>
          </cell>
          <cell r="K150">
            <v>0.43</v>
          </cell>
          <cell r="L150" t="str">
            <v>20</v>
          </cell>
          <cell r="M150" t="str">
            <v>45800</v>
          </cell>
          <cell r="N150" t="str">
            <v>16 2930100</v>
          </cell>
          <cell r="O150" t="str">
            <v>063</v>
          </cell>
          <cell r="P150">
            <v>10</v>
          </cell>
          <cell r="Q150">
            <v>0</v>
          </cell>
          <cell r="R150" t="str">
            <v>1</v>
          </cell>
          <cell r="S150" t="str">
            <v>45</v>
          </cell>
          <cell r="T150">
            <v>87</v>
          </cell>
          <cell r="U150">
            <v>12</v>
          </cell>
          <cell r="V150">
            <v>87</v>
          </cell>
          <cell r="W150">
            <v>12</v>
          </cell>
          <cell r="X150">
            <v>87</v>
          </cell>
          <cell r="AF150" t="str">
            <v>00</v>
          </cell>
          <cell r="AI150">
            <v>2893363</v>
          </cell>
          <cell r="AJ150">
            <v>2893363</v>
          </cell>
        </row>
        <row r="151">
          <cell r="A151" t="str">
            <v>17</v>
          </cell>
          <cell r="B151" t="str">
            <v>82</v>
          </cell>
          <cell r="C151" t="str">
            <v>2482</v>
          </cell>
          <cell r="D151" t="str">
            <v>Холодильная камера</v>
          </cell>
          <cell r="G151" t="str">
            <v>01</v>
          </cell>
          <cell r="H151">
            <v>16600</v>
          </cell>
          <cell r="I151">
            <v>13003.33</v>
          </cell>
          <cell r="J151">
            <v>0</v>
          </cell>
          <cell r="K151">
            <v>0.77</v>
          </cell>
          <cell r="L151" t="str">
            <v>26</v>
          </cell>
          <cell r="M151" t="str">
            <v>45800</v>
          </cell>
          <cell r="N151" t="str">
            <v>16 2930100</v>
          </cell>
          <cell r="O151" t="str">
            <v>063</v>
          </cell>
          <cell r="P151">
            <v>10</v>
          </cell>
          <cell r="Q151">
            <v>0</v>
          </cell>
          <cell r="R151" t="str">
            <v>1</v>
          </cell>
          <cell r="S151" t="str">
            <v>45</v>
          </cell>
          <cell r="T151">
            <v>87</v>
          </cell>
          <cell r="U151">
            <v>2</v>
          </cell>
          <cell r="V151">
            <v>87</v>
          </cell>
          <cell r="W151">
            <v>2</v>
          </cell>
          <cell r="X151">
            <v>87</v>
          </cell>
          <cell r="AB151" t="str">
            <v>14</v>
          </cell>
          <cell r="AC151">
            <v>11</v>
          </cell>
          <cell r="AF151" t="str">
            <v>17</v>
          </cell>
          <cell r="AI151">
            <v>21482318</v>
          </cell>
          <cell r="AJ151">
            <v>21482318</v>
          </cell>
        </row>
        <row r="152">
          <cell r="A152" t="str">
            <v>15</v>
          </cell>
          <cell r="B152" t="str">
            <v>81</v>
          </cell>
          <cell r="C152" t="str">
            <v>2488</v>
          </cell>
          <cell r="D152" t="str">
            <v>Телевизор "Крым"</v>
          </cell>
          <cell r="G152" t="str">
            <v>01</v>
          </cell>
          <cell r="H152">
            <v>624</v>
          </cell>
          <cell r="I152">
            <v>624</v>
          </cell>
          <cell r="J152">
            <v>0</v>
          </cell>
          <cell r="K152">
            <v>0.31</v>
          </cell>
          <cell r="L152" t="str">
            <v>88/2</v>
          </cell>
          <cell r="M152" t="str">
            <v>45620</v>
          </cell>
          <cell r="N152" t="str">
            <v>14 3230101</v>
          </cell>
          <cell r="O152" t="str">
            <v>067</v>
          </cell>
          <cell r="P152">
            <v>12.5</v>
          </cell>
          <cell r="Q152">
            <v>0</v>
          </cell>
          <cell r="R152" t="str">
            <v>1</v>
          </cell>
          <cell r="S152" t="str">
            <v>45</v>
          </cell>
          <cell r="T152">
            <v>77</v>
          </cell>
          <cell r="U152">
            <v>5</v>
          </cell>
          <cell r="V152">
            <v>77</v>
          </cell>
          <cell r="W152">
            <v>5</v>
          </cell>
          <cell r="X152">
            <v>77</v>
          </cell>
          <cell r="AB152" t="str">
            <v>14</v>
          </cell>
          <cell r="AC152">
            <v>2</v>
          </cell>
          <cell r="AF152" t="str">
            <v>15</v>
          </cell>
          <cell r="AI152">
            <v>2043056</v>
          </cell>
          <cell r="AJ152">
            <v>2043056</v>
          </cell>
        </row>
        <row r="153">
          <cell r="A153" t="str">
            <v>02</v>
          </cell>
          <cell r="B153" t="str">
            <v>02</v>
          </cell>
          <cell r="C153" t="str">
            <v>2490</v>
          </cell>
          <cell r="D153" t="str">
            <v>Холодильная камера</v>
          </cell>
          <cell r="E153" t="str">
            <v>САРАТОВ</v>
          </cell>
          <cell r="G153" t="str">
            <v>01</v>
          </cell>
          <cell r="H153">
            <v>6110.54</v>
          </cell>
          <cell r="I153">
            <v>2851.58</v>
          </cell>
          <cell r="J153">
            <v>0</v>
          </cell>
          <cell r="K153">
            <v>0.86</v>
          </cell>
          <cell r="L153" t="str">
            <v>20</v>
          </cell>
          <cell r="M153" t="str">
            <v>45800</v>
          </cell>
          <cell r="N153" t="str">
            <v>16 2920100</v>
          </cell>
          <cell r="O153" t="str">
            <v>063</v>
          </cell>
          <cell r="P153">
            <v>10</v>
          </cell>
          <cell r="Q153">
            <v>0</v>
          </cell>
          <cell r="R153" t="str">
            <v>1</v>
          </cell>
          <cell r="S153" t="str">
            <v>45</v>
          </cell>
          <cell r="T153">
            <v>90</v>
          </cell>
          <cell r="U153">
            <v>4</v>
          </cell>
          <cell r="V153">
            <v>90</v>
          </cell>
          <cell r="W153">
            <v>4</v>
          </cell>
          <cell r="X153">
            <v>90</v>
          </cell>
          <cell r="AF153" t="str">
            <v>00</v>
          </cell>
          <cell r="AI153">
            <v>7105273</v>
          </cell>
          <cell r="AJ153">
            <v>5447376.0899999999</v>
          </cell>
        </row>
        <row r="154">
          <cell r="A154" t="str">
            <v>02</v>
          </cell>
          <cell r="B154" t="str">
            <v>71</v>
          </cell>
          <cell r="C154" t="str">
            <v>2492</v>
          </cell>
          <cell r="D154" t="str">
            <v>Станок отрезной П-1</v>
          </cell>
          <cell r="G154" t="str">
            <v>01</v>
          </cell>
          <cell r="H154">
            <v>5311</v>
          </cell>
          <cell r="I154">
            <v>2726.31</v>
          </cell>
          <cell r="J154">
            <v>0</v>
          </cell>
          <cell r="K154">
            <v>0.94</v>
          </cell>
          <cell r="L154" t="str">
            <v>23</v>
          </cell>
          <cell r="M154" t="str">
            <v>41000</v>
          </cell>
          <cell r="N154" t="str">
            <v>14 2922165</v>
          </cell>
          <cell r="O154" t="str">
            <v>067</v>
          </cell>
          <cell r="P154">
            <v>3.5</v>
          </cell>
          <cell r="Q154">
            <v>0</v>
          </cell>
          <cell r="R154" t="str">
            <v>1</v>
          </cell>
          <cell r="S154" t="str">
            <v>41</v>
          </cell>
          <cell r="T154">
            <v>80</v>
          </cell>
          <cell r="U154">
            <v>4</v>
          </cell>
          <cell r="V154">
            <v>80</v>
          </cell>
          <cell r="W154">
            <v>4</v>
          </cell>
          <cell r="X154">
            <v>80</v>
          </cell>
          <cell r="AF154" t="str">
            <v>00</v>
          </cell>
          <cell r="AI154">
            <v>5677439</v>
          </cell>
          <cell r="AJ154">
            <v>3510550.35</v>
          </cell>
        </row>
        <row r="155">
          <cell r="A155" t="str">
            <v>02</v>
          </cell>
          <cell r="B155" t="str">
            <v>71</v>
          </cell>
          <cell r="C155" t="str">
            <v>2493</v>
          </cell>
          <cell r="D155" t="str">
            <v>Станок горизонт.фрез</v>
          </cell>
          <cell r="E155" t="str">
            <v>. 6М 83Г</v>
          </cell>
          <cell r="G155" t="str">
            <v>01</v>
          </cell>
          <cell r="H155">
            <v>7396</v>
          </cell>
          <cell r="I155">
            <v>4659.4799999999996</v>
          </cell>
          <cell r="J155">
            <v>0</v>
          </cell>
          <cell r="K155">
            <v>1.1100000000000001</v>
          </cell>
          <cell r="L155" t="str">
            <v>23</v>
          </cell>
          <cell r="M155" t="str">
            <v>41000</v>
          </cell>
          <cell r="N155" t="str">
            <v>14 2922165</v>
          </cell>
          <cell r="O155" t="str">
            <v>067</v>
          </cell>
          <cell r="P155">
            <v>3.5</v>
          </cell>
          <cell r="Q155">
            <v>0</v>
          </cell>
          <cell r="R155" t="str">
            <v>1</v>
          </cell>
          <cell r="S155" t="str">
            <v>41</v>
          </cell>
          <cell r="T155">
            <v>76</v>
          </cell>
          <cell r="U155">
            <v>12</v>
          </cell>
          <cell r="V155">
            <v>76</v>
          </cell>
          <cell r="W155">
            <v>12</v>
          </cell>
          <cell r="X155">
            <v>76</v>
          </cell>
          <cell r="AF155" t="str">
            <v>00</v>
          </cell>
          <cell r="AI155">
            <v>6663356</v>
          </cell>
          <cell r="AJ155">
            <v>4897567.05</v>
          </cell>
        </row>
        <row r="156">
          <cell r="A156" t="str">
            <v>02</v>
          </cell>
          <cell r="B156" t="str">
            <v>71</v>
          </cell>
          <cell r="C156" t="str">
            <v>2494</v>
          </cell>
          <cell r="D156" t="str">
            <v>Станок токарно-комби</v>
          </cell>
          <cell r="E156" t="str">
            <v>нир.универс.</v>
          </cell>
          <cell r="G156" t="str">
            <v>01</v>
          </cell>
          <cell r="H156">
            <v>15406.01</v>
          </cell>
          <cell r="I156">
            <v>9166.57</v>
          </cell>
          <cell r="J156">
            <v>0</v>
          </cell>
          <cell r="K156">
            <v>1.1200000000000001</v>
          </cell>
          <cell r="L156" t="str">
            <v>23</v>
          </cell>
          <cell r="M156" t="str">
            <v>41000</v>
          </cell>
          <cell r="N156" t="str">
            <v>14 2922100</v>
          </cell>
          <cell r="O156" t="str">
            <v>067</v>
          </cell>
          <cell r="P156">
            <v>3.5</v>
          </cell>
          <cell r="Q156">
            <v>0</v>
          </cell>
          <cell r="R156" t="str">
            <v>1</v>
          </cell>
          <cell r="S156" t="str">
            <v>41</v>
          </cell>
          <cell r="T156">
            <v>77</v>
          </cell>
          <cell r="U156">
            <v>12</v>
          </cell>
          <cell r="V156">
            <v>77</v>
          </cell>
          <cell r="W156">
            <v>12</v>
          </cell>
          <cell r="X156">
            <v>77</v>
          </cell>
          <cell r="AF156" t="str">
            <v>00</v>
          </cell>
          <cell r="AI156">
            <v>13755363</v>
          </cell>
          <cell r="AJ156">
            <v>9628754.3699999992</v>
          </cell>
        </row>
        <row r="157">
          <cell r="A157" t="str">
            <v>02</v>
          </cell>
          <cell r="B157" t="str">
            <v>71</v>
          </cell>
          <cell r="C157" t="str">
            <v>2495</v>
          </cell>
          <cell r="D157" t="str">
            <v>Станок ТО-161</v>
          </cell>
          <cell r="G157" t="str">
            <v>01</v>
          </cell>
          <cell r="H157">
            <v>5450</v>
          </cell>
          <cell r="I157">
            <v>3083.79</v>
          </cell>
          <cell r="J157">
            <v>0</v>
          </cell>
          <cell r="K157">
            <v>0.93</v>
          </cell>
          <cell r="L157" t="str">
            <v>23</v>
          </cell>
          <cell r="M157" t="str">
            <v>41000</v>
          </cell>
          <cell r="N157" t="str">
            <v>14 2922100</v>
          </cell>
          <cell r="O157" t="str">
            <v>067</v>
          </cell>
          <cell r="P157">
            <v>3.5</v>
          </cell>
          <cell r="Q157">
            <v>0</v>
          </cell>
          <cell r="R157" t="str">
            <v>1</v>
          </cell>
          <cell r="S157" t="str">
            <v>41</v>
          </cell>
          <cell r="T157">
            <v>78</v>
          </cell>
          <cell r="U157">
            <v>10</v>
          </cell>
          <cell r="V157">
            <v>78</v>
          </cell>
          <cell r="W157">
            <v>10</v>
          </cell>
          <cell r="X157">
            <v>78</v>
          </cell>
          <cell r="AF157" t="str">
            <v>00</v>
          </cell>
          <cell r="AI157">
            <v>5842257</v>
          </cell>
          <cell r="AJ157">
            <v>3919181.54</v>
          </cell>
        </row>
        <row r="158">
          <cell r="A158" t="str">
            <v>02</v>
          </cell>
          <cell r="B158" t="str">
            <v>71</v>
          </cell>
          <cell r="C158" t="str">
            <v>2496</v>
          </cell>
          <cell r="D158" t="str">
            <v>Станок росточный 2А-</v>
          </cell>
          <cell r="E158" t="str">
            <v>78</v>
          </cell>
          <cell r="G158" t="str">
            <v>01</v>
          </cell>
          <cell r="H158">
            <v>3661.2</v>
          </cell>
          <cell r="I158">
            <v>2456.0500000000002</v>
          </cell>
          <cell r="J158">
            <v>0</v>
          </cell>
          <cell r="K158">
            <v>0.33</v>
          </cell>
          <cell r="L158" t="str">
            <v>23</v>
          </cell>
          <cell r="M158" t="str">
            <v>41000</v>
          </cell>
          <cell r="N158" t="str">
            <v>14 2922100</v>
          </cell>
          <cell r="O158" t="str">
            <v>067</v>
          </cell>
          <cell r="P158">
            <v>3.5</v>
          </cell>
          <cell r="Q158">
            <v>0</v>
          </cell>
          <cell r="R158" t="str">
            <v>1</v>
          </cell>
          <cell r="S158" t="str">
            <v>41</v>
          </cell>
          <cell r="T158">
            <v>75</v>
          </cell>
          <cell r="U158">
            <v>10</v>
          </cell>
          <cell r="V158">
            <v>75</v>
          </cell>
          <cell r="W158">
            <v>10</v>
          </cell>
          <cell r="X158">
            <v>75</v>
          </cell>
          <cell r="AF158" t="str">
            <v>00</v>
          </cell>
          <cell r="AI158">
            <v>11116966</v>
          </cell>
          <cell r="AJ158">
            <v>8624911.75</v>
          </cell>
        </row>
        <row r="159">
          <cell r="A159" t="str">
            <v>02</v>
          </cell>
          <cell r="B159" t="str">
            <v>71</v>
          </cell>
          <cell r="C159" t="str">
            <v>2497</v>
          </cell>
          <cell r="D159" t="str">
            <v>Станок сверлильный П</v>
          </cell>
          <cell r="E159" t="str">
            <v>К-203</v>
          </cell>
          <cell r="G159" t="str">
            <v>01</v>
          </cell>
          <cell r="H159">
            <v>3322</v>
          </cell>
          <cell r="I159">
            <v>1705.29</v>
          </cell>
          <cell r="J159">
            <v>0</v>
          </cell>
          <cell r="K159">
            <v>0.74</v>
          </cell>
          <cell r="L159" t="str">
            <v>23</v>
          </cell>
          <cell r="M159" t="str">
            <v>41000</v>
          </cell>
          <cell r="N159" t="str">
            <v>14 2922111</v>
          </cell>
          <cell r="O159" t="str">
            <v>067</v>
          </cell>
          <cell r="P159">
            <v>3.5</v>
          </cell>
          <cell r="Q159">
            <v>0</v>
          </cell>
          <cell r="R159" t="str">
            <v>1</v>
          </cell>
          <cell r="S159" t="str">
            <v>41</v>
          </cell>
          <cell r="T159">
            <v>80</v>
          </cell>
          <cell r="U159">
            <v>4</v>
          </cell>
          <cell r="V159">
            <v>80</v>
          </cell>
          <cell r="W159">
            <v>4</v>
          </cell>
          <cell r="X159">
            <v>80</v>
          </cell>
          <cell r="AF159" t="str">
            <v>00</v>
          </cell>
          <cell r="AI159">
            <v>4472245</v>
          </cell>
          <cell r="AJ159">
            <v>2765338.57</v>
          </cell>
        </row>
        <row r="160">
          <cell r="A160" t="str">
            <v>02</v>
          </cell>
          <cell r="B160" t="str">
            <v>71</v>
          </cell>
          <cell r="C160" t="str">
            <v>2502/1</v>
          </cell>
          <cell r="D160" t="str">
            <v>Станок токарновинтор</v>
          </cell>
          <cell r="E160" t="str">
            <v>ез.</v>
          </cell>
          <cell r="G160" t="str">
            <v>01</v>
          </cell>
          <cell r="H160">
            <v>3808.67</v>
          </cell>
          <cell r="I160">
            <v>2532.77</v>
          </cell>
          <cell r="J160">
            <v>0</v>
          </cell>
          <cell r="K160">
            <v>1.1200000000000001</v>
          </cell>
          <cell r="L160" t="str">
            <v>23</v>
          </cell>
          <cell r="M160" t="str">
            <v>41000</v>
          </cell>
          <cell r="N160" t="str">
            <v>14 2922105</v>
          </cell>
          <cell r="O160" t="str">
            <v>067</v>
          </cell>
          <cell r="P160">
            <v>3.5</v>
          </cell>
          <cell r="Q160">
            <v>0</v>
          </cell>
          <cell r="R160" t="str">
            <v>1</v>
          </cell>
          <cell r="S160" t="str">
            <v>41</v>
          </cell>
          <cell r="T160">
            <v>75</v>
          </cell>
          <cell r="U160">
            <v>12</v>
          </cell>
          <cell r="V160">
            <v>75</v>
          </cell>
          <cell r="W160">
            <v>12</v>
          </cell>
          <cell r="X160">
            <v>75</v>
          </cell>
          <cell r="AF160" t="str">
            <v>00</v>
          </cell>
          <cell r="AI160">
            <v>3400600</v>
          </cell>
          <cell r="AJ160">
            <v>2618462.8199999998</v>
          </cell>
        </row>
        <row r="161">
          <cell r="A161" t="str">
            <v>02</v>
          </cell>
          <cell r="B161" t="str">
            <v>02</v>
          </cell>
          <cell r="C161" t="str">
            <v>2504</v>
          </cell>
          <cell r="D161" t="str">
            <v>Сварочное оборудован</v>
          </cell>
          <cell r="E161" t="str">
            <v>ие ЛСТ-8 в к-те</v>
          </cell>
          <cell r="G161" t="str">
            <v>01</v>
          </cell>
          <cell r="H161">
            <v>236000</v>
          </cell>
          <cell r="I161">
            <v>46708.35</v>
          </cell>
          <cell r="J161">
            <v>0</v>
          </cell>
          <cell r="K161">
            <v>1.02</v>
          </cell>
          <cell r="L161" t="str">
            <v>20</v>
          </cell>
          <cell r="M161" t="str">
            <v>42504</v>
          </cell>
          <cell r="N161" t="str">
            <v>14 2947193</v>
          </cell>
          <cell r="O161" t="str">
            <v>067</v>
          </cell>
          <cell r="P161">
            <v>12.5</v>
          </cell>
          <cell r="Q161">
            <v>0</v>
          </cell>
          <cell r="R161" t="str">
            <v>1</v>
          </cell>
          <cell r="S161" t="str">
            <v>42</v>
          </cell>
          <cell r="T161">
            <v>90</v>
          </cell>
          <cell r="U161">
            <v>5</v>
          </cell>
          <cell r="V161">
            <v>93</v>
          </cell>
          <cell r="W161">
            <v>5</v>
          </cell>
          <cell r="X161">
            <v>93</v>
          </cell>
          <cell r="AB161" t="str">
            <v>14</v>
          </cell>
          <cell r="AC161">
            <v>2</v>
          </cell>
          <cell r="AF161" t="str">
            <v>00</v>
          </cell>
          <cell r="AI161">
            <v>230382351</v>
          </cell>
          <cell r="AJ161">
            <v>131989907.63</v>
          </cell>
        </row>
        <row r="162">
          <cell r="A162" t="str">
            <v>02</v>
          </cell>
          <cell r="B162" t="str">
            <v>71</v>
          </cell>
          <cell r="C162" t="str">
            <v>2504/1</v>
          </cell>
          <cell r="D162" t="str">
            <v>Хонинговальный стано</v>
          </cell>
          <cell r="E162" t="str">
            <v>к</v>
          </cell>
          <cell r="G162" t="str">
            <v>01</v>
          </cell>
          <cell r="H162">
            <v>7029</v>
          </cell>
          <cell r="I162">
            <v>2952.18</v>
          </cell>
          <cell r="J162">
            <v>0</v>
          </cell>
          <cell r="K162">
            <v>0.74</v>
          </cell>
          <cell r="L162" t="str">
            <v>23</v>
          </cell>
          <cell r="M162" t="str">
            <v>41000</v>
          </cell>
          <cell r="N162" t="str">
            <v>14 2922176</v>
          </cell>
          <cell r="O162" t="str">
            <v>067</v>
          </cell>
          <cell r="P162">
            <v>3.5</v>
          </cell>
          <cell r="Q162">
            <v>0</v>
          </cell>
          <cell r="R162" t="str">
            <v>1</v>
          </cell>
          <cell r="S162" t="str">
            <v>41</v>
          </cell>
          <cell r="T162">
            <v>82</v>
          </cell>
          <cell r="U162">
            <v>12</v>
          </cell>
          <cell r="V162">
            <v>82</v>
          </cell>
          <cell r="W162">
            <v>12</v>
          </cell>
          <cell r="X162">
            <v>82</v>
          </cell>
          <cell r="AF162" t="str">
            <v>00</v>
          </cell>
          <cell r="AI162">
            <v>9530109</v>
          </cell>
          <cell r="AJ162">
            <v>5003307.03</v>
          </cell>
        </row>
        <row r="163">
          <cell r="A163" t="str">
            <v>02</v>
          </cell>
          <cell r="B163" t="str">
            <v>71</v>
          </cell>
          <cell r="C163" t="str">
            <v>2510</v>
          </cell>
          <cell r="D163" t="str">
            <v>Круглошлиф.станок 3</v>
          </cell>
          <cell r="E163" t="str">
            <v>У131 М</v>
          </cell>
          <cell r="G163" t="str">
            <v>01</v>
          </cell>
          <cell r="H163">
            <v>70946.86</v>
          </cell>
          <cell r="I163">
            <v>25038.33</v>
          </cell>
          <cell r="J163">
            <v>0</v>
          </cell>
          <cell r="K163">
            <v>1.06</v>
          </cell>
          <cell r="L163" t="str">
            <v>23</v>
          </cell>
          <cell r="M163" t="str">
            <v>41000</v>
          </cell>
          <cell r="N163" t="str">
            <v>14 2922623</v>
          </cell>
          <cell r="O163" t="str">
            <v>067</v>
          </cell>
          <cell r="P163">
            <v>3.5</v>
          </cell>
          <cell r="Q163">
            <v>0</v>
          </cell>
          <cell r="R163" t="str">
            <v>1</v>
          </cell>
          <cell r="S163" t="str">
            <v>41</v>
          </cell>
          <cell r="T163">
            <v>84</v>
          </cell>
          <cell r="U163">
            <v>11</v>
          </cell>
          <cell r="V163">
            <v>84</v>
          </cell>
          <cell r="W163">
            <v>11</v>
          </cell>
          <cell r="X163">
            <v>84</v>
          </cell>
          <cell r="AF163" t="str">
            <v>00</v>
          </cell>
          <cell r="AI163">
            <v>66930997</v>
          </cell>
          <cell r="AJ163">
            <v>30648819.34</v>
          </cell>
        </row>
        <row r="164">
          <cell r="A164" t="str">
            <v>02</v>
          </cell>
          <cell r="B164" t="str">
            <v>55</v>
          </cell>
          <cell r="C164" t="str">
            <v>2513</v>
          </cell>
          <cell r="D164" t="str">
            <v>Рампа 2010 кислр.</v>
          </cell>
          <cell r="G164" t="str">
            <v>01</v>
          </cell>
          <cell r="H164">
            <v>2085.4499999999998</v>
          </cell>
          <cell r="I164">
            <v>2085.4499999999998</v>
          </cell>
          <cell r="J164">
            <v>0</v>
          </cell>
          <cell r="K164">
            <v>1.27</v>
          </cell>
          <cell r="L164" t="str">
            <v>26</v>
          </cell>
          <cell r="M164" t="str">
            <v>43401</v>
          </cell>
          <cell r="N164" t="str">
            <v>14 2919107</v>
          </cell>
          <cell r="O164" t="str">
            <v>064</v>
          </cell>
          <cell r="P164">
            <v>16.7</v>
          </cell>
          <cell r="Q164">
            <v>0</v>
          </cell>
          <cell r="R164" t="str">
            <v>1</v>
          </cell>
          <cell r="S164" t="str">
            <v>43</v>
          </cell>
          <cell r="T164">
            <v>83</v>
          </cell>
          <cell r="U164">
            <v>9</v>
          </cell>
          <cell r="V164">
            <v>83</v>
          </cell>
          <cell r="W164">
            <v>9</v>
          </cell>
          <cell r="X164">
            <v>83</v>
          </cell>
          <cell r="AF164" t="str">
            <v>00</v>
          </cell>
          <cell r="AI164">
            <v>1642088</v>
          </cell>
          <cell r="AJ164">
            <v>1642088</v>
          </cell>
        </row>
        <row r="165">
          <cell r="A165" t="str">
            <v>02</v>
          </cell>
          <cell r="B165" t="str">
            <v>71</v>
          </cell>
          <cell r="C165" t="str">
            <v>2515</v>
          </cell>
          <cell r="D165" t="str">
            <v>Пресс гидравл. ПО 93</v>
          </cell>
          <cell r="E165" t="str">
            <v>0</v>
          </cell>
          <cell r="G165" t="str">
            <v>01</v>
          </cell>
          <cell r="H165">
            <v>20340</v>
          </cell>
          <cell r="I165">
            <v>4093.43</v>
          </cell>
          <cell r="J165">
            <v>0</v>
          </cell>
          <cell r="K165">
            <v>1.1399999999999999</v>
          </cell>
          <cell r="L165" t="str">
            <v>23</v>
          </cell>
          <cell r="M165" t="str">
            <v>41000</v>
          </cell>
          <cell r="N165" t="str">
            <v>14 2922200</v>
          </cell>
          <cell r="O165" t="str">
            <v>067</v>
          </cell>
          <cell r="P165">
            <v>3.5</v>
          </cell>
          <cell r="Q165">
            <v>0</v>
          </cell>
          <cell r="R165" t="str">
            <v>1</v>
          </cell>
          <cell r="S165" t="str">
            <v>41</v>
          </cell>
          <cell r="T165">
            <v>89</v>
          </cell>
          <cell r="U165">
            <v>3</v>
          </cell>
          <cell r="V165">
            <v>89</v>
          </cell>
          <cell r="W165">
            <v>3</v>
          </cell>
          <cell r="X165">
            <v>89</v>
          </cell>
          <cell r="AF165" t="str">
            <v>00</v>
          </cell>
          <cell r="AI165">
            <v>17791488</v>
          </cell>
          <cell r="AJ165">
            <v>5448643.2000000002</v>
          </cell>
        </row>
        <row r="166">
          <cell r="A166" t="str">
            <v>02</v>
          </cell>
          <cell r="B166" t="str">
            <v>71</v>
          </cell>
          <cell r="C166" t="str">
            <v>2516</v>
          </cell>
          <cell r="D166" t="str">
            <v>Пресс-ножницы</v>
          </cell>
          <cell r="G166" t="str">
            <v>01</v>
          </cell>
          <cell r="H166">
            <v>34250</v>
          </cell>
          <cell r="I166">
            <v>13485.94</v>
          </cell>
          <cell r="J166">
            <v>0</v>
          </cell>
          <cell r="K166">
            <v>0.97</v>
          </cell>
          <cell r="L166" t="str">
            <v>23</v>
          </cell>
          <cell r="M166" t="str">
            <v>41000</v>
          </cell>
          <cell r="N166" t="str">
            <v>14 2922250</v>
          </cell>
          <cell r="O166" t="str">
            <v>067</v>
          </cell>
          <cell r="P166">
            <v>3.5</v>
          </cell>
          <cell r="Q166">
            <v>0</v>
          </cell>
          <cell r="R166" t="str">
            <v>1</v>
          </cell>
          <cell r="S166" t="str">
            <v>41</v>
          </cell>
          <cell r="T166">
            <v>83</v>
          </cell>
          <cell r="U166">
            <v>9</v>
          </cell>
          <cell r="V166">
            <v>83</v>
          </cell>
          <cell r="W166">
            <v>9</v>
          </cell>
          <cell r="X166">
            <v>83</v>
          </cell>
          <cell r="AF166" t="str">
            <v>00</v>
          </cell>
          <cell r="AI166">
            <v>35304984</v>
          </cell>
          <cell r="AJ166">
            <v>17608360.77</v>
          </cell>
        </row>
        <row r="167">
          <cell r="A167" t="str">
            <v>02</v>
          </cell>
          <cell r="B167" t="str">
            <v>55</v>
          </cell>
          <cell r="C167" t="str">
            <v>2524</v>
          </cell>
          <cell r="D167" t="str">
            <v>Резервуар УТК 05/025</v>
          </cell>
          <cell r="G167" t="str">
            <v>01</v>
          </cell>
          <cell r="H167">
            <v>35800</v>
          </cell>
          <cell r="I167">
            <v>10525.2</v>
          </cell>
          <cell r="J167">
            <v>0</v>
          </cell>
          <cell r="K167">
            <v>1.03</v>
          </cell>
          <cell r="L167" t="str">
            <v>26</v>
          </cell>
          <cell r="M167" t="str">
            <v>20236</v>
          </cell>
          <cell r="N167" t="str">
            <v>12 2812000</v>
          </cell>
          <cell r="O167" t="str">
            <v>03</v>
          </cell>
          <cell r="P167">
            <v>2.8</v>
          </cell>
          <cell r="Q167">
            <v>0</v>
          </cell>
          <cell r="R167" t="str">
            <v>1</v>
          </cell>
          <cell r="S167" t="str">
            <v>20</v>
          </cell>
          <cell r="T167">
            <v>84</v>
          </cell>
          <cell r="U167">
            <v>6</v>
          </cell>
          <cell r="V167">
            <v>84</v>
          </cell>
          <cell r="W167">
            <v>6</v>
          </cell>
          <cell r="X167">
            <v>84</v>
          </cell>
          <cell r="AF167" t="str">
            <v>00</v>
          </cell>
          <cell r="AI167">
            <v>34899200</v>
          </cell>
          <cell r="AJ167">
            <v>13191898.08</v>
          </cell>
        </row>
        <row r="168">
          <cell r="A168" t="str">
            <v>02</v>
          </cell>
          <cell r="B168" t="str">
            <v>71</v>
          </cell>
          <cell r="C168" t="str">
            <v>2525</v>
          </cell>
          <cell r="D168" t="str">
            <v>Сверлил.станок</v>
          </cell>
          <cell r="G168" t="str">
            <v>01</v>
          </cell>
          <cell r="H168">
            <v>7719</v>
          </cell>
          <cell r="I168">
            <v>3782.31</v>
          </cell>
          <cell r="J168">
            <v>0</v>
          </cell>
          <cell r="K168">
            <v>0.66</v>
          </cell>
          <cell r="L168" t="str">
            <v>23</v>
          </cell>
          <cell r="M168" t="str">
            <v>41000</v>
          </cell>
          <cell r="N168" t="str">
            <v>14 2922111</v>
          </cell>
          <cell r="O168" t="str">
            <v>067</v>
          </cell>
          <cell r="P168">
            <v>3.5</v>
          </cell>
          <cell r="Q168">
            <v>0</v>
          </cell>
          <cell r="R168" t="str">
            <v>1</v>
          </cell>
          <cell r="S168" t="str">
            <v>41</v>
          </cell>
          <cell r="T168">
            <v>80</v>
          </cell>
          <cell r="U168">
            <v>12</v>
          </cell>
          <cell r="V168">
            <v>80</v>
          </cell>
          <cell r="W168">
            <v>12</v>
          </cell>
          <cell r="X168">
            <v>80</v>
          </cell>
          <cell r="AF168" t="str">
            <v>00</v>
          </cell>
          <cell r="AI168">
            <v>11732723</v>
          </cell>
          <cell r="AJ168">
            <v>6980969.7999999998</v>
          </cell>
        </row>
        <row r="169">
          <cell r="A169" t="str">
            <v>02</v>
          </cell>
          <cell r="B169" t="str">
            <v>71</v>
          </cell>
          <cell r="C169" t="str">
            <v>2527</v>
          </cell>
          <cell r="D169" t="str">
            <v>Установка для мойки</v>
          </cell>
          <cell r="E169" t="str">
            <v>деталей</v>
          </cell>
          <cell r="G169" t="str">
            <v>01</v>
          </cell>
          <cell r="H169">
            <v>3860</v>
          </cell>
          <cell r="I169">
            <v>2621.9</v>
          </cell>
          <cell r="J169">
            <v>0</v>
          </cell>
          <cell r="K169">
            <v>0.92</v>
          </cell>
          <cell r="L169" t="str">
            <v>23</v>
          </cell>
          <cell r="M169" t="str">
            <v>46115</v>
          </cell>
          <cell r="N169" t="str">
            <v>14 3740102</v>
          </cell>
          <cell r="O169" t="str">
            <v>067</v>
          </cell>
          <cell r="P169">
            <v>14.3</v>
          </cell>
          <cell r="Q169">
            <v>0</v>
          </cell>
          <cell r="R169" t="str">
            <v>1</v>
          </cell>
          <cell r="S169" t="str">
            <v>46</v>
          </cell>
          <cell r="T169">
            <v>90</v>
          </cell>
          <cell r="U169">
            <v>3</v>
          </cell>
          <cell r="V169">
            <v>90</v>
          </cell>
          <cell r="W169">
            <v>3</v>
          </cell>
          <cell r="X169">
            <v>90</v>
          </cell>
          <cell r="AF169" t="str">
            <v>00</v>
          </cell>
          <cell r="AI169">
            <v>4181000</v>
          </cell>
          <cell r="AJ169">
            <v>4181000</v>
          </cell>
        </row>
        <row r="170">
          <cell r="A170" t="str">
            <v>02</v>
          </cell>
          <cell r="B170" t="str">
            <v>05</v>
          </cell>
          <cell r="C170" t="str">
            <v>2539</v>
          </cell>
          <cell r="D170" t="str">
            <v>Катер Р-376 1524</v>
          </cell>
          <cell r="E170" t="str">
            <v>/Сосновский судостр.</v>
          </cell>
          <cell r="F170" t="str">
            <v>завод /</v>
          </cell>
          <cell r="G170" t="str">
            <v>01</v>
          </cell>
          <cell r="H170">
            <v>226430.84</v>
          </cell>
          <cell r="I170">
            <v>201372.49</v>
          </cell>
          <cell r="J170">
            <v>0</v>
          </cell>
          <cell r="K170">
            <v>1.1499999999999999</v>
          </cell>
          <cell r="L170" t="str">
            <v>20</v>
          </cell>
          <cell r="M170" t="str">
            <v>50202</v>
          </cell>
          <cell r="N170" t="str">
            <v>15 3511225</v>
          </cell>
          <cell r="O170" t="str">
            <v>075</v>
          </cell>
          <cell r="P170">
            <v>4.5999999999999996</v>
          </cell>
          <cell r="Q170">
            <v>0</v>
          </cell>
          <cell r="R170" t="str">
            <v>1</v>
          </cell>
          <cell r="S170" t="str">
            <v>50</v>
          </cell>
          <cell r="T170">
            <v>75</v>
          </cell>
          <cell r="U170">
            <v>8</v>
          </cell>
          <cell r="V170">
            <v>75</v>
          </cell>
          <cell r="W170">
            <v>8</v>
          </cell>
          <cell r="X170">
            <v>75</v>
          </cell>
          <cell r="AF170" t="str">
            <v>00</v>
          </cell>
          <cell r="AI170">
            <v>196896380</v>
          </cell>
          <cell r="AJ170">
            <v>196896380</v>
          </cell>
        </row>
        <row r="171">
          <cell r="A171" t="str">
            <v>02</v>
          </cell>
          <cell r="B171" t="str">
            <v>05</v>
          </cell>
          <cell r="C171" t="str">
            <v>2540</v>
          </cell>
          <cell r="D171" t="str">
            <v>Водолазный бот РВ-19</v>
          </cell>
          <cell r="E171" t="str">
            <v>30/ Сосновский судос</v>
          </cell>
          <cell r="F171" t="str">
            <v>троит.з-д/</v>
          </cell>
          <cell r="G171" t="str">
            <v>01</v>
          </cell>
          <cell r="H171">
            <v>302939.57</v>
          </cell>
          <cell r="I171">
            <v>302939.57</v>
          </cell>
          <cell r="J171">
            <v>0</v>
          </cell>
          <cell r="K171">
            <v>1.1499999999999999</v>
          </cell>
          <cell r="L171" t="str">
            <v>20</v>
          </cell>
          <cell r="M171" t="str">
            <v>42402</v>
          </cell>
          <cell r="N171" t="str">
            <v>15 3511232</v>
          </cell>
          <cell r="O171" t="str">
            <v>067</v>
          </cell>
          <cell r="P171">
            <v>5.6</v>
          </cell>
          <cell r="Q171">
            <v>0</v>
          </cell>
          <cell r="R171" t="str">
            <v>1</v>
          </cell>
          <cell r="S171" t="str">
            <v>42</v>
          </cell>
          <cell r="T171">
            <v>72</v>
          </cell>
          <cell r="U171">
            <v>2</v>
          </cell>
          <cell r="V171">
            <v>72</v>
          </cell>
          <cell r="W171">
            <v>2</v>
          </cell>
          <cell r="X171">
            <v>72</v>
          </cell>
          <cell r="AF171" t="str">
            <v>00</v>
          </cell>
          <cell r="AI171">
            <v>263425713</v>
          </cell>
          <cell r="AJ171">
            <v>263425713</v>
          </cell>
        </row>
        <row r="172">
          <cell r="A172" t="str">
            <v>02</v>
          </cell>
          <cell r="B172" t="str">
            <v>05</v>
          </cell>
          <cell r="C172" t="str">
            <v>2542</v>
          </cell>
          <cell r="D172" t="str">
            <v>Баржа-площадка N 1</v>
          </cell>
          <cell r="G172" t="str">
            <v>01</v>
          </cell>
          <cell r="H172">
            <v>212416.78</v>
          </cell>
          <cell r="I172">
            <v>212416.78</v>
          </cell>
          <cell r="J172">
            <v>0</v>
          </cell>
          <cell r="K172">
            <v>1.1499999999999999</v>
          </cell>
          <cell r="L172" t="str">
            <v>20</v>
          </cell>
          <cell r="M172" t="str">
            <v>50219</v>
          </cell>
          <cell r="N172" t="str">
            <v>15 3511242</v>
          </cell>
          <cell r="O172" t="str">
            <v>075</v>
          </cell>
          <cell r="P172">
            <v>4.5</v>
          </cell>
          <cell r="Q172">
            <v>0</v>
          </cell>
          <cell r="R172" t="str">
            <v>1</v>
          </cell>
          <cell r="S172" t="str">
            <v>50</v>
          </cell>
          <cell r="T172">
            <v>72</v>
          </cell>
          <cell r="U172">
            <v>8</v>
          </cell>
          <cell r="V172">
            <v>72</v>
          </cell>
          <cell r="W172">
            <v>8</v>
          </cell>
          <cell r="X172">
            <v>72</v>
          </cell>
          <cell r="AF172" t="str">
            <v>00</v>
          </cell>
          <cell r="AI172">
            <v>184710240</v>
          </cell>
          <cell r="AJ172">
            <v>184710240</v>
          </cell>
        </row>
        <row r="173">
          <cell r="A173" t="str">
            <v>02</v>
          </cell>
          <cell r="B173" t="str">
            <v>70</v>
          </cell>
          <cell r="C173" t="str">
            <v>2589</v>
          </cell>
          <cell r="D173" t="str">
            <v>Трубоукладчик Т-12-2</v>
          </cell>
          <cell r="E173" t="str">
            <v>4</v>
          </cell>
          <cell r="G173" t="str">
            <v>01</v>
          </cell>
          <cell r="H173">
            <v>268920</v>
          </cell>
          <cell r="I173">
            <v>107568</v>
          </cell>
          <cell r="J173">
            <v>0</v>
          </cell>
          <cell r="K173">
            <v>1.04</v>
          </cell>
          <cell r="L173" t="str">
            <v>20</v>
          </cell>
          <cell r="M173" t="str">
            <v>41723</v>
          </cell>
          <cell r="N173" t="str">
            <v>14 2915246</v>
          </cell>
          <cell r="O173" t="str">
            <v>067</v>
          </cell>
          <cell r="P173">
            <v>10</v>
          </cell>
          <cell r="Q173">
            <v>0</v>
          </cell>
          <cell r="R173" t="str">
            <v>1</v>
          </cell>
          <cell r="S173" t="str">
            <v>41</v>
          </cell>
          <cell r="T173">
            <v>0</v>
          </cell>
          <cell r="U173">
            <v>12</v>
          </cell>
          <cell r="V173">
            <v>90</v>
          </cell>
          <cell r="W173">
            <v>12</v>
          </cell>
          <cell r="X173">
            <v>90</v>
          </cell>
          <cell r="AB173" t="str">
            <v>14</v>
          </cell>
          <cell r="AC173">
            <v>10</v>
          </cell>
          <cell r="AF173" t="str">
            <v>00</v>
          </cell>
          <cell r="AI173">
            <v>257777778</v>
          </cell>
          <cell r="AJ173">
            <v>180444444.59999999</v>
          </cell>
        </row>
        <row r="174">
          <cell r="A174" t="str">
            <v>02</v>
          </cell>
          <cell r="B174" t="str">
            <v>05</v>
          </cell>
          <cell r="C174" t="str">
            <v>2595</v>
          </cell>
          <cell r="D174" t="str">
            <v>Будка КуМГ /ЗИЛ-131/</v>
          </cell>
          <cell r="G174" t="str">
            <v>01</v>
          </cell>
          <cell r="H174">
            <v>11100</v>
          </cell>
          <cell r="I174">
            <v>7631.21</v>
          </cell>
          <cell r="J174">
            <v>0</v>
          </cell>
          <cell r="K174">
            <v>0.92</v>
          </cell>
          <cell r="L174" t="str">
            <v>20</v>
          </cell>
          <cell r="M174" t="str">
            <v>10010</v>
          </cell>
          <cell r="N174" t="str">
            <v>13 2022231</v>
          </cell>
          <cell r="O174" t="str">
            <v>01</v>
          </cell>
          <cell r="P174">
            <v>12.5</v>
          </cell>
          <cell r="Q174">
            <v>0</v>
          </cell>
          <cell r="R174" t="str">
            <v>1</v>
          </cell>
          <cell r="S174" t="str">
            <v>10</v>
          </cell>
          <cell r="T174">
            <v>89</v>
          </cell>
          <cell r="U174">
            <v>6</v>
          </cell>
          <cell r="V174">
            <v>89</v>
          </cell>
          <cell r="W174">
            <v>6</v>
          </cell>
          <cell r="X174">
            <v>89</v>
          </cell>
          <cell r="AF174" t="str">
            <v>00</v>
          </cell>
          <cell r="AI174">
            <v>12031040</v>
          </cell>
          <cell r="AJ174">
            <v>12031040</v>
          </cell>
        </row>
        <row r="175">
          <cell r="A175" t="str">
            <v>02</v>
          </cell>
          <cell r="B175" t="str">
            <v>05</v>
          </cell>
          <cell r="C175" t="str">
            <v>2596</v>
          </cell>
          <cell r="D175" t="str">
            <v>Лодка "Казанка"</v>
          </cell>
          <cell r="G175" t="str">
            <v>01</v>
          </cell>
          <cell r="H175">
            <v>3800</v>
          </cell>
          <cell r="I175">
            <v>2736</v>
          </cell>
          <cell r="J175">
            <v>0</v>
          </cell>
          <cell r="K175">
            <v>0.56999999999999995</v>
          </cell>
          <cell r="L175" t="str">
            <v>20</v>
          </cell>
          <cell r="M175" t="str">
            <v>50224</v>
          </cell>
          <cell r="N175" t="str">
            <v>15 3511230</v>
          </cell>
          <cell r="O175" t="str">
            <v>075</v>
          </cell>
          <cell r="P175">
            <v>12</v>
          </cell>
          <cell r="Q175">
            <v>0</v>
          </cell>
          <cell r="R175" t="str">
            <v>1</v>
          </cell>
          <cell r="S175" t="str">
            <v>50</v>
          </cell>
          <cell r="T175">
            <v>88</v>
          </cell>
          <cell r="U175">
            <v>12</v>
          </cell>
          <cell r="V175">
            <v>88</v>
          </cell>
          <cell r="W175">
            <v>12</v>
          </cell>
          <cell r="X175">
            <v>88</v>
          </cell>
          <cell r="AF175" t="str">
            <v>00</v>
          </cell>
          <cell r="AI175">
            <v>6631373</v>
          </cell>
          <cell r="AJ175">
            <v>6631373</v>
          </cell>
        </row>
        <row r="176">
          <cell r="A176" t="str">
            <v>02</v>
          </cell>
          <cell r="B176" t="str">
            <v>05</v>
          </cell>
          <cell r="C176" t="str">
            <v>2600</v>
          </cell>
          <cell r="D176" t="str">
            <v>Шаланда СШ-20</v>
          </cell>
          <cell r="G176" t="str">
            <v>01</v>
          </cell>
          <cell r="H176">
            <v>95535.29</v>
          </cell>
          <cell r="I176">
            <v>61739.68</v>
          </cell>
          <cell r="J176">
            <v>0</v>
          </cell>
          <cell r="K176">
            <v>1.23</v>
          </cell>
          <cell r="L176" t="str">
            <v>20</v>
          </cell>
          <cell r="M176" t="str">
            <v>45503</v>
          </cell>
          <cell r="N176" t="str">
            <v>15 2947192</v>
          </cell>
          <cell r="O176" t="str">
            <v>067</v>
          </cell>
          <cell r="P176">
            <v>4.7</v>
          </cell>
          <cell r="Q176">
            <v>0</v>
          </cell>
          <cell r="R176" t="str">
            <v>1</v>
          </cell>
          <cell r="S176" t="str">
            <v>45</v>
          </cell>
          <cell r="T176">
            <v>81</v>
          </cell>
          <cell r="U176">
            <v>3</v>
          </cell>
          <cell r="V176">
            <v>81</v>
          </cell>
          <cell r="W176">
            <v>3</v>
          </cell>
          <cell r="X176">
            <v>81</v>
          </cell>
          <cell r="AF176" t="str">
            <v>00</v>
          </cell>
          <cell r="AI176">
            <v>77670965</v>
          </cell>
          <cell r="AJ176">
            <v>61146467.280000001</v>
          </cell>
        </row>
        <row r="177">
          <cell r="A177" t="str">
            <v>02</v>
          </cell>
          <cell r="B177" t="str">
            <v>05</v>
          </cell>
          <cell r="C177" t="str">
            <v>2603</v>
          </cell>
          <cell r="D177" t="str">
            <v>Станция насосная СНП</v>
          </cell>
          <cell r="E177" t="str">
            <v xml:space="preserve"> 100х80</v>
          </cell>
          <cell r="G177" t="str">
            <v>01</v>
          </cell>
          <cell r="H177">
            <v>26278</v>
          </cell>
          <cell r="I177">
            <v>17244.91</v>
          </cell>
          <cell r="J177">
            <v>0</v>
          </cell>
          <cell r="K177">
            <v>0.89</v>
          </cell>
          <cell r="L177" t="str">
            <v>20</v>
          </cell>
          <cell r="M177" t="str">
            <v>42405</v>
          </cell>
          <cell r="N177" t="str">
            <v>14 2912000</v>
          </cell>
          <cell r="O177" t="str">
            <v>067</v>
          </cell>
          <cell r="P177">
            <v>12.5</v>
          </cell>
          <cell r="Q177">
            <v>0</v>
          </cell>
          <cell r="R177" t="str">
            <v>1</v>
          </cell>
          <cell r="S177" t="str">
            <v>42</v>
          </cell>
          <cell r="T177">
            <v>89</v>
          </cell>
          <cell r="U177">
            <v>9</v>
          </cell>
          <cell r="V177">
            <v>89</v>
          </cell>
          <cell r="W177">
            <v>9</v>
          </cell>
          <cell r="X177">
            <v>89</v>
          </cell>
          <cell r="AF177" t="str">
            <v>00</v>
          </cell>
          <cell r="AI177">
            <v>29617652</v>
          </cell>
          <cell r="AJ177">
            <v>29617652</v>
          </cell>
        </row>
        <row r="178">
          <cell r="A178" t="str">
            <v>02</v>
          </cell>
          <cell r="B178" t="str">
            <v>05</v>
          </cell>
          <cell r="C178" t="str">
            <v>2612</v>
          </cell>
          <cell r="D178" t="str">
            <v>Катер "Волга" на П/К</v>
          </cell>
          <cell r="E178" t="str">
            <v>Гомель</v>
          </cell>
          <cell r="G178" t="str">
            <v>01</v>
          </cell>
          <cell r="H178">
            <v>71877.55</v>
          </cell>
          <cell r="I178">
            <v>32344.9</v>
          </cell>
          <cell r="J178">
            <v>0</v>
          </cell>
          <cell r="K178">
            <v>1.23</v>
          </cell>
          <cell r="L178" t="str">
            <v>20</v>
          </cell>
          <cell r="M178" t="str">
            <v>50215</v>
          </cell>
          <cell r="N178" t="str">
            <v>15 3511236</v>
          </cell>
          <cell r="O178" t="str">
            <v>075</v>
          </cell>
          <cell r="P178">
            <v>4.5</v>
          </cell>
          <cell r="Q178">
            <v>0</v>
          </cell>
          <cell r="R178" t="str">
            <v>1</v>
          </cell>
          <cell r="S178" t="str">
            <v>50</v>
          </cell>
          <cell r="T178">
            <v>84</v>
          </cell>
          <cell r="U178">
            <v>12</v>
          </cell>
          <cell r="V178">
            <v>84</v>
          </cell>
          <cell r="W178">
            <v>12</v>
          </cell>
          <cell r="X178">
            <v>84</v>
          </cell>
          <cell r="AF178" t="str">
            <v>00</v>
          </cell>
          <cell r="AI178">
            <v>58437032</v>
          </cell>
          <cell r="AJ178">
            <v>34185663.719999999</v>
          </cell>
        </row>
        <row r="179">
          <cell r="A179" t="str">
            <v>02</v>
          </cell>
          <cell r="B179" t="str">
            <v>05</v>
          </cell>
          <cell r="C179" t="str">
            <v>2613</v>
          </cell>
          <cell r="D179" t="str">
            <v>Катер на подводных к</v>
          </cell>
          <cell r="E179" t="str">
            <v>рыльях</v>
          </cell>
          <cell r="F179" t="str">
            <v>Гомель</v>
          </cell>
          <cell r="G179" t="str">
            <v>01</v>
          </cell>
          <cell r="H179">
            <v>81591.38</v>
          </cell>
          <cell r="I179">
            <v>36716.120000000003</v>
          </cell>
          <cell r="J179">
            <v>0</v>
          </cell>
          <cell r="K179">
            <v>1.23</v>
          </cell>
          <cell r="L179" t="str">
            <v>20</v>
          </cell>
          <cell r="M179" t="str">
            <v>50215</v>
          </cell>
          <cell r="N179" t="str">
            <v>15 3511236</v>
          </cell>
          <cell r="O179" t="str">
            <v>075</v>
          </cell>
          <cell r="P179">
            <v>4.5</v>
          </cell>
          <cell r="Q179">
            <v>0</v>
          </cell>
          <cell r="R179" t="str">
            <v>1</v>
          </cell>
          <cell r="S179" t="str">
            <v>50</v>
          </cell>
          <cell r="T179">
            <v>84</v>
          </cell>
          <cell r="U179">
            <v>12</v>
          </cell>
          <cell r="V179">
            <v>84</v>
          </cell>
          <cell r="W179">
            <v>12</v>
          </cell>
          <cell r="X179">
            <v>84</v>
          </cell>
          <cell r="AF179" t="str">
            <v>00</v>
          </cell>
          <cell r="AI179">
            <v>66334451</v>
          </cell>
          <cell r="AJ179">
            <v>38805653.670000002</v>
          </cell>
        </row>
        <row r="180">
          <cell r="A180" t="str">
            <v>02</v>
          </cell>
          <cell r="B180" t="str">
            <v>05</v>
          </cell>
          <cell r="C180" t="str">
            <v>2617</v>
          </cell>
          <cell r="D180" t="str">
            <v>Дальномер</v>
          </cell>
          <cell r="G180" t="str">
            <v>01</v>
          </cell>
          <cell r="H180">
            <v>83333</v>
          </cell>
          <cell r="I180">
            <v>42999.83</v>
          </cell>
          <cell r="J180">
            <v>0</v>
          </cell>
          <cell r="K180">
            <v>0.98</v>
          </cell>
          <cell r="L180" t="str">
            <v>20</v>
          </cell>
          <cell r="M180" t="str">
            <v>47034</v>
          </cell>
          <cell r="N180" t="str">
            <v>14 3915230</v>
          </cell>
          <cell r="O180" t="str">
            <v>063</v>
          </cell>
          <cell r="P180">
            <v>12.9</v>
          </cell>
          <cell r="Q180">
            <v>0</v>
          </cell>
          <cell r="R180" t="str">
            <v>1</v>
          </cell>
          <cell r="S180" t="str">
            <v>47</v>
          </cell>
          <cell r="T180">
            <v>90</v>
          </cell>
          <cell r="U180">
            <v>12</v>
          </cell>
          <cell r="V180">
            <v>90</v>
          </cell>
          <cell r="W180">
            <v>12</v>
          </cell>
          <cell r="X180">
            <v>90</v>
          </cell>
          <cell r="AF180" t="str">
            <v>00</v>
          </cell>
          <cell r="AI180">
            <v>85444632</v>
          </cell>
          <cell r="AJ180">
            <v>77156502.579999998</v>
          </cell>
        </row>
        <row r="181">
          <cell r="A181" t="str">
            <v>02</v>
          </cell>
          <cell r="B181" t="str">
            <v>41</v>
          </cell>
          <cell r="C181" t="str">
            <v>2618</v>
          </cell>
          <cell r="D181" t="str">
            <v>Фотоувеличитель "Азо</v>
          </cell>
          <cell r="E181" t="str">
            <v>в"</v>
          </cell>
          <cell r="G181" t="str">
            <v>01</v>
          </cell>
          <cell r="H181">
            <v>275</v>
          </cell>
          <cell r="I181">
            <v>165.55</v>
          </cell>
          <cell r="J181">
            <v>0</v>
          </cell>
          <cell r="K181">
            <v>0.04</v>
          </cell>
          <cell r="L181" t="str">
            <v>20</v>
          </cell>
          <cell r="M181" t="str">
            <v>45904</v>
          </cell>
          <cell r="N181" t="str">
            <v>14 3322330</v>
          </cell>
          <cell r="O181" t="str">
            <v>067</v>
          </cell>
          <cell r="P181">
            <v>8.4</v>
          </cell>
          <cell r="Q181">
            <v>0</v>
          </cell>
          <cell r="R181" t="str">
            <v>1</v>
          </cell>
          <cell r="S181" t="str">
            <v>45</v>
          </cell>
          <cell r="T181">
            <v>87</v>
          </cell>
          <cell r="U181">
            <v>10</v>
          </cell>
          <cell r="V181">
            <v>87</v>
          </cell>
          <cell r="W181">
            <v>10</v>
          </cell>
          <cell r="X181">
            <v>87</v>
          </cell>
          <cell r="AF181" t="str">
            <v>00</v>
          </cell>
          <cell r="AI181">
            <v>6307891</v>
          </cell>
          <cell r="AJ181">
            <v>5386938.5300000003</v>
          </cell>
        </row>
        <row r="182">
          <cell r="A182" t="str">
            <v>02</v>
          </cell>
          <cell r="B182" t="str">
            <v>03</v>
          </cell>
          <cell r="C182" t="str">
            <v>2626</v>
          </cell>
          <cell r="D182" t="str">
            <v>Щит ЩПТ 4/200 649</v>
          </cell>
          <cell r="G182" t="str">
            <v>01</v>
          </cell>
          <cell r="H182">
            <v>6140.73</v>
          </cell>
          <cell r="I182">
            <v>3352.84</v>
          </cell>
          <cell r="J182">
            <v>0</v>
          </cell>
          <cell r="K182">
            <v>1.17</v>
          </cell>
          <cell r="L182" t="str">
            <v>26</v>
          </cell>
          <cell r="M182" t="str">
            <v>40702</v>
          </cell>
          <cell r="N182" t="str">
            <v>14 3120390</v>
          </cell>
          <cell r="O182" t="str">
            <v>067</v>
          </cell>
          <cell r="P182">
            <v>9.1</v>
          </cell>
          <cell r="Q182">
            <v>0</v>
          </cell>
          <cell r="R182" t="str">
            <v>1</v>
          </cell>
          <cell r="S182" t="str">
            <v>40</v>
          </cell>
          <cell r="T182">
            <v>88</v>
          </cell>
          <cell r="U182">
            <v>12</v>
          </cell>
          <cell r="V182">
            <v>88</v>
          </cell>
          <cell r="W182">
            <v>12</v>
          </cell>
          <cell r="X182">
            <v>88</v>
          </cell>
          <cell r="AF182" t="str">
            <v>00</v>
          </cell>
          <cell r="AI182">
            <v>5248489</v>
          </cell>
          <cell r="AJ182">
            <v>4298512.3499999996</v>
          </cell>
        </row>
        <row r="183">
          <cell r="A183" t="str">
            <v>02</v>
          </cell>
          <cell r="B183" t="str">
            <v>05</v>
          </cell>
          <cell r="C183" t="str">
            <v>2628</v>
          </cell>
          <cell r="D183" t="str">
            <v>Эл.агрегат АВ-1</v>
          </cell>
          <cell r="G183" t="str">
            <v>01</v>
          </cell>
          <cell r="H183">
            <v>1631.5</v>
          </cell>
          <cell r="I183">
            <v>968.69</v>
          </cell>
          <cell r="J183">
            <v>0</v>
          </cell>
          <cell r="K183">
            <v>1.17</v>
          </cell>
          <cell r="L183" t="str">
            <v>20</v>
          </cell>
          <cell r="M183" t="str">
            <v>47016</v>
          </cell>
          <cell r="N183" t="str">
            <v>14 2947193</v>
          </cell>
          <cell r="O183" t="str">
            <v>063</v>
          </cell>
          <cell r="P183">
            <v>12.5</v>
          </cell>
          <cell r="Q183">
            <v>0</v>
          </cell>
          <cell r="R183" t="str">
            <v>1</v>
          </cell>
          <cell r="S183" t="str">
            <v>47</v>
          </cell>
          <cell r="T183">
            <v>90</v>
          </cell>
          <cell r="U183">
            <v>3</v>
          </cell>
          <cell r="V183">
            <v>90</v>
          </cell>
          <cell r="W183">
            <v>3</v>
          </cell>
          <cell r="X183">
            <v>90</v>
          </cell>
          <cell r="AB183" t="str">
            <v>14</v>
          </cell>
          <cell r="AC183">
            <v>9</v>
          </cell>
          <cell r="AF183" t="str">
            <v>00</v>
          </cell>
          <cell r="AI183">
            <v>1394440</v>
          </cell>
          <cell r="AJ183">
            <v>1350859</v>
          </cell>
        </row>
        <row r="184">
          <cell r="A184" t="str">
            <v>02</v>
          </cell>
          <cell r="B184" t="str">
            <v>08</v>
          </cell>
          <cell r="C184" t="str">
            <v>2629</v>
          </cell>
          <cell r="D184" t="str">
            <v>Рентгенотелевизионны</v>
          </cell>
          <cell r="E184" t="str">
            <v>й интерскоп РТ-60ТК</v>
          </cell>
          <cell r="G184" t="str">
            <v>01</v>
          </cell>
          <cell r="H184">
            <v>21000</v>
          </cell>
          <cell r="I184">
            <v>10374</v>
          </cell>
          <cell r="J184">
            <v>0</v>
          </cell>
          <cell r="K184">
            <v>1.04</v>
          </cell>
          <cell r="L184" t="str">
            <v>20</v>
          </cell>
          <cell r="M184" t="str">
            <v>47024</v>
          </cell>
          <cell r="N184" t="str">
            <v>14 3313341</v>
          </cell>
          <cell r="O184" t="str">
            <v>063</v>
          </cell>
          <cell r="P184">
            <v>10.4</v>
          </cell>
          <cell r="Q184">
            <v>0</v>
          </cell>
          <cell r="R184" t="str">
            <v>1</v>
          </cell>
          <cell r="S184" t="str">
            <v>47</v>
          </cell>
          <cell r="T184">
            <v>90</v>
          </cell>
          <cell r="U184">
            <v>3</v>
          </cell>
          <cell r="V184">
            <v>90</v>
          </cell>
          <cell r="W184">
            <v>3</v>
          </cell>
          <cell r="X184">
            <v>90</v>
          </cell>
          <cell r="AF184" t="str">
            <v>00</v>
          </cell>
          <cell r="AG184">
            <v>20250000</v>
          </cell>
          <cell r="AI184">
            <v>20250000</v>
          </cell>
          <cell r="AJ184">
            <v>16321500</v>
          </cell>
        </row>
        <row r="185">
          <cell r="A185" t="str">
            <v>02</v>
          </cell>
          <cell r="B185" t="str">
            <v>41</v>
          </cell>
          <cell r="C185" t="str">
            <v>2630</v>
          </cell>
          <cell r="D185" t="str">
            <v>ЭВМ "Электроника"</v>
          </cell>
          <cell r="G185" t="str">
            <v>01</v>
          </cell>
          <cell r="H185">
            <v>1800</v>
          </cell>
          <cell r="I185">
            <v>765</v>
          </cell>
          <cell r="J185">
            <v>0</v>
          </cell>
          <cell r="K185">
            <v>0.27</v>
          </cell>
          <cell r="L185" t="str">
            <v>20</v>
          </cell>
          <cell r="M185" t="str">
            <v>48000</v>
          </cell>
          <cell r="N185" t="str">
            <v>14 3020206</v>
          </cell>
          <cell r="O185" t="str">
            <v>063</v>
          </cell>
          <cell r="P185">
            <v>10</v>
          </cell>
          <cell r="Q185">
            <v>0</v>
          </cell>
          <cell r="R185" t="str">
            <v>1</v>
          </cell>
          <cell r="S185" t="str">
            <v>48</v>
          </cell>
          <cell r="T185">
            <v>90</v>
          </cell>
          <cell r="U185">
            <v>9</v>
          </cell>
          <cell r="V185">
            <v>90</v>
          </cell>
          <cell r="W185">
            <v>9</v>
          </cell>
          <cell r="X185">
            <v>90</v>
          </cell>
          <cell r="AF185" t="str">
            <v>00</v>
          </cell>
          <cell r="AI185">
            <v>6707291</v>
          </cell>
          <cell r="AJ185">
            <v>4862784.3</v>
          </cell>
        </row>
        <row r="186">
          <cell r="A186" t="str">
            <v>02</v>
          </cell>
          <cell r="B186" t="str">
            <v>41</v>
          </cell>
          <cell r="C186" t="str">
            <v>2633</v>
          </cell>
          <cell r="D186" t="str">
            <v>Прибор ИТТ-10 НК</v>
          </cell>
          <cell r="G186" t="str">
            <v>01</v>
          </cell>
          <cell r="H186">
            <v>4896</v>
          </cell>
          <cell r="I186">
            <v>2376.19</v>
          </cell>
          <cell r="J186">
            <v>0</v>
          </cell>
          <cell r="K186">
            <v>0.72</v>
          </cell>
          <cell r="L186" t="str">
            <v>20</v>
          </cell>
          <cell r="M186" t="str">
            <v>47024</v>
          </cell>
          <cell r="N186" t="str">
            <v>14 3313366</v>
          </cell>
          <cell r="O186" t="str">
            <v>063</v>
          </cell>
          <cell r="P186">
            <v>10.4</v>
          </cell>
          <cell r="Q186">
            <v>0</v>
          </cell>
          <cell r="R186" t="str">
            <v>1</v>
          </cell>
          <cell r="S186" t="str">
            <v>47</v>
          </cell>
          <cell r="T186">
            <v>90</v>
          </cell>
          <cell r="U186">
            <v>4</v>
          </cell>
          <cell r="V186">
            <v>90</v>
          </cell>
          <cell r="W186">
            <v>4</v>
          </cell>
          <cell r="X186">
            <v>90</v>
          </cell>
          <cell r="AF186" t="str">
            <v>00</v>
          </cell>
          <cell r="AI186">
            <v>6765859</v>
          </cell>
          <cell r="AJ186">
            <v>5394644.9199999999</v>
          </cell>
        </row>
        <row r="187">
          <cell r="A187" t="str">
            <v>02</v>
          </cell>
          <cell r="B187" t="str">
            <v>41</v>
          </cell>
          <cell r="C187" t="str">
            <v>2634</v>
          </cell>
          <cell r="D187" t="str">
            <v>Ренгенаппарат "Арина</v>
          </cell>
          <cell r="E187" t="str">
            <v>" 02М</v>
          </cell>
          <cell r="G187" t="str">
            <v>01</v>
          </cell>
          <cell r="H187">
            <v>6350</v>
          </cell>
          <cell r="I187">
            <v>2696.63</v>
          </cell>
          <cell r="J187">
            <v>0</v>
          </cell>
          <cell r="K187">
            <v>0.63</v>
          </cell>
          <cell r="L187" t="str">
            <v>20</v>
          </cell>
          <cell r="M187" t="str">
            <v>47024</v>
          </cell>
          <cell r="N187" t="str">
            <v>14 3313341</v>
          </cell>
          <cell r="O187" t="str">
            <v>063</v>
          </cell>
          <cell r="P187">
            <v>10.4</v>
          </cell>
          <cell r="Q187">
            <v>0</v>
          </cell>
          <cell r="R187" t="str">
            <v>1</v>
          </cell>
          <cell r="S187" t="str">
            <v>47</v>
          </cell>
          <cell r="T187">
            <v>90</v>
          </cell>
          <cell r="U187">
            <v>11</v>
          </cell>
          <cell r="V187">
            <v>90</v>
          </cell>
          <cell r="W187">
            <v>11</v>
          </cell>
          <cell r="X187">
            <v>90</v>
          </cell>
          <cell r="AF187" t="str">
            <v>00</v>
          </cell>
          <cell r="AI187">
            <v>10032407</v>
          </cell>
          <cell r="AJ187">
            <v>7390539.8200000003</v>
          </cell>
        </row>
        <row r="188">
          <cell r="A188" t="str">
            <v>02</v>
          </cell>
          <cell r="B188" t="str">
            <v>41</v>
          </cell>
          <cell r="C188" t="str">
            <v>2635</v>
          </cell>
          <cell r="D188" t="str">
            <v>Ренгенаппарат "Арина</v>
          </cell>
          <cell r="E188" t="str">
            <v>" 02М</v>
          </cell>
          <cell r="G188" t="str">
            <v>01</v>
          </cell>
          <cell r="H188">
            <v>6350</v>
          </cell>
          <cell r="I188">
            <v>2696.63</v>
          </cell>
          <cell r="J188">
            <v>0</v>
          </cell>
          <cell r="K188">
            <v>0.63</v>
          </cell>
          <cell r="L188" t="str">
            <v>20</v>
          </cell>
          <cell r="M188" t="str">
            <v>47024</v>
          </cell>
          <cell r="N188" t="str">
            <v>14 3313341</v>
          </cell>
          <cell r="O188" t="str">
            <v>063</v>
          </cell>
          <cell r="P188">
            <v>10.4</v>
          </cell>
          <cell r="Q188">
            <v>0</v>
          </cell>
          <cell r="R188" t="str">
            <v>1</v>
          </cell>
          <cell r="S188" t="str">
            <v>47</v>
          </cell>
          <cell r="T188">
            <v>90</v>
          </cell>
          <cell r="U188">
            <v>11</v>
          </cell>
          <cell r="V188">
            <v>90</v>
          </cell>
          <cell r="W188">
            <v>11</v>
          </cell>
          <cell r="X188">
            <v>90</v>
          </cell>
          <cell r="AF188" t="str">
            <v>00</v>
          </cell>
          <cell r="AI188">
            <v>10032407</v>
          </cell>
          <cell r="AJ188">
            <v>7390539.8200000003</v>
          </cell>
        </row>
        <row r="189">
          <cell r="A189" t="str">
            <v>02</v>
          </cell>
          <cell r="B189" t="str">
            <v>41</v>
          </cell>
          <cell r="C189" t="str">
            <v>2636</v>
          </cell>
          <cell r="D189" t="str">
            <v>Ренгенаппарат "Арина</v>
          </cell>
          <cell r="E189" t="str">
            <v xml:space="preserve"> "02М</v>
          </cell>
          <cell r="G189" t="str">
            <v>01</v>
          </cell>
          <cell r="H189">
            <v>6350</v>
          </cell>
          <cell r="I189">
            <v>2696.63</v>
          </cell>
          <cell r="J189">
            <v>0</v>
          </cell>
          <cell r="K189">
            <v>0.63</v>
          </cell>
          <cell r="L189" t="str">
            <v>20</v>
          </cell>
          <cell r="M189" t="str">
            <v>47024</v>
          </cell>
          <cell r="N189" t="str">
            <v>14 3313341</v>
          </cell>
          <cell r="O189" t="str">
            <v>063</v>
          </cell>
          <cell r="P189">
            <v>10.4</v>
          </cell>
          <cell r="Q189">
            <v>0</v>
          </cell>
          <cell r="R189" t="str">
            <v>1</v>
          </cell>
          <cell r="S189" t="str">
            <v>47</v>
          </cell>
          <cell r="T189">
            <v>90</v>
          </cell>
          <cell r="U189">
            <v>11</v>
          </cell>
          <cell r="V189">
            <v>90</v>
          </cell>
          <cell r="W189">
            <v>11</v>
          </cell>
          <cell r="X189">
            <v>90</v>
          </cell>
          <cell r="AF189" t="str">
            <v>00</v>
          </cell>
          <cell r="AI189">
            <v>10032407</v>
          </cell>
          <cell r="AJ189">
            <v>7390539.8200000003</v>
          </cell>
        </row>
        <row r="190">
          <cell r="A190" t="str">
            <v>02</v>
          </cell>
          <cell r="B190" t="str">
            <v>41</v>
          </cell>
          <cell r="C190" t="str">
            <v>2637</v>
          </cell>
          <cell r="D190" t="str">
            <v>Ренгенаппарат "Арина</v>
          </cell>
          <cell r="E190" t="str">
            <v>"</v>
          </cell>
          <cell r="G190" t="str">
            <v>01</v>
          </cell>
          <cell r="H190">
            <v>6200</v>
          </cell>
          <cell r="I190">
            <v>3062.8</v>
          </cell>
          <cell r="J190">
            <v>0</v>
          </cell>
          <cell r="K190">
            <v>0.3</v>
          </cell>
          <cell r="L190" t="str">
            <v>20</v>
          </cell>
          <cell r="M190" t="str">
            <v>47024</v>
          </cell>
          <cell r="N190" t="str">
            <v>14 3313341</v>
          </cell>
          <cell r="O190" t="str">
            <v>063</v>
          </cell>
          <cell r="P190">
            <v>10.4</v>
          </cell>
          <cell r="Q190">
            <v>0</v>
          </cell>
          <cell r="R190" t="str">
            <v>1</v>
          </cell>
          <cell r="S190" t="str">
            <v>47</v>
          </cell>
          <cell r="T190">
            <v>90</v>
          </cell>
          <cell r="U190">
            <v>3</v>
          </cell>
          <cell r="V190">
            <v>90</v>
          </cell>
          <cell r="W190">
            <v>3</v>
          </cell>
          <cell r="X190">
            <v>90</v>
          </cell>
          <cell r="AF190" t="str">
            <v>00</v>
          </cell>
          <cell r="AI190">
            <v>21015352</v>
          </cell>
          <cell r="AJ190">
            <v>16938373.710000001</v>
          </cell>
        </row>
        <row r="191">
          <cell r="A191" t="str">
            <v>02</v>
          </cell>
          <cell r="B191" t="str">
            <v>41</v>
          </cell>
          <cell r="C191" t="str">
            <v>2638</v>
          </cell>
          <cell r="D191" t="str">
            <v>Ренгенаппарат "Арина</v>
          </cell>
          <cell r="E191" t="str">
            <v>"</v>
          </cell>
          <cell r="G191" t="str">
            <v>01</v>
          </cell>
          <cell r="H191">
            <v>6200</v>
          </cell>
          <cell r="I191">
            <v>3062.8</v>
          </cell>
          <cell r="J191">
            <v>0</v>
          </cell>
          <cell r="K191">
            <v>0.3</v>
          </cell>
          <cell r="L191" t="str">
            <v>20</v>
          </cell>
          <cell r="M191" t="str">
            <v>47024</v>
          </cell>
          <cell r="N191" t="str">
            <v>14 3313341</v>
          </cell>
          <cell r="O191" t="str">
            <v>063</v>
          </cell>
          <cell r="P191">
            <v>10.4</v>
          </cell>
          <cell r="Q191">
            <v>0</v>
          </cell>
          <cell r="R191" t="str">
            <v>1</v>
          </cell>
          <cell r="S191" t="str">
            <v>47</v>
          </cell>
          <cell r="T191">
            <v>90</v>
          </cell>
          <cell r="U191">
            <v>3</v>
          </cell>
          <cell r="V191">
            <v>90</v>
          </cell>
          <cell r="W191">
            <v>3</v>
          </cell>
          <cell r="X191">
            <v>90</v>
          </cell>
          <cell r="AF191" t="str">
            <v>00</v>
          </cell>
          <cell r="AI191">
            <v>21015352</v>
          </cell>
          <cell r="AJ191">
            <v>16938373.710000001</v>
          </cell>
        </row>
        <row r="192">
          <cell r="A192" t="str">
            <v>02</v>
          </cell>
          <cell r="B192" t="str">
            <v>41</v>
          </cell>
          <cell r="C192" t="str">
            <v>2639</v>
          </cell>
          <cell r="D192" t="str">
            <v>Ренгенаппарат "Арина</v>
          </cell>
          <cell r="E192" t="str">
            <v>"</v>
          </cell>
          <cell r="G192" t="str">
            <v>01</v>
          </cell>
          <cell r="H192">
            <v>6200</v>
          </cell>
          <cell r="I192">
            <v>3062.8</v>
          </cell>
          <cell r="J192">
            <v>0</v>
          </cell>
          <cell r="K192">
            <v>0.3</v>
          </cell>
          <cell r="L192" t="str">
            <v>20</v>
          </cell>
          <cell r="M192" t="str">
            <v>47024</v>
          </cell>
          <cell r="N192" t="str">
            <v>14 3313341</v>
          </cell>
          <cell r="O192" t="str">
            <v>063</v>
          </cell>
          <cell r="P192">
            <v>10.4</v>
          </cell>
          <cell r="Q192">
            <v>0</v>
          </cell>
          <cell r="R192" t="str">
            <v>1</v>
          </cell>
          <cell r="S192" t="str">
            <v>47</v>
          </cell>
          <cell r="T192">
            <v>90</v>
          </cell>
          <cell r="U192">
            <v>3</v>
          </cell>
          <cell r="V192">
            <v>90</v>
          </cell>
          <cell r="W192">
            <v>3</v>
          </cell>
          <cell r="X192">
            <v>90</v>
          </cell>
          <cell r="AF192" t="str">
            <v>00</v>
          </cell>
          <cell r="AI192">
            <v>21015352</v>
          </cell>
          <cell r="AJ192">
            <v>16938373.710000001</v>
          </cell>
        </row>
        <row r="193">
          <cell r="A193" t="str">
            <v>02</v>
          </cell>
          <cell r="B193" t="str">
            <v>41</v>
          </cell>
          <cell r="C193" t="str">
            <v>2640</v>
          </cell>
          <cell r="D193" t="str">
            <v>Ренгенаппарат "Арина</v>
          </cell>
          <cell r="E193" t="str">
            <v>"</v>
          </cell>
          <cell r="G193" t="str">
            <v>01</v>
          </cell>
          <cell r="H193">
            <v>6200</v>
          </cell>
          <cell r="I193">
            <v>3062.8</v>
          </cell>
          <cell r="J193">
            <v>0</v>
          </cell>
          <cell r="K193">
            <v>0.3</v>
          </cell>
          <cell r="L193" t="str">
            <v>20</v>
          </cell>
          <cell r="M193" t="str">
            <v>47024</v>
          </cell>
          <cell r="N193" t="str">
            <v>14 3313341</v>
          </cell>
          <cell r="O193" t="str">
            <v>063</v>
          </cell>
          <cell r="P193">
            <v>10.4</v>
          </cell>
          <cell r="Q193">
            <v>0</v>
          </cell>
          <cell r="R193" t="str">
            <v>1</v>
          </cell>
          <cell r="S193" t="str">
            <v>47</v>
          </cell>
          <cell r="T193">
            <v>90</v>
          </cell>
          <cell r="U193">
            <v>3</v>
          </cell>
          <cell r="V193">
            <v>90</v>
          </cell>
          <cell r="W193">
            <v>3</v>
          </cell>
          <cell r="X193">
            <v>90</v>
          </cell>
          <cell r="AF193" t="str">
            <v>00</v>
          </cell>
          <cell r="AI193">
            <v>21015352</v>
          </cell>
          <cell r="AJ193">
            <v>16938373.710000001</v>
          </cell>
        </row>
        <row r="194">
          <cell r="A194" t="str">
            <v>02</v>
          </cell>
          <cell r="B194" t="str">
            <v>41</v>
          </cell>
          <cell r="C194" t="str">
            <v>2641</v>
          </cell>
          <cell r="D194" t="str">
            <v>Рентген.ап-т Андрекс</v>
          </cell>
          <cell r="G194" t="str">
            <v>01</v>
          </cell>
          <cell r="H194">
            <v>6300</v>
          </cell>
          <cell r="I194">
            <v>3112.2</v>
          </cell>
          <cell r="J194">
            <v>0</v>
          </cell>
          <cell r="K194">
            <v>0.3</v>
          </cell>
          <cell r="L194" t="str">
            <v>20</v>
          </cell>
          <cell r="M194" t="str">
            <v>47024</v>
          </cell>
          <cell r="N194" t="str">
            <v>14 3313341</v>
          </cell>
          <cell r="O194" t="str">
            <v>063</v>
          </cell>
          <cell r="P194">
            <v>10.4</v>
          </cell>
          <cell r="Q194">
            <v>0</v>
          </cell>
          <cell r="R194" t="str">
            <v>1</v>
          </cell>
          <cell r="S194" t="str">
            <v>47</v>
          </cell>
          <cell r="T194">
            <v>90</v>
          </cell>
          <cell r="U194">
            <v>3</v>
          </cell>
          <cell r="V194">
            <v>90</v>
          </cell>
          <cell r="W194">
            <v>3</v>
          </cell>
          <cell r="X194">
            <v>90</v>
          </cell>
          <cell r="AF194" t="str">
            <v>00</v>
          </cell>
          <cell r="AI194">
            <v>21015352</v>
          </cell>
          <cell r="AJ194">
            <v>16938373.710000001</v>
          </cell>
        </row>
        <row r="195">
          <cell r="A195" t="str">
            <v>02</v>
          </cell>
          <cell r="B195" t="str">
            <v>41</v>
          </cell>
          <cell r="C195" t="str">
            <v>2644</v>
          </cell>
          <cell r="D195" t="str">
            <v>Аппарат"Андрекс"</v>
          </cell>
          <cell r="G195" t="str">
            <v>01</v>
          </cell>
          <cell r="H195">
            <v>3956.49</v>
          </cell>
          <cell r="I195">
            <v>1978.25</v>
          </cell>
          <cell r="J195">
            <v>0</v>
          </cell>
          <cell r="K195">
            <v>1.17</v>
          </cell>
          <cell r="L195" t="str">
            <v>20</v>
          </cell>
          <cell r="M195" t="str">
            <v>47033</v>
          </cell>
          <cell r="N195" t="str">
            <v>14 3313341</v>
          </cell>
          <cell r="O195" t="str">
            <v>063</v>
          </cell>
          <cell r="P195">
            <v>12.5</v>
          </cell>
          <cell r="Q195">
            <v>0</v>
          </cell>
          <cell r="R195" t="str">
            <v>1</v>
          </cell>
          <cell r="S195" t="str">
            <v>47</v>
          </cell>
          <cell r="T195">
            <v>90</v>
          </cell>
          <cell r="U195">
            <v>12</v>
          </cell>
          <cell r="V195">
            <v>90</v>
          </cell>
          <cell r="W195">
            <v>12</v>
          </cell>
          <cell r="X195">
            <v>90</v>
          </cell>
          <cell r="AF195" t="str">
            <v>00</v>
          </cell>
          <cell r="AI195">
            <v>3381618</v>
          </cell>
          <cell r="AJ195">
            <v>2958915.75</v>
          </cell>
        </row>
        <row r="196">
          <cell r="A196" t="str">
            <v>02</v>
          </cell>
          <cell r="B196" t="str">
            <v>99</v>
          </cell>
          <cell r="C196" t="str">
            <v>2668</v>
          </cell>
          <cell r="D196" t="str">
            <v>Холодильная камера</v>
          </cell>
          <cell r="G196" t="str">
            <v>01</v>
          </cell>
          <cell r="H196">
            <v>16600</v>
          </cell>
          <cell r="I196">
            <v>12726.7</v>
          </cell>
          <cell r="J196">
            <v>0</v>
          </cell>
          <cell r="K196">
            <v>0.83</v>
          </cell>
          <cell r="L196" t="str">
            <v>20</v>
          </cell>
          <cell r="M196" t="str">
            <v>45800</v>
          </cell>
          <cell r="N196" t="str">
            <v>16 2930100</v>
          </cell>
          <cell r="O196" t="str">
            <v>063</v>
          </cell>
          <cell r="P196">
            <v>10</v>
          </cell>
          <cell r="Q196">
            <v>0</v>
          </cell>
          <cell r="R196" t="str">
            <v>1</v>
          </cell>
          <cell r="S196" t="str">
            <v>45</v>
          </cell>
          <cell r="T196">
            <v>0</v>
          </cell>
          <cell r="U196">
            <v>4</v>
          </cell>
          <cell r="V196">
            <v>87</v>
          </cell>
          <cell r="W196">
            <v>4</v>
          </cell>
          <cell r="X196">
            <v>87</v>
          </cell>
          <cell r="AB196" t="str">
            <v>14</v>
          </cell>
          <cell r="AC196">
            <v>12</v>
          </cell>
          <cell r="AF196" t="str">
            <v>00</v>
          </cell>
          <cell r="AI196">
            <v>20008123</v>
          </cell>
          <cell r="AJ196">
            <v>20008123</v>
          </cell>
        </row>
        <row r="197">
          <cell r="A197" t="str">
            <v>15</v>
          </cell>
          <cell r="B197" t="str">
            <v>81</v>
          </cell>
          <cell r="C197" t="str">
            <v>2727</v>
          </cell>
          <cell r="D197" t="str">
            <v>Кресло-стоматологиче</v>
          </cell>
          <cell r="E197" t="str">
            <v>ское</v>
          </cell>
          <cell r="G197" t="str">
            <v>01</v>
          </cell>
          <cell r="H197">
            <v>3644.7</v>
          </cell>
          <cell r="I197">
            <v>2156.4499999999998</v>
          </cell>
          <cell r="J197">
            <v>0</v>
          </cell>
          <cell r="K197">
            <v>1.17</v>
          </cell>
          <cell r="L197" t="str">
            <v>88/2</v>
          </cell>
          <cell r="M197" t="str">
            <v>46012</v>
          </cell>
          <cell r="N197" t="str">
            <v>14 3311269</v>
          </cell>
          <cell r="O197" t="str">
            <v>067</v>
          </cell>
          <cell r="P197">
            <v>10</v>
          </cell>
          <cell r="Q197">
            <v>0</v>
          </cell>
          <cell r="R197" t="str">
            <v>1</v>
          </cell>
          <cell r="S197" t="str">
            <v>46</v>
          </cell>
          <cell r="T197">
            <v>0</v>
          </cell>
          <cell r="U197">
            <v>1</v>
          </cell>
          <cell r="V197">
            <v>89</v>
          </cell>
          <cell r="W197">
            <v>1</v>
          </cell>
          <cell r="X197">
            <v>89</v>
          </cell>
          <cell r="AF197" t="str">
            <v>15</v>
          </cell>
          <cell r="AI197">
            <v>3115128</v>
          </cell>
          <cell r="AJ197">
            <v>2777655.8</v>
          </cell>
        </row>
        <row r="198">
          <cell r="A198" t="str">
            <v>02</v>
          </cell>
          <cell r="B198" t="str">
            <v>71</v>
          </cell>
          <cell r="C198" t="str">
            <v>2736</v>
          </cell>
          <cell r="D198" t="str">
            <v>ЭО УБ 1233-1</v>
          </cell>
          <cell r="E198" t="str">
            <v>экскаватор</v>
          </cell>
          <cell r="F198" t="str">
            <v>963-900-12</v>
          </cell>
          <cell r="G198" t="str">
            <v>01</v>
          </cell>
          <cell r="H198">
            <v>473100</v>
          </cell>
          <cell r="I198">
            <v>226023.52</v>
          </cell>
          <cell r="J198">
            <v>0</v>
          </cell>
          <cell r="K198">
            <v>0.85</v>
          </cell>
          <cell r="L198" t="str">
            <v>23</v>
          </cell>
          <cell r="M198" t="str">
            <v>41803</v>
          </cell>
          <cell r="N198" t="str">
            <v>14 2924331</v>
          </cell>
          <cell r="O198" t="str">
            <v>064</v>
          </cell>
          <cell r="P198">
            <v>9.1</v>
          </cell>
          <cell r="Q198">
            <v>0</v>
          </cell>
          <cell r="R198" t="str">
            <v>1</v>
          </cell>
          <cell r="S198" t="str">
            <v>41</v>
          </cell>
          <cell r="T198">
            <v>0</v>
          </cell>
          <cell r="U198">
            <v>9</v>
          </cell>
          <cell r="V198">
            <v>89</v>
          </cell>
          <cell r="W198">
            <v>9</v>
          </cell>
          <cell r="X198">
            <v>89</v>
          </cell>
          <cell r="AB198" t="str">
            <v>14</v>
          </cell>
          <cell r="AC198">
            <v>10</v>
          </cell>
          <cell r="AF198" t="str">
            <v>00</v>
          </cell>
          <cell r="AI198">
            <v>559263744</v>
          </cell>
          <cell r="AJ198">
            <v>419867255.63999999</v>
          </cell>
        </row>
        <row r="199">
          <cell r="A199" t="str">
            <v>02</v>
          </cell>
          <cell r="B199" t="str">
            <v>03</v>
          </cell>
          <cell r="C199" t="str">
            <v>2741</v>
          </cell>
          <cell r="D199" t="str">
            <v>Водонагреватель</v>
          </cell>
          <cell r="G199" t="str">
            <v>01</v>
          </cell>
          <cell r="H199">
            <v>1750</v>
          </cell>
          <cell r="I199">
            <v>1134</v>
          </cell>
          <cell r="J199">
            <v>0</v>
          </cell>
          <cell r="K199">
            <v>1.01</v>
          </cell>
          <cell r="L199" t="str">
            <v>26</v>
          </cell>
          <cell r="M199" t="str">
            <v>43126</v>
          </cell>
          <cell r="N199" t="str">
            <v>16 2930151</v>
          </cell>
          <cell r="O199" t="str">
            <v>067</v>
          </cell>
          <cell r="P199">
            <v>5.4</v>
          </cell>
          <cell r="Q199">
            <v>0</v>
          </cell>
          <cell r="R199" t="str">
            <v>1</v>
          </cell>
          <cell r="S199" t="str">
            <v>43</v>
          </cell>
          <cell r="T199">
            <v>82</v>
          </cell>
          <cell r="U199">
            <v>12</v>
          </cell>
          <cell r="V199">
            <v>82</v>
          </cell>
          <cell r="W199">
            <v>12</v>
          </cell>
          <cell r="X199">
            <v>82</v>
          </cell>
          <cell r="AB199" t="str">
            <v>14</v>
          </cell>
          <cell r="AC199">
            <v>8</v>
          </cell>
          <cell r="AF199" t="str">
            <v>00</v>
          </cell>
          <cell r="AI199">
            <v>1732034</v>
          </cell>
          <cell r="AJ199">
            <v>1402947.06</v>
          </cell>
        </row>
        <row r="200">
          <cell r="A200" t="str">
            <v>16</v>
          </cell>
          <cell r="B200" t="str">
            <v>06</v>
          </cell>
          <cell r="C200" t="str">
            <v>3101/1</v>
          </cell>
          <cell r="D200" t="str">
            <v>Въездной знак металл</v>
          </cell>
          <cell r="E200" t="str">
            <v>навигацион.опознават</v>
          </cell>
          <cell r="F200" t="str">
            <v>3286-АР</v>
          </cell>
          <cell r="G200" t="str">
            <v>01</v>
          </cell>
          <cell r="H200">
            <v>25720</v>
          </cell>
          <cell r="I200">
            <v>1929</v>
          </cell>
          <cell r="J200">
            <v>0</v>
          </cell>
          <cell r="K200">
            <v>1.08</v>
          </cell>
          <cell r="L200" t="str">
            <v>88/1</v>
          </cell>
          <cell r="M200" t="str">
            <v>20250</v>
          </cell>
          <cell r="N200" t="str">
            <v>12 4526314</v>
          </cell>
          <cell r="O200" t="str">
            <v>03</v>
          </cell>
          <cell r="P200">
            <v>2</v>
          </cell>
          <cell r="Q200">
            <v>0</v>
          </cell>
          <cell r="R200" t="str">
            <v>1</v>
          </cell>
          <cell r="S200" t="str">
            <v>20</v>
          </cell>
          <cell r="T200">
            <v>91</v>
          </cell>
          <cell r="U200">
            <v>3</v>
          </cell>
          <cell r="V200">
            <v>91</v>
          </cell>
          <cell r="W200">
            <v>3</v>
          </cell>
          <cell r="X200">
            <v>91</v>
          </cell>
          <cell r="AF200" t="str">
            <v>16</v>
          </cell>
          <cell r="AG200">
            <v>23800000</v>
          </cell>
          <cell r="AI200">
            <v>23800000</v>
          </cell>
          <cell r="AJ200">
            <v>3213000</v>
          </cell>
        </row>
        <row r="201">
          <cell r="A201" t="str">
            <v>02</v>
          </cell>
          <cell r="B201" t="str">
            <v>03</v>
          </cell>
          <cell r="C201" t="str">
            <v>3104/1</v>
          </cell>
          <cell r="D201" t="str">
            <v>Мясорубка МНМ</v>
          </cell>
          <cell r="G201" t="str">
            <v>01</v>
          </cell>
          <cell r="H201">
            <v>2117</v>
          </cell>
          <cell r="I201">
            <v>1135.24</v>
          </cell>
          <cell r="J201">
            <v>0</v>
          </cell>
          <cell r="K201">
            <v>0.99</v>
          </cell>
          <cell r="L201" t="str">
            <v>26</v>
          </cell>
          <cell r="M201" t="str">
            <v>45803</v>
          </cell>
          <cell r="N201" t="str">
            <v>14 2945102</v>
          </cell>
          <cell r="O201" t="str">
            <v>067</v>
          </cell>
          <cell r="P201">
            <v>14.3</v>
          </cell>
          <cell r="Q201">
            <v>0</v>
          </cell>
          <cell r="R201" t="str">
            <v>1</v>
          </cell>
          <cell r="S201" t="str">
            <v>45</v>
          </cell>
          <cell r="T201">
            <v>91</v>
          </cell>
          <cell r="U201">
            <v>3</v>
          </cell>
          <cell r="V201">
            <v>91</v>
          </cell>
          <cell r="W201">
            <v>3</v>
          </cell>
          <cell r="X201">
            <v>91</v>
          </cell>
          <cell r="AB201" t="str">
            <v>14</v>
          </cell>
          <cell r="AC201">
            <v>8</v>
          </cell>
          <cell r="AF201" t="str">
            <v>00</v>
          </cell>
          <cell r="AI201">
            <v>2143413</v>
          </cell>
          <cell r="AJ201">
            <v>2068929.18</v>
          </cell>
        </row>
        <row r="202">
          <cell r="A202" t="str">
            <v>02</v>
          </cell>
          <cell r="B202" t="str">
            <v>55</v>
          </cell>
          <cell r="C202" t="str">
            <v>3106</v>
          </cell>
          <cell r="D202" t="str">
            <v>Вагон-домик</v>
          </cell>
          <cell r="E202" t="str">
            <v>дерево-мет. 3 х 6</v>
          </cell>
          <cell r="G202" t="str">
            <v>01</v>
          </cell>
          <cell r="H202">
            <v>28105.46</v>
          </cell>
          <cell r="I202">
            <v>28105.46</v>
          </cell>
          <cell r="J202">
            <v>0</v>
          </cell>
          <cell r="K202">
            <v>1.1299999999999999</v>
          </cell>
          <cell r="L202" t="str">
            <v>26</v>
          </cell>
          <cell r="M202" t="str">
            <v>10010</v>
          </cell>
          <cell r="N202" t="str">
            <v>13 2022261</v>
          </cell>
          <cell r="O202" t="str">
            <v>01</v>
          </cell>
          <cell r="P202">
            <v>12.5</v>
          </cell>
          <cell r="Q202">
            <v>0</v>
          </cell>
          <cell r="R202" t="str">
            <v>1</v>
          </cell>
          <cell r="S202" t="str">
            <v>10</v>
          </cell>
          <cell r="T202">
            <v>78</v>
          </cell>
          <cell r="U202">
            <v>12</v>
          </cell>
          <cell r="V202">
            <v>78</v>
          </cell>
          <cell r="W202">
            <v>12</v>
          </cell>
          <cell r="X202">
            <v>78</v>
          </cell>
          <cell r="AF202" t="str">
            <v>00</v>
          </cell>
          <cell r="AI202">
            <v>24861088</v>
          </cell>
          <cell r="AJ202">
            <v>24861088</v>
          </cell>
        </row>
        <row r="203">
          <cell r="A203" t="str">
            <v>02</v>
          </cell>
          <cell r="B203" t="str">
            <v>55</v>
          </cell>
          <cell r="C203" t="str">
            <v>3107</v>
          </cell>
          <cell r="D203" t="str">
            <v>Вагон-домик</v>
          </cell>
          <cell r="E203" t="str">
            <v>дерево-мет. 6 х 9</v>
          </cell>
          <cell r="G203" t="str">
            <v>01</v>
          </cell>
          <cell r="H203">
            <v>54710.61</v>
          </cell>
          <cell r="I203">
            <v>38183.449999999997</v>
          </cell>
          <cell r="J203">
            <v>0</v>
          </cell>
          <cell r="K203">
            <v>1.22</v>
          </cell>
          <cell r="L203" t="str">
            <v>26</v>
          </cell>
          <cell r="M203" t="str">
            <v>10010</v>
          </cell>
          <cell r="N203" t="str">
            <v>13 2022261</v>
          </cell>
          <cell r="O203" t="str">
            <v>01</v>
          </cell>
          <cell r="P203">
            <v>12.5</v>
          </cell>
          <cell r="Q203">
            <v>0</v>
          </cell>
          <cell r="R203" t="str">
            <v>1</v>
          </cell>
          <cell r="S203" t="str">
            <v>10</v>
          </cell>
          <cell r="T203">
            <v>89</v>
          </cell>
          <cell r="U203">
            <v>5</v>
          </cell>
          <cell r="V203">
            <v>89</v>
          </cell>
          <cell r="W203">
            <v>5</v>
          </cell>
          <cell r="X203">
            <v>89</v>
          </cell>
          <cell r="AF203" t="str">
            <v>00</v>
          </cell>
          <cell r="AI203">
            <v>45010784</v>
          </cell>
          <cell r="AJ203">
            <v>45010784</v>
          </cell>
        </row>
        <row r="204">
          <cell r="A204" t="str">
            <v>02</v>
          </cell>
          <cell r="B204" t="str">
            <v>02</v>
          </cell>
          <cell r="C204" t="str">
            <v>3119</v>
          </cell>
          <cell r="D204" t="str">
            <v>Вагон-столовая</v>
          </cell>
          <cell r="E204" t="str">
            <v>дерево-металлич.</v>
          </cell>
          <cell r="F204" t="str">
            <v>Финляндия</v>
          </cell>
          <cell r="G204" t="str">
            <v>01</v>
          </cell>
          <cell r="H204">
            <v>56485.55</v>
          </cell>
          <cell r="I204">
            <v>28831.17</v>
          </cell>
          <cell r="J204">
            <v>0</v>
          </cell>
          <cell r="K204">
            <v>1.43</v>
          </cell>
          <cell r="L204" t="str">
            <v>20</v>
          </cell>
          <cell r="M204" t="str">
            <v>10010</v>
          </cell>
          <cell r="N204" t="str">
            <v>13 2022261</v>
          </cell>
          <cell r="O204" t="str">
            <v>01</v>
          </cell>
          <cell r="P204">
            <v>12.5</v>
          </cell>
          <cell r="Q204">
            <v>0</v>
          </cell>
          <cell r="R204" t="str">
            <v>1</v>
          </cell>
          <cell r="S204" t="str">
            <v>10</v>
          </cell>
          <cell r="T204">
            <v>90</v>
          </cell>
          <cell r="U204">
            <v>11</v>
          </cell>
          <cell r="V204">
            <v>90</v>
          </cell>
          <cell r="W204">
            <v>11</v>
          </cell>
          <cell r="X204">
            <v>90</v>
          </cell>
          <cell r="AF204" t="str">
            <v>00</v>
          </cell>
          <cell r="AI204">
            <v>39500384</v>
          </cell>
          <cell r="AJ204">
            <v>34974298.109999999</v>
          </cell>
        </row>
        <row r="205">
          <cell r="A205" t="str">
            <v>02</v>
          </cell>
          <cell r="B205" t="str">
            <v>03</v>
          </cell>
          <cell r="C205" t="str">
            <v>3125</v>
          </cell>
          <cell r="D205" t="str">
            <v>Устройство ВУТ 31/60</v>
          </cell>
          <cell r="G205" t="str">
            <v>01</v>
          </cell>
          <cell r="H205">
            <v>11557.63</v>
          </cell>
          <cell r="I205">
            <v>5872.24</v>
          </cell>
          <cell r="J205">
            <v>0</v>
          </cell>
          <cell r="K205">
            <v>1.17</v>
          </cell>
          <cell r="L205" t="str">
            <v>26</v>
          </cell>
          <cell r="M205" t="str">
            <v>40702</v>
          </cell>
          <cell r="N205" t="str">
            <v>14 2894000</v>
          </cell>
          <cell r="O205" t="str">
            <v>067</v>
          </cell>
          <cell r="P205">
            <v>9.1</v>
          </cell>
          <cell r="Q205">
            <v>0</v>
          </cell>
          <cell r="R205" t="str">
            <v>1</v>
          </cell>
          <cell r="S205" t="str">
            <v>10</v>
          </cell>
          <cell r="T205">
            <v>89</v>
          </cell>
          <cell r="U205">
            <v>5</v>
          </cell>
          <cell r="V205">
            <v>89</v>
          </cell>
          <cell r="W205">
            <v>5</v>
          </cell>
          <cell r="X205">
            <v>89</v>
          </cell>
          <cell r="AF205" t="str">
            <v>00</v>
          </cell>
          <cell r="AI205">
            <v>9878319</v>
          </cell>
          <cell r="AJ205">
            <v>7715790.7000000002</v>
          </cell>
        </row>
        <row r="206">
          <cell r="A206" t="str">
            <v>02</v>
          </cell>
          <cell r="B206" t="str">
            <v>03</v>
          </cell>
          <cell r="C206" t="str">
            <v>3204</v>
          </cell>
          <cell r="D206" t="str">
            <v>Люльки строительные</v>
          </cell>
          <cell r="E206" t="str">
            <v>2штуки подвесные</v>
          </cell>
          <cell r="G206" t="str">
            <v>01</v>
          </cell>
          <cell r="H206">
            <v>12900</v>
          </cell>
          <cell r="I206">
            <v>7001.48</v>
          </cell>
          <cell r="J206">
            <v>0</v>
          </cell>
          <cell r="K206">
            <v>0.54</v>
          </cell>
          <cell r="L206" t="str">
            <v>26</v>
          </cell>
          <cell r="M206" t="str">
            <v>42008</v>
          </cell>
          <cell r="N206" t="str">
            <v>14 2947109</v>
          </cell>
          <cell r="O206" t="str">
            <v>067</v>
          </cell>
          <cell r="P206">
            <v>16.7</v>
          </cell>
          <cell r="Q206">
            <v>0</v>
          </cell>
          <cell r="R206" t="str">
            <v>1</v>
          </cell>
          <cell r="S206" t="str">
            <v>42</v>
          </cell>
          <cell r="T206">
            <v>91</v>
          </cell>
          <cell r="U206">
            <v>9</v>
          </cell>
          <cell r="V206">
            <v>91</v>
          </cell>
          <cell r="W206">
            <v>9</v>
          </cell>
          <cell r="X206">
            <v>91</v>
          </cell>
          <cell r="AB206" t="str">
            <v>14</v>
          </cell>
          <cell r="AC206">
            <v>12</v>
          </cell>
          <cell r="AF206" t="str">
            <v>00</v>
          </cell>
          <cell r="AI206">
            <v>23749151</v>
          </cell>
          <cell r="AJ206">
            <v>23749151</v>
          </cell>
        </row>
        <row r="207">
          <cell r="A207" t="str">
            <v>02</v>
          </cell>
          <cell r="B207" t="str">
            <v>41</v>
          </cell>
          <cell r="C207" t="str">
            <v>3209/1</v>
          </cell>
          <cell r="D207" t="str">
            <v>Аппарат АРИНА</v>
          </cell>
          <cell r="F207" t="str">
            <v>5961</v>
          </cell>
          <cell r="G207" t="str">
            <v>01</v>
          </cell>
          <cell r="H207">
            <v>6200</v>
          </cell>
          <cell r="I207">
            <v>1934.4</v>
          </cell>
          <cell r="J207">
            <v>0</v>
          </cell>
          <cell r="K207">
            <v>1.08</v>
          </cell>
          <cell r="L207" t="str">
            <v>20</v>
          </cell>
          <cell r="M207" t="str">
            <v>47024</v>
          </cell>
          <cell r="N207" t="str">
            <v>14 3313341</v>
          </cell>
          <cell r="O207" t="str">
            <v>063</v>
          </cell>
          <cell r="P207">
            <v>10.4</v>
          </cell>
          <cell r="Q207">
            <v>0</v>
          </cell>
          <cell r="R207" t="str">
            <v>1</v>
          </cell>
          <cell r="S207" t="str">
            <v>47</v>
          </cell>
          <cell r="T207">
            <v>91</v>
          </cell>
          <cell r="U207">
            <v>12</v>
          </cell>
          <cell r="V207">
            <v>91</v>
          </cell>
          <cell r="W207">
            <v>12</v>
          </cell>
          <cell r="X207">
            <v>91</v>
          </cell>
          <cell r="AF207" t="str">
            <v>00</v>
          </cell>
          <cell r="AI207">
            <v>5752239</v>
          </cell>
          <cell r="AJ207">
            <v>3589397.14</v>
          </cell>
        </row>
        <row r="208">
          <cell r="A208" t="str">
            <v>02</v>
          </cell>
          <cell r="B208" t="str">
            <v>41</v>
          </cell>
          <cell r="C208" t="str">
            <v>3210</v>
          </cell>
          <cell r="D208" t="str">
            <v>Аппарат АРИНА</v>
          </cell>
          <cell r="F208" t="str">
            <v>5957</v>
          </cell>
          <cell r="G208" t="str">
            <v>01</v>
          </cell>
          <cell r="H208">
            <v>6200</v>
          </cell>
          <cell r="I208">
            <v>1934.4</v>
          </cell>
          <cell r="J208">
            <v>0</v>
          </cell>
          <cell r="K208">
            <v>1.08</v>
          </cell>
          <cell r="L208" t="str">
            <v>20</v>
          </cell>
          <cell r="M208" t="str">
            <v>47024</v>
          </cell>
          <cell r="N208" t="str">
            <v>14 3313341</v>
          </cell>
          <cell r="O208" t="str">
            <v>063</v>
          </cell>
          <cell r="P208">
            <v>10.4</v>
          </cell>
          <cell r="Q208">
            <v>0</v>
          </cell>
          <cell r="R208" t="str">
            <v>1</v>
          </cell>
          <cell r="S208" t="str">
            <v>47</v>
          </cell>
          <cell r="T208">
            <v>91</v>
          </cell>
          <cell r="U208">
            <v>12</v>
          </cell>
          <cell r="V208">
            <v>91</v>
          </cell>
          <cell r="W208">
            <v>12</v>
          </cell>
          <cell r="X208">
            <v>91</v>
          </cell>
          <cell r="AF208" t="str">
            <v>00</v>
          </cell>
          <cell r="AI208">
            <v>5752239</v>
          </cell>
          <cell r="AJ208">
            <v>3589397.14</v>
          </cell>
        </row>
        <row r="209">
          <cell r="A209" t="str">
            <v>02</v>
          </cell>
          <cell r="B209" t="str">
            <v>41</v>
          </cell>
          <cell r="C209" t="str">
            <v>3211</v>
          </cell>
          <cell r="D209" t="str">
            <v>Толщиномер УТ-93-П 2</v>
          </cell>
          <cell r="E209" t="str">
            <v>шт.НПО Волна гКишине</v>
          </cell>
          <cell r="F209" t="str">
            <v>в 9959 9726</v>
          </cell>
          <cell r="G209" t="str">
            <v>01</v>
          </cell>
          <cell r="H209">
            <v>3446</v>
          </cell>
          <cell r="I209">
            <v>1075.1500000000001</v>
          </cell>
          <cell r="J209">
            <v>0</v>
          </cell>
          <cell r="K209">
            <v>0.32</v>
          </cell>
          <cell r="L209" t="str">
            <v>20</v>
          </cell>
          <cell r="M209" t="str">
            <v>47024</v>
          </cell>
          <cell r="N209" t="str">
            <v>14 3313302</v>
          </cell>
          <cell r="O209" t="str">
            <v>063</v>
          </cell>
          <cell r="P209">
            <v>10.4</v>
          </cell>
          <cell r="Q209">
            <v>0</v>
          </cell>
          <cell r="R209" t="str">
            <v>1</v>
          </cell>
          <cell r="S209" t="str">
            <v>47</v>
          </cell>
          <cell r="T209">
            <v>91</v>
          </cell>
          <cell r="U209">
            <v>12</v>
          </cell>
          <cell r="V209">
            <v>91</v>
          </cell>
          <cell r="W209">
            <v>12</v>
          </cell>
          <cell r="X209">
            <v>91</v>
          </cell>
          <cell r="AF209" t="str">
            <v>00</v>
          </cell>
          <cell r="AI209">
            <v>10668372</v>
          </cell>
          <cell r="AJ209">
            <v>6657064.1299999999</v>
          </cell>
        </row>
        <row r="210">
          <cell r="A210" t="str">
            <v>02</v>
          </cell>
          <cell r="B210" t="str">
            <v>80</v>
          </cell>
          <cell r="C210" t="str">
            <v>3214</v>
          </cell>
          <cell r="D210" t="str">
            <v>Ковер 2х3</v>
          </cell>
          <cell r="G210" t="str">
            <v>01</v>
          </cell>
          <cell r="H210">
            <v>475</v>
          </cell>
          <cell r="I210">
            <v>103.43</v>
          </cell>
          <cell r="J210">
            <v>0</v>
          </cell>
          <cell r="K210">
            <v>0.13</v>
          </cell>
          <cell r="L210" t="str">
            <v>88/2</v>
          </cell>
          <cell r="M210" t="str">
            <v>70004</v>
          </cell>
          <cell r="N210" t="str">
            <v>16 1722000</v>
          </cell>
          <cell r="O210" t="str">
            <v>08</v>
          </cell>
          <cell r="P210">
            <v>6.7</v>
          </cell>
          <cell r="Q210">
            <v>0</v>
          </cell>
          <cell r="R210" t="str">
            <v>1</v>
          </cell>
          <cell r="S210" t="str">
            <v>70</v>
          </cell>
          <cell r="T210">
            <v>91</v>
          </cell>
          <cell r="U210">
            <v>9</v>
          </cell>
          <cell r="V210">
            <v>91</v>
          </cell>
          <cell r="W210">
            <v>9</v>
          </cell>
          <cell r="X210">
            <v>91</v>
          </cell>
          <cell r="AF210" t="str">
            <v>00</v>
          </cell>
          <cell r="AI210">
            <v>3608064</v>
          </cell>
          <cell r="AJ210">
            <v>1510876.86</v>
          </cell>
        </row>
        <row r="211">
          <cell r="A211" t="str">
            <v>02</v>
          </cell>
          <cell r="B211" t="str">
            <v>23</v>
          </cell>
          <cell r="C211" t="str">
            <v>3221</v>
          </cell>
          <cell r="D211" t="str">
            <v>Газоанализатор инфра</v>
          </cell>
          <cell r="E211" t="str">
            <v>лит -1100</v>
          </cell>
          <cell r="F211" t="str">
            <v>66226003</v>
          </cell>
          <cell r="G211" t="str">
            <v>01</v>
          </cell>
          <cell r="H211">
            <v>14737</v>
          </cell>
          <cell r="I211">
            <v>4981.1099999999997</v>
          </cell>
          <cell r="J211">
            <v>0</v>
          </cell>
          <cell r="K211">
            <v>1</v>
          </cell>
          <cell r="L211" t="str">
            <v>23</v>
          </cell>
          <cell r="M211" t="str">
            <v>41024</v>
          </cell>
          <cell r="N211" t="str">
            <v>14 3313141</v>
          </cell>
          <cell r="O211" t="str">
            <v>067</v>
          </cell>
          <cell r="P211">
            <v>10.4</v>
          </cell>
          <cell r="Q211">
            <v>0</v>
          </cell>
          <cell r="R211" t="str">
            <v>1</v>
          </cell>
          <cell r="S211" t="str">
            <v>41</v>
          </cell>
          <cell r="T211">
            <v>90</v>
          </cell>
          <cell r="U211">
            <v>9</v>
          </cell>
          <cell r="V211">
            <v>91</v>
          </cell>
          <cell r="W211">
            <v>9</v>
          </cell>
          <cell r="X211">
            <v>91</v>
          </cell>
          <cell r="AF211" t="str">
            <v>00</v>
          </cell>
          <cell r="AI211">
            <v>14778223</v>
          </cell>
          <cell r="AJ211">
            <v>9605844.5800000001</v>
          </cell>
        </row>
        <row r="212">
          <cell r="A212" t="str">
            <v>02</v>
          </cell>
          <cell r="B212" t="str">
            <v>04</v>
          </cell>
          <cell r="C212" t="str">
            <v>3222</v>
          </cell>
          <cell r="D212" t="str">
            <v>Шкаф распределительн</v>
          </cell>
          <cell r="E212" t="str">
            <v>ый ПР-11</v>
          </cell>
          <cell r="F212" t="str">
            <v>1012</v>
          </cell>
          <cell r="G212" t="str">
            <v>01</v>
          </cell>
          <cell r="H212">
            <v>2450</v>
          </cell>
          <cell r="I212">
            <v>724.59</v>
          </cell>
          <cell r="J212">
            <v>0</v>
          </cell>
          <cell r="K212">
            <v>0.98</v>
          </cell>
          <cell r="L212" t="str">
            <v>23</v>
          </cell>
          <cell r="M212" t="str">
            <v>40702</v>
          </cell>
          <cell r="N212" t="str">
            <v>14 3120390</v>
          </cell>
          <cell r="O212" t="str">
            <v>067</v>
          </cell>
          <cell r="P212">
            <v>9.1</v>
          </cell>
          <cell r="Q212">
            <v>0</v>
          </cell>
          <cell r="R212" t="str">
            <v>1</v>
          </cell>
          <cell r="S212" t="str">
            <v>40</v>
          </cell>
          <cell r="T212">
            <v>89</v>
          </cell>
          <cell r="U212">
            <v>9</v>
          </cell>
          <cell r="V212">
            <v>91</v>
          </cell>
          <cell r="W212">
            <v>9</v>
          </cell>
          <cell r="X212">
            <v>91</v>
          </cell>
          <cell r="AB212" t="str">
            <v>14</v>
          </cell>
          <cell r="AC212">
            <v>11</v>
          </cell>
          <cell r="AF212" t="str">
            <v>00</v>
          </cell>
          <cell r="AI212">
            <v>2489326</v>
          </cell>
          <cell r="AJ212">
            <v>1415804</v>
          </cell>
        </row>
        <row r="213">
          <cell r="A213" t="str">
            <v>02</v>
          </cell>
          <cell r="B213" t="str">
            <v>03</v>
          </cell>
          <cell r="C213" t="str">
            <v>3223</v>
          </cell>
          <cell r="D213" t="str">
            <v>Котел КП</v>
          </cell>
          <cell r="F213" t="str">
            <v>178</v>
          </cell>
          <cell r="G213" t="str">
            <v>01</v>
          </cell>
          <cell r="H213">
            <v>4741</v>
          </cell>
          <cell r="I213">
            <v>1926.03</v>
          </cell>
          <cell r="J213">
            <v>0</v>
          </cell>
          <cell r="K213">
            <v>0.86</v>
          </cell>
          <cell r="L213" t="str">
            <v>26</v>
          </cell>
          <cell r="M213" t="str">
            <v>45801</v>
          </cell>
          <cell r="N213" t="str">
            <v>14 2813101</v>
          </cell>
          <cell r="O213" t="str">
            <v>067</v>
          </cell>
          <cell r="P213">
            <v>12.5</v>
          </cell>
          <cell r="Q213">
            <v>0</v>
          </cell>
          <cell r="R213" t="str">
            <v>1</v>
          </cell>
          <cell r="S213" t="str">
            <v>45</v>
          </cell>
          <cell r="T213">
            <v>90</v>
          </cell>
          <cell r="U213">
            <v>9</v>
          </cell>
          <cell r="V213">
            <v>91</v>
          </cell>
          <cell r="W213">
            <v>9</v>
          </cell>
          <cell r="X213">
            <v>91</v>
          </cell>
          <cell r="AF213" t="str">
            <v>00</v>
          </cell>
          <cell r="AI213">
            <v>5532673</v>
          </cell>
          <cell r="AJ213">
            <v>4322400.38</v>
          </cell>
        </row>
        <row r="214">
          <cell r="A214" t="str">
            <v>02</v>
          </cell>
          <cell r="B214" t="str">
            <v>80</v>
          </cell>
          <cell r="C214" t="str">
            <v>3227</v>
          </cell>
          <cell r="D214" t="str">
            <v>Электронный калькуля</v>
          </cell>
          <cell r="E214" t="str">
            <v>тор 15 шт.</v>
          </cell>
          <cell r="G214" t="str">
            <v>01</v>
          </cell>
          <cell r="H214">
            <v>96</v>
          </cell>
          <cell r="I214">
            <v>34.630000000000003</v>
          </cell>
          <cell r="J214">
            <v>0</v>
          </cell>
          <cell r="K214">
            <v>0.01</v>
          </cell>
          <cell r="L214" t="str">
            <v>26</v>
          </cell>
          <cell r="M214" t="str">
            <v>48009</v>
          </cell>
          <cell r="N214" t="str">
            <v>14 3020204</v>
          </cell>
          <cell r="O214" t="str">
            <v>063</v>
          </cell>
          <cell r="P214">
            <v>11.1</v>
          </cell>
          <cell r="Q214">
            <v>0</v>
          </cell>
          <cell r="R214" t="str">
            <v>1</v>
          </cell>
          <cell r="S214" t="str">
            <v>48</v>
          </cell>
          <cell r="T214">
            <v>91</v>
          </cell>
          <cell r="U214">
            <v>9</v>
          </cell>
          <cell r="V214">
            <v>91</v>
          </cell>
          <cell r="W214">
            <v>9</v>
          </cell>
          <cell r="X214">
            <v>91</v>
          </cell>
          <cell r="AF214" t="str">
            <v>00</v>
          </cell>
          <cell r="AI214">
            <v>9544080</v>
          </cell>
          <cell r="AJ214">
            <v>6621205.6399999997</v>
          </cell>
        </row>
        <row r="215">
          <cell r="A215" t="str">
            <v>02</v>
          </cell>
          <cell r="B215" t="str">
            <v>71</v>
          </cell>
          <cell r="C215" t="str">
            <v>3228</v>
          </cell>
          <cell r="D215" t="str">
            <v>Трактор К-701 с зипо</v>
          </cell>
          <cell r="E215" t="str">
            <v>м</v>
          </cell>
          <cell r="F215" t="str">
            <v>9108771</v>
          </cell>
          <cell r="G215" t="str">
            <v>01</v>
          </cell>
          <cell r="H215">
            <v>190956</v>
          </cell>
          <cell r="I215">
            <v>62060.7</v>
          </cell>
          <cell r="J215">
            <v>0</v>
          </cell>
          <cell r="K215">
            <v>1.05</v>
          </cell>
          <cell r="L215" t="str">
            <v>23</v>
          </cell>
          <cell r="M215" t="str">
            <v>40600</v>
          </cell>
          <cell r="N215" t="str">
            <v>14 2918104</v>
          </cell>
          <cell r="O215" t="str">
            <v>065</v>
          </cell>
          <cell r="P215">
            <v>10</v>
          </cell>
          <cell r="Q215">
            <v>0</v>
          </cell>
          <cell r="R215" t="str">
            <v>1</v>
          </cell>
          <cell r="S215" t="str">
            <v>40</v>
          </cell>
          <cell r="T215">
            <v>91</v>
          </cell>
          <cell r="U215">
            <v>9</v>
          </cell>
          <cell r="V215">
            <v>91</v>
          </cell>
          <cell r="W215">
            <v>9</v>
          </cell>
          <cell r="X215">
            <v>91</v>
          </cell>
          <cell r="AF215" t="str">
            <v>00</v>
          </cell>
          <cell r="AI215">
            <v>181069959</v>
          </cell>
          <cell r="AJ215">
            <v>113168724.34</v>
          </cell>
        </row>
        <row r="216">
          <cell r="A216" t="str">
            <v>02</v>
          </cell>
          <cell r="B216" t="str">
            <v>03</v>
          </cell>
          <cell r="C216" t="str">
            <v>3316</v>
          </cell>
          <cell r="D216" t="str">
            <v>Эл.таль во93м 0.25т</v>
          </cell>
          <cell r="G216" t="str">
            <v>01</v>
          </cell>
          <cell r="H216">
            <v>1492</v>
          </cell>
          <cell r="I216">
            <v>320.02999999999997</v>
          </cell>
          <cell r="J216">
            <v>0</v>
          </cell>
          <cell r="K216">
            <v>0.24</v>
          </cell>
          <cell r="L216" t="str">
            <v>26</v>
          </cell>
          <cell r="M216" t="str">
            <v>41722</v>
          </cell>
          <cell r="N216" t="str">
            <v>14 2915282</v>
          </cell>
          <cell r="O216" t="str">
            <v>063</v>
          </cell>
          <cell r="P216">
            <v>14.3</v>
          </cell>
          <cell r="Q216">
            <v>0</v>
          </cell>
          <cell r="R216" t="str">
            <v>1</v>
          </cell>
          <cell r="S216" t="str">
            <v>41</v>
          </cell>
          <cell r="T216">
            <v>93</v>
          </cell>
          <cell r="U216">
            <v>6</v>
          </cell>
          <cell r="V216">
            <v>93</v>
          </cell>
          <cell r="W216">
            <v>6</v>
          </cell>
          <cell r="X216">
            <v>93</v>
          </cell>
          <cell r="AF216" t="str">
            <v>00</v>
          </cell>
          <cell r="AI216">
            <v>6131009</v>
          </cell>
          <cell r="AJ216">
            <v>3945304.27</v>
          </cell>
        </row>
        <row r="217">
          <cell r="A217" t="str">
            <v>02</v>
          </cell>
          <cell r="B217" t="str">
            <v>61</v>
          </cell>
          <cell r="C217" t="str">
            <v>3318</v>
          </cell>
          <cell r="D217" t="str">
            <v>Таль ручная нс-3т</v>
          </cell>
          <cell r="G217" t="str">
            <v>01</v>
          </cell>
          <cell r="H217">
            <v>3500</v>
          </cell>
          <cell r="I217">
            <v>750.75</v>
          </cell>
          <cell r="J217">
            <v>0</v>
          </cell>
          <cell r="K217">
            <v>1.21</v>
          </cell>
          <cell r="L217" t="str">
            <v>23</v>
          </cell>
          <cell r="M217" t="str">
            <v>41722</v>
          </cell>
          <cell r="N217" t="str">
            <v>14 2915282</v>
          </cell>
          <cell r="O217" t="str">
            <v>063</v>
          </cell>
          <cell r="P217">
            <v>14.3</v>
          </cell>
          <cell r="Q217">
            <v>0</v>
          </cell>
          <cell r="R217" t="str">
            <v>1</v>
          </cell>
          <cell r="S217" t="str">
            <v>41</v>
          </cell>
          <cell r="T217">
            <v>93</v>
          </cell>
          <cell r="U217">
            <v>6</v>
          </cell>
          <cell r="V217">
            <v>93</v>
          </cell>
          <cell r="W217">
            <v>6</v>
          </cell>
          <cell r="X217">
            <v>93</v>
          </cell>
          <cell r="AB217" t="str">
            <v>14</v>
          </cell>
          <cell r="AC217">
            <v>9</v>
          </cell>
          <cell r="AF217" t="str">
            <v>00</v>
          </cell>
          <cell r="AI217">
            <v>2898386</v>
          </cell>
          <cell r="AJ217">
            <v>1865111.59</v>
          </cell>
        </row>
        <row r="218">
          <cell r="A218" t="str">
            <v>02</v>
          </cell>
          <cell r="B218" t="str">
            <v>12</v>
          </cell>
          <cell r="C218" t="str">
            <v>3319</v>
          </cell>
          <cell r="D218" t="str">
            <v>Сцепка СП-11</v>
          </cell>
          <cell r="F218" t="str">
            <v>3300275</v>
          </cell>
          <cell r="G218" t="str">
            <v>01</v>
          </cell>
          <cell r="H218">
            <v>6100</v>
          </cell>
          <cell r="I218">
            <v>1830</v>
          </cell>
          <cell r="J218">
            <v>0</v>
          </cell>
          <cell r="K218">
            <v>0.94</v>
          </cell>
          <cell r="L218" t="str">
            <v>88/4</v>
          </cell>
          <cell r="M218" t="str">
            <v>45740</v>
          </cell>
          <cell r="N218" t="str">
            <v>14 2921000</v>
          </cell>
          <cell r="O218" t="str">
            <v>067</v>
          </cell>
          <cell r="P218">
            <v>20</v>
          </cell>
          <cell r="Q218">
            <v>0</v>
          </cell>
          <cell r="R218" t="str">
            <v>1</v>
          </cell>
          <cell r="S218" t="str">
            <v>45</v>
          </cell>
          <cell r="T218">
            <v>93</v>
          </cell>
          <cell r="U218">
            <v>6</v>
          </cell>
          <cell r="V218">
            <v>93</v>
          </cell>
          <cell r="W218">
            <v>6</v>
          </cell>
          <cell r="X218">
            <v>93</v>
          </cell>
          <cell r="AF218" t="str">
            <v>00</v>
          </cell>
          <cell r="AI218">
            <v>6459264</v>
          </cell>
          <cell r="AJ218">
            <v>5813337.4000000004</v>
          </cell>
        </row>
        <row r="219">
          <cell r="A219" t="str">
            <v>17</v>
          </cell>
          <cell r="B219" t="str">
            <v>82</v>
          </cell>
          <cell r="C219" t="str">
            <v>3320</v>
          </cell>
          <cell r="D219" t="str">
            <v>Телефонный аппарат</v>
          </cell>
          <cell r="E219" t="str">
            <v>ТА-80</v>
          </cell>
          <cell r="G219" t="str">
            <v>01</v>
          </cell>
          <cell r="H219">
            <v>73.11</v>
          </cell>
          <cell r="I219">
            <v>21.93</v>
          </cell>
          <cell r="J219">
            <v>0</v>
          </cell>
          <cell r="K219">
            <v>1.21</v>
          </cell>
          <cell r="L219" t="str">
            <v>26</v>
          </cell>
          <cell r="M219" t="str">
            <v>45610</v>
          </cell>
          <cell r="N219" t="str">
            <v>14 3222131</v>
          </cell>
          <cell r="O219" t="str">
            <v>067</v>
          </cell>
          <cell r="P219">
            <v>20</v>
          </cell>
          <cell r="Q219">
            <v>0</v>
          </cell>
          <cell r="R219" t="str">
            <v>1</v>
          </cell>
          <cell r="S219" t="str">
            <v>45</v>
          </cell>
          <cell r="T219">
            <v>93</v>
          </cell>
          <cell r="U219">
            <v>6</v>
          </cell>
          <cell r="V219">
            <v>93</v>
          </cell>
          <cell r="W219">
            <v>6</v>
          </cell>
          <cell r="X219">
            <v>93</v>
          </cell>
          <cell r="AF219" t="str">
            <v>17</v>
          </cell>
          <cell r="AI219">
            <v>60420</v>
          </cell>
          <cell r="AJ219">
            <v>54378</v>
          </cell>
        </row>
        <row r="220">
          <cell r="A220" t="str">
            <v>02</v>
          </cell>
          <cell r="B220" t="str">
            <v>71</v>
          </cell>
          <cell r="C220" t="str">
            <v>3323</v>
          </cell>
          <cell r="D220" t="str">
            <v>Дизель генератор 100</v>
          </cell>
          <cell r="E220" t="str">
            <v xml:space="preserve"> квт</v>
          </cell>
          <cell r="G220" t="str">
            <v>01</v>
          </cell>
          <cell r="H220">
            <v>48573.75</v>
          </cell>
          <cell r="I220">
            <v>3060.15</v>
          </cell>
          <cell r="J220">
            <v>0</v>
          </cell>
          <cell r="K220">
            <v>1.25</v>
          </cell>
          <cell r="L220" t="str">
            <v>23</v>
          </cell>
          <cell r="M220" t="str">
            <v>40202</v>
          </cell>
          <cell r="N220" t="str">
            <v>14 2911101</v>
          </cell>
          <cell r="O220" t="str">
            <v>063</v>
          </cell>
          <cell r="P220">
            <v>4.2</v>
          </cell>
          <cell r="Q220">
            <v>0</v>
          </cell>
          <cell r="R220" t="str">
            <v>1</v>
          </cell>
          <cell r="S220" t="str">
            <v>40</v>
          </cell>
          <cell r="T220">
            <v>93</v>
          </cell>
          <cell r="U220">
            <v>6</v>
          </cell>
          <cell r="V220">
            <v>93</v>
          </cell>
          <cell r="W220">
            <v>6</v>
          </cell>
          <cell r="X220">
            <v>93</v>
          </cell>
          <cell r="AB220" t="str">
            <v>14</v>
          </cell>
          <cell r="AC220">
            <v>6</v>
          </cell>
          <cell r="AF220" t="str">
            <v>00</v>
          </cell>
          <cell r="AG220">
            <v>38859000</v>
          </cell>
          <cell r="AI220">
            <v>38859000</v>
          </cell>
          <cell r="AJ220">
            <v>7344351</v>
          </cell>
        </row>
        <row r="221">
          <cell r="A221" t="str">
            <v>02</v>
          </cell>
          <cell r="B221" t="str">
            <v>03</v>
          </cell>
          <cell r="C221" t="str">
            <v>3324</v>
          </cell>
          <cell r="D221" t="str">
            <v>Телевизор СПЕКТР 51</v>
          </cell>
          <cell r="E221" t="str">
            <v>ТЦ-423ДВ диагональ 5</v>
          </cell>
          <cell r="F221" t="str">
            <v>13000804</v>
          </cell>
          <cell r="G221" t="str">
            <v>01</v>
          </cell>
          <cell r="H221">
            <v>955.5</v>
          </cell>
          <cell r="I221">
            <v>150.49</v>
          </cell>
          <cell r="J221">
            <v>0</v>
          </cell>
          <cell r="K221">
            <v>0.91</v>
          </cell>
          <cell r="L221" t="str">
            <v>26</v>
          </cell>
          <cell r="M221" t="str">
            <v>45625</v>
          </cell>
          <cell r="N221" t="str">
            <v>14 3230100</v>
          </cell>
          <cell r="O221" t="str">
            <v>067</v>
          </cell>
          <cell r="P221">
            <v>10.5</v>
          </cell>
          <cell r="Q221">
            <v>0</v>
          </cell>
          <cell r="R221" t="str">
            <v>1</v>
          </cell>
          <cell r="S221" t="str">
            <v>45</v>
          </cell>
          <cell r="T221">
            <v>93</v>
          </cell>
          <cell r="U221">
            <v>6</v>
          </cell>
          <cell r="V221">
            <v>93</v>
          </cell>
          <cell r="W221">
            <v>6</v>
          </cell>
          <cell r="X221">
            <v>93</v>
          </cell>
          <cell r="AB221" t="str">
            <v>14</v>
          </cell>
          <cell r="AC221">
            <v>8</v>
          </cell>
          <cell r="AF221" t="str">
            <v>00</v>
          </cell>
          <cell r="AG221">
            <v>1050000</v>
          </cell>
          <cell r="AI221">
            <v>1050000</v>
          </cell>
          <cell r="AJ221">
            <v>496125</v>
          </cell>
        </row>
        <row r="222">
          <cell r="A222" t="str">
            <v>02</v>
          </cell>
          <cell r="B222" t="str">
            <v>03</v>
          </cell>
          <cell r="C222" t="str">
            <v>3326</v>
          </cell>
          <cell r="D222" t="str">
            <v>Фрезерный станок ГФ-</v>
          </cell>
          <cell r="E222" t="str">
            <v>21</v>
          </cell>
          <cell r="G222" t="str">
            <v>01</v>
          </cell>
          <cell r="H222">
            <v>14125</v>
          </cell>
          <cell r="I222">
            <v>1758.56</v>
          </cell>
          <cell r="J222">
            <v>0</v>
          </cell>
          <cell r="K222">
            <v>0.33</v>
          </cell>
          <cell r="L222" t="str">
            <v>26</v>
          </cell>
          <cell r="M222" t="str">
            <v>44502</v>
          </cell>
          <cell r="N222" t="str">
            <v>14 2922623</v>
          </cell>
          <cell r="O222" t="str">
            <v>067</v>
          </cell>
          <cell r="P222">
            <v>8.3000000000000007</v>
          </cell>
          <cell r="Q222">
            <v>0</v>
          </cell>
          <cell r="R222" t="str">
            <v>1</v>
          </cell>
          <cell r="S222" t="str">
            <v>44</v>
          </cell>
          <cell r="T222">
            <v>93</v>
          </cell>
          <cell r="U222">
            <v>6</v>
          </cell>
          <cell r="V222">
            <v>93</v>
          </cell>
          <cell r="W222">
            <v>6</v>
          </cell>
          <cell r="X222">
            <v>93</v>
          </cell>
          <cell r="AF222" t="str">
            <v>00</v>
          </cell>
          <cell r="AI222">
            <v>42336000</v>
          </cell>
          <cell r="AJ222">
            <v>15812496</v>
          </cell>
        </row>
        <row r="223">
          <cell r="A223" t="str">
            <v>02</v>
          </cell>
          <cell r="B223" t="str">
            <v>03</v>
          </cell>
          <cell r="C223" t="str">
            <v>3327</v>
          </cell>
          <cell r="D223" t="str">
            <v>Реймусовый станок РС</v>
          </cell>
          <cell r="E223" t="str">
            <v>-482</v>
          </cell>
          <cell r="G223" t="str">
            <v>01</v>
          </cell>
          <cell r="H223">
            <v>7741.44</v>
          </cell>
          <cell r="I223">
            <v>963.81</v>
          </cell>
          <cell r="J223">
            <v>0</v>
          </cell>
          <cell r="K223">
            <v>1.1200000000000001</v>
          </cell>
          <cell r="L223" t="str">
            <v>26</v>
          </cell>
          <cell r="M223" t="str">
            <v>44502</v>
          </cell>
          <cell r="N223" t="str">
            <v>14 2922623</v>
          </cell>
          <cell r="O223" t="str">
            <v>067</v>
          </cell>
          <cell r="P223">
            <v>8.3000000000000007</v>
          </cell>
          <cell r="Q223">
            <v>0</v>
          </cell>
          <cell r="R223" t="str">
            <v>1</v>
          </cell>
          <cell r="S223" t="str">
            <v>44</v>
          </cell>
          <cell r="T223">
            <v>93</v>
          </cell>
          <cell r="U223">
            <v>6</v>
          </cell>
          <cell r="V223">
            <v>93</v>
          </cell>
          <cell r="W223">
            <v>6</v>
          </cell>
          <cell r="X223">
            <v>93</v>
          </cell>
          <cell r="AF223" t="str">
            <v>00</v>
          </cell>
          <cell r="AI223">
            <v>6912000</v>
          </cell>
          <cell r="AJ223">
            <v>2581632</v>
          </cell>
        </row>
        <row r="224">
          <cell r="A224" t="str">
            <v>02</v>
          </cell>
          <cell r="B224" t="str">
            <v>41</v>
          </cell>
          <cell r="C224" t="str">
            <v>3328</v>
          </cell>
          <cell r="D224" t="str">
            <v>Пишущая машина Ятран</v>
          </cell>
          <cell r="E224" t="str">
            <v>ь</v>
          </cell>
          <cell r="F224" t="str">
            <v>1496618</v>
          </cell>
          <cell r="G224" t="str">
            <v>01</v>
          </cell>
          <cell r="H224">
            <v>1067</v>
          </cell>
          <cell r="I224">
            <v>200.06</v>
          </cell>
          <cell r="J224">
            <v>0</v>
          </cell>
          <cell r="K224">
            <v>0.04</v>
          </cell>
          <cell r="L224" t="str">
            <v>20</v>
          </cell>
          <cell r="M224" t="str">
            <v>44811</v>
          </cell>
          <cell r="N224" t="str">
            <v>14 3010103</v>
          </cell>
          <cell r="O224" t="str">
            <v>063</v>
          </cell>
          <cell r="P224">
            <v>12.5</v>
          </cell>
          <cell r="Q224">
            <v>0</v>
          </cell>
          <cell r="R224" t="str">
            <v>1</v>
          </cell>
          <cell r="S224" t="str">
            <v>44</v>
          </cell>
          <cell r="T224">
            <v>92</v>
          </cell>
          <cell r="U224">
            <v>6</v>
          </cell>
          <cell r="V224">
            <v>93</v>
          </cell>
          <cell r="W224">
            <v>6</v>
          </cell>
          <cell r="X224">
            <v>93</v>
          </cell>
          <cell r="AB224" t="str">
            <v>14</v>
          </cell>
          <cell r="AC224">
            <v>2</v>
          </cell>
          <cell r="AF224" t="str">
            <v>00</v>
          </cell>
          <cell r="AI224">
            <v>23828013</v>
          </cell>
          <cell r="AJ224">
            <v>13403257.359999999</v>
          </cell>
        </row>
        <row r="225">
          <cell r="A225" t="str">
            <v>02</v>
          </cell>
          <cell r="B225" t="str">
            <v>08</v>
          </cell>
          <cell r="C225" t="str">
            <v>3329</v>
          </cell>
          <cell r="D225" t="str">
            <v>Электро генераторСФО</v>
          </cell>
          <cell r="E225" t="str">
            <v>ч 60/65 ч1</v>
          </cell>
          <cell r="G225" t="str">
            <v>01</v>
          </cell>
          <cell r="H225">
            <v>4790</v>
          </cell>
          <cell r="I225">
            <v>474.21</v>
          </cell>
          <cell r="J225">
            <v>0</v>
          </cell>
          <cell r="K225">
            <v>0.99</v>
          </cell>
          <cell r="L225" t="str">
            <v>20</v>
          </cell>
          <cell r="M225" t="str">
            <v>40200</v>
          </cell>
          <cell r="N225" t="str">
            <v>14 3112220</v>
          </cell>
          <cell r="O225" t="str">
            <v>063</v>
          </cell>
          <cell r="P225">
            <v>6.6</v>
          </cell>
          <cell r="Q225">
            <v>0</v>
          </cell>
          <cell r="R225" t="str">
            <v>1</v>
          </cell>
          <cell r="S225" t="str">
            <v>40</v>
          </cell>
          <cell r="T225">
            <v>93</v>
          </cell>
          <cell r="U225">
            <v>6</v>
          </cell>
          <cell r="V225">
            <v>93</v>
          </cell>
          <cell r="W225">
            <v>6</v>
          </cell>
          <cell r="X225">
            <v>93</v>
          </cell>
          <cell r="AF225" t="str">
            <v>00</v>
          </cell>
          <cell r="AG225">
            <v>4830000</v>
          </cell>
          <cell r="AI225">
            <v>4830000</v>
          </cell>
          <cell r="AJ225">
            <v>1434510</v>
          </cell>
        </row>
        <row r="226">
          <cell r="A226" t="str">
            <v>02</v>
          </cell>
          <cell r="B226" t="str">
            <v>05</v>
          </cell>
          <cell r="C226" t="str">
            <v>3330</v>
          </cell>
          <cell r="D226" t="str">
            <v>Лодочный мотор Вихрь</v>
          </cell>
          <cell r="E226" t="str">
            <v>-30</v>
          </cell>
          <cell r="F226" t="str">
            <v>5257э</v>
          </cell>
          <cell r="G226" t="str">
            <v>01</v>
          </cell>
          <cell r="H226">
            <v>6712</v>
          </cell>
          <cell r="I226">
            <v>916.19</v>
          </cell>
          <cell r="J226">
            <v>0</v>
          </cell>
          <cell r="K226">
            <v>1.1599999999999999</v>
          </cell>
          <cell r="L226" t="str">
            <v>20</v>
          </cell>
          <cell r="M226" t="str">
            <v>70000</v>
          </cell>
          <cell r="N226" t="str">
            <v>14 2911110</v>
          </cell>
          <cell r="O226" t="str">
            <v>08</v>
          </cell>
          <cell r="P226">
            <v>9.1</v>
          </cell>
          <cell r="Q226">
            <v>0</v>
          </cell>
          <cell r="R226" t="str">
            <v>1</v>
          </cell>
          <cell r="S226" t="str">
            <v>70</v>
          </cell>
          <cell r="T226">
            <v>91</v>
          </cell>
          <cell r="U226">
            <v>6</v>
          </cell>
          <cell r="V226">
            <v>93</v>
          </cell>
          <cell r="W226">
            <v>6</v>
          </cell>
          <cell r="X226">
            <v>93</v>
          </cell>
          <cell r="AF226" t="str">
            <v>00</v>
          </cell>
          <cell r="AI226">
            <v>5807376</v>
          </cell>
          <cell r="AJ226">
            <v>2378120.65</v>
          </cell>
        </row>
        <row r="227">
          <cell r="A227" t="str">
            <v>02</v>
          </cell>
          <cell r="B227" t="str">
            <v>03</v>
          </cell>
          <cell r="C227" t="str">
            <v>3331</v>
          </cell>
          <cell r="D227" t="str">
            <v>Котел ДОН КС-ТВМ-16</v>
          </cell>
          <cell r="E227" t="str">
            <v>отопительный</v>
          </cell>
          <cell r="G227" t="str">
            <v>01</v>
          </cell>
          <cell r="H227">
            <v>7091.52</v>
          </cell>
          <cell r="I227">
            <v>531.86</v>
          </cell>
          <cell r="J227">
            <v>0</v>
          </cell>
          <cell r="K227">
            <v>1.51</v>
          </cell>
          <cell r="L227" t="str">
            <v>26</v>
          </cell>
          <cell r="M227" t="str">
            <v>40002</v>
          </cell>
          <cell r="N227" t="str">
            <v>14 2813101</v>
          </cell>
          <cell r="O227" t="str">
            <v>066</v>
          </cell>
          <cell r="P227">
            <v>5</v>
          </cell>
          <cell r="Q227">
            <v>0</v>
          </cell>
          <cell r="R227" t="str">
            <v>1</v>
          </cell>
          <cell r="S227" t="str">
            <v>40</v>
          </cell>
          <cell r="T227">
            <v>93</v>
          </cell>
          <cell r="U227">
            <v>6</v>
          </cell>
          <cell r="V227">
            <v>93</v>
          </cell>
          <cell r="W227">
            <v>6</v>
          </cell>
          <cell r="X227">
            <v>93</v>
          </cell>
          <cell r="AF227" t="str">
            <v>00</v>
          </cell>
          <cell r="AI227">
            <v>4696369</v>
          </cell>
          <cell r="AJ227">
            <v>1056683.3500000001</v>
          </cell>
        </row>
        <row r="228">
          <cell r="A228" t="str">
            <v>02</v>
          </cell>
          <cell r="B228" t="str">
            <v>03</v>
          </cell>
          <cell r="C228" t="str">
            <v>3332</v>
          </cell>
          <cell r="D228" t="str">
            <v>Котел ДОН КС-ТВМ-16</v>
          </cell>
          <cell r="E228" t="str">
            <v>отопительный</v>
          </cell>
          <cell r="G228" t="str">
            <v>01</v>
          </cell>
          <cell r="H228">
            <v>7091.52</v>
          </cell>
          <cell r="I228">
            <v>531.86</v>
          </cell>
          <cell r="J228">
            <v>0</v>
          </cell>
          <cell r="K228">
            <v>1.51</v>
          </cell>
          <cell r="L228" t="str">
            <v>26</v>
          </cell>
          <cell r="M228" t="str">
            <v>40002</v>
          </cell>
          <cell r="N228" t="str">
            <v>14 2813101</v>
          </cell>
          <cell r="O228" t="str">
            <v>066</v>
          </cell>
          <cell r="P228">
            <v>5</v>
          </cell>
          <cell r="Q228">
            <v>0</v>
          </cell>
          <cell r="R228" t="str">
            <v>1</v>
          </cell>
          <cell r="S228" t="str">
            <v>40</v>
          </cell>
          <cell r="T228">
            <v>93</v>
          </cell>
          <cell r="U228">
            <v>6</v>
          </cell>
          <cell r="V228">
            <v>93</v>
          </cell>
          <cell r="W228">
            <v>6</v>
          </cell>
          <cell r="X228">
            <v>93</v>
          </cell>
          <cell r="AF228" t="str">
            <v>00</v>
          </cell>
          <cell r="AI228">
            <v>4696369</v>
          </cell>
          <cell r="AJ228">
            <v>1056683.3500000001</v>
          </cell>
        </row>
        <row r="229">
          <cell r="A229" t="str">
            <v>02</v>
          </cell>
          <cell r="B229" t="str">
            <v>12</v>
          </cell>
          <cell r="C229" t="str">
            <v>3335</v>
          </cell>
          <cell r="D229" t="str">
            <v>Сеялка СЗП-3.6</v>
          </cell>
          <cell r="F229" t="str">
            <v>329</v>
          </cell>
          <cell r="G229" t="str">
            <v>01</v>
          </cell>
          <cell r="H229">
            <v>18755</v>
          </cell>
          <cell r="I229">
            <v>3094.58</v>
          </cell>
          <cell r="J229">
            <v>0</v>
          </cell>
          <cell r="K229">
            <v>1.01</v>
          </cell>
          <cell r="L229" t="str">
            <v>88/4</v>
          </cell>
          <cell r="M229" t="str">
            <v>45727</v>
          </cell>
          <cell r="N229" t="str">
            <v>14 2921000</v>
          </cell>
          <cell r="O229" t="str">
            <v>063</v>
          </cell>
          <cell r="P229">
            <v>11</v>
          </cell>
          <cell r="Q229">
            <v>0</v>
          </cell>
          <cell r="R229" t="str">
            <v>1</v>
          </cell>
          <cell r="S229" t="str">
            <v>45</v>
          </cell>
          <cell r="T229">
            <v>93</v>
          </cell>
          <cell r="U229">
            <v>6</v>
          </cell>
          <cell r="V229">
            <v>93</v>
          </cell>
          <cell r="W229">
            <v>6</v>
          </cell>
          <cell r="X229">
            <v>93</v>
          </cell>
          <cell r="AF229" t="str">
            <v>00</v>
          </cell>
          <cell r="AI229">
            <v>18565071</v>
          </cell>
          <cell r="AJ229">
            <v>9189710.4299999997</v>
          </cell>
        </row>
        <row r="230">
          <cell r="A230" t="str">
            <v>02</v>
          </cell>
          <cell r="B230" t="str">
            <v>12</v>
          </cell>
          <cell r="C230" t="str">
            <v>3336</v>
          </cell>
          <cell r="D230" t="str">
            <v>Сеялка СЗП-3.6</v>
          </cell>
          <cell r="F230" t="str">
            <v>330</v>
          </cell>
          <cell r="G230" t="str">
            <v>01</v>
          </cell>
          <cell r="H230">
            <v>18755</v>
          </cell>
          <cell r="I230">
            <v>3094.58</v>
          </cell>
          <cell r="J230">
            <v>0</v>
          </cell>
          <cell r="K230">
            <v>1.01</v>
          </cell>
          <cell r="L230" t="str">
            <v>88/4</v>
          </cell>
          <cell r="M230" t="str">
            <v>45727</v>
          </cell>
          <cell r="N230" t="str">
            <v>14 2921000</v>
          </cell>
          <cell r="O230" t="str">
            <v>063</v>
          </cell>
          <cell r="P230">
            <v>11</v>
          </cell>
          <cell r="Q230">
            <v>0</v>
          </cell>
          <cell r="R230" t="str">
            <v>1</v>
          </cell>
          <cell r="S230" t="str">
            <v>45</v>
          </cell>
          <cell r="T230">
            <v>93</v>
          </cell>
          <cell r="U230">
            <v>6</v>
          </cell>
          <cell r="V230">
            <v>93</v>
          </cell>
          <cell r="W230">
            <v>6</v>
          </cell>
          <cell r="X230">
            <v>93</v>
          </cell>
          <cell r="AF230" t="str">
            <v>00</v>
          </cell>
          <cell r="AI230">
            <v>18565071</v>
          </cell>
          <cell r="AJ230">
            <v>9189710.4299999997</v>
          </cell>
        </row>
        <row r="231">
          <cell r="A231" t="str">
            <v>02</v>
          </cell>
          <cell r="B231" t="str">
            <v>12</v>
          </cell>
          <cell r="C231" t="str">
            <v>3337</v>
          </cell>
          <cell r="D231" t="str">
            <v>СЕЯЛКА СЗП-3.6</v>
          </cell>
          <cell r="F231" t="str">
            <v>339</v>
          </cell>
          <cell r="G231" t="str">
            <v>01</v>
          </cell>
          <cell r="H231">
            <v>18755</v>
          </cell>
          <cell r="I231">
            <v>3094.58</v>
          </cell>
          <cell r="J231">
            <v>0</v>
          </cell>
          <cell r="K231">
            <v>1.01</v>
          </cell>
          <cell r="L231" t="str">
            <v>88/4</v>
          </cell>
          <cell r="M231" t="str">
            <v>45727</v>
          </cell>
          <cell r="N231" t="str">
            <v>14 2921000</v>
          </cell>
          <cell r="O231" t="str">
            <v>063</v>
          </cell>
          <cell r="P231">
            <v>11</v>
          </cell>
          <cell r="Q231">
            <v>0</v>
          </cell>
          <cell r="R231" t="str">
            <v>1</v>
          </cell>
          <cell r="S231" t="str">
            <v>45</v>
          </cell>
          <cell r="T231">
            <v>93</v>
          </cell>
          <cell r="U231">
            <v>6</v>
          </cell>
          <cell r="V231">
            <v>93</v>
          </cell>
          <cell r="W231">
            <v>6</v>
          </cell>
          <cell r="X231">
            <v>93</v>
          </cell>
          <cell r="AF231" t="str">
            <v>00</v>
          </cell>
          <cell r="AI231">
            <v>18565071</v>
          </cell>
          <cell r="AJ231">
            <v>9189710.4299999997</v>
          </cell>
        </row>
        <row r="232">
          <cell r="A232" t="str">
            <v>02</v>
          </cell>
          <cell r="B232" t="str">
            <v>99</v>
          </cell>
          <cell r="C232" t="str">
            <v>3343</v>
          </cell>
          <cell r="D232" t="str">
            <v>Эл.шлифмашина МА-180</v>
          </cell>
          <cell r="E232" t="str">
            <v>0</v>
          </cell>
          <cell r="G232" t="str">
            <v>01</v>
          </cell>
          <cell r="H232">
            <v>820</v>
          </cell>
          <cell r="I232">
            <v>111.93</v>
          </cell>
          <cell r="J232">
            <v>0</v>
          </cell>
          <cell r="K232">
            <v>0.36</v>
          </cell>
          <cell r="L232" t="str">
            <v>20</v>
          </cell>
          <cell r="M232" t="str">
            <v>60000</v>
          </cell>
          <cell r="N232" t="str">
            <v>14 2947196</v>
          </cell>
          <cell r="O232" t="str">
            <v>08</v>
          </cell>
          <cell r="P232">
            <v>50</v>
          </cell>
          <cell r="Q232">
            <v>0</v>
          </cell>
          <cell r="R232" t="str">
            <v>1</v>
          </cell>
          <cell r="S232" t="str">
            <v>70</v>
          </cell>
          <cell r="T232">
            <v>92</v>
          </cell>
          <cell r="U232">
            <v>6</v>
          </cell>
          <cell r="V232">
            <v>93</v>
          </cell>
          <cell r="W232">
            <v>6</v>
          </cell>
          <cell r="X232">
            <v>93</v>
          </cell>
          <cell r="AF232" t="str">
            <v>00</v>
          </cell>
          <cell r="AI232">
            <v>2268000</v>
          </cell>
          <cell r="AJ232">
            <v>2268000</v>
          </cell>
        </row>
        <row r="233">
          <cell r="A233" t="str">
            <v>02</v>
          </cell>
          <cell r="B233" t="str">
            <v>02</v>
          </cell>
          <cell r="C233" t="str">
            <v>3345</v>
          </cell>
          <cell r="D233" t="str">
            <v>Эл.шлифмашина МА-180</v>
          </cell>
          <cell r="E233" t="str">
            <v>0</v>
          </cell>
          <cell r="G233" t="str">
            <v>01</v>
          </cell>
          <cell r="H233">
            <v>820</v>
          </cell>
          <cell r="I233">
            <v>111.93</v>
          </cell>
          <cell r="J233">
            <v>0</v>
          </cell>
          <cell r="K233">
            <v>0.36</v>
          </cell>
          <cell r="L233" t="str">
            <v>20</v>
          </cell>
          <cell r="M233" t="str">
            <v>60000</v>
          </cell>
          <cell r="N233" t="str">
            <v>14 2947196</v>
          </cell>
          <cell r="O233" t="str">
            <v>08</v>
          </cell>
          <cell r="P233">
            <v>50</v>
          </cell>
          <cell r="Q233">
            <v>0</v>
          </cell>
          <cell r="R233" t="str">
            <v>1</v>
          </cell>
          <cell r="S233" t="str">
            <v>70</v>
          </cell>
          <cell r="T233">
            <v>92</v>
          </cell>
          <cell r="U233">
            <v>6</v>
          </cell>
          <cell r="V233">
            <v>93</v>
          </cell>
          <cell r="W233">
            <v>6</v>
          </cell>
          <cell r="X233">
            <v>93</v>
          </cell>
          <cell r="AF233" t="str">
            <v>00</v>
          </cell>
          <cell r="AI233">
            <v>2268000</v>
          </cell>
          <cell r="AJ233">
            <v>2268000</v>
          </cell>
        </row>
        <row r="234">
          <cell r="A234" t="str">
            <v>02</v>
          </cell>
          <cell r="B234" t="str">
            <v>05</v>
          </cell>
          <cell r="C234" t="str">
            <v>3347</v>
          </cell>
          <cell r="D234" t="str">
            <v>Водолазный БОТ 1527</v>
          </cell>
          <cell r="E234" t="str">
            <v>РВМ-376  Сосновский</v>
          </cell>
          <cell r="F234" t="str">
            <v>судостр.з-д</v>
          </cell>
          <cell r="G234" t="str">
            <v>01</v>
          </cell>
          <cell r="H234">
            <v>920000</v>
          </cell>
          <cell r="I234">
            <v>77280</v>
          </cell>
          <cell r="J234">
            <v>0</v>
          </cell>
          <cell r="K234">
            <v>0.82</v>
          </cell>
          <cell r="L234" t="str">
            <v>20</v>
          </cell>
          <cell r="M234" t="str">
            <v>42402</v>
          </cell>
          <cell r="N234" t="str">
            <v>15 3511232</v>
          </cell>
          <cell r="O234" t="str">
            <v>067</v>
          </cell>
          <cell r="P234">
            <v>5.6</v>
          </cell>
          <cell r="Q234">
            <v>0</v>
          </cell>
          <cell r="R234" t="str">
            <v>1</v>
          </cell>
          <cell r="S234" t="str">
            <v>42</v>
          </cell>
          <cell r="T234">
            <v>92</v>
          </cell>
          <cell r="U234">
            <v>6</v>
          </cell>
          <cell r="V234">
            <v>93</v>
          </cell>
          <cell r="W234">
            <v>6</v>
          </cell>
          <cell r="X234">
            <v>93</v>
          </cell>
          <cell r="AF234" t="str">
            <v>00</v>
          </cell>
          <cell r="AI234">
            <v>1127226620</v>
          </cell>
          <cell r="AJ234">
            <v>284061108.12</v>
          </cell>
        </row>
        <row r="235">
          <cell r="A235" t="str">
            <v>02</v>
          </cell>
          <cell r="B235" t="str">
            <v>05</v>
          </cell>
          <cell r="C235" t="str">
            <v>3348</v>
          </cell>
          <cell r="D235" t="str">
            <v>Водолазный БОТ РВМ-3</v>
          </cell>
          <cell r="E235" t="str">
            <v>76 Сосновский судост</v>
          </cell>
          <cell r="F235" t="str">
            <v>р.з-д</v>
          </cell>
          <cell r="G235" t="str">
            <v>01</v>
          </cell>
          <cell r="H235">
            <v>920000</v>
          </cell>
          <cell r="I235">
            <v>77280</v>
          </cell>
          <cell r="J235">
            <v>0</v>
          </cell>
          <cell r="K235">
            <v>0.82</v>
          </cell>
          <cell r="L235" t="str">
            <v>20</v>
          </cell>
          <cell r="M235" t="str">
            <v>42402</v>
          </cell>
          <cell r="N235" t="str">
            <v>15 3511232</v>
          </cell>
          <cell r="O235" t="str">
            <v>067</v>
          </cell>
          <cell r="P235">
            <v>5.6</v>
          </cell>
          <cell r="Q235">
            <v>0</v>
          </cell>
          <cell r="R235" t="str">
            <v>1</v>
          </cell>
          <cell r="S235" t="str">
            <v>42</v>
          </cell>
          <cell r="T235">
            <v>92</v>
          </cell>
          <cell r="U235">
            <v>6</v>
          </cell>
          <cell r="V235">
            <v>93</v>
          </cell>
          <cell r="W235">
            <v>6</v>
          </cell>
          <cell r="X235">
            <v>93</v>
          </cell>
          <cell r="AF235" t="str">
            <v>00</v>
          </cell>
          <cell r="AI235">
            <v>1127226620</v>
          </cell>
          <cell r="AJ235">
            <v>284061108.12</v>
          </cell>
        </row>
        <row r="236">
          <cell r="A236" t="str">
            <v>02</v>
          </cell>
          <cell r="B236" t="str">
            <v>80</v>
          </cell>
          <cell r="C236" t="str">
            <v>3349</v>
          </cell>
          <cell r="D236" t="str">
            <v>ПЭВМ</v>
          </cell>
          <cell r="G236" t="str">
            <v>01</v>
          </cell>
          <cell r="H236">
            <v>3500</v>
          </cell>
          <cell r="I236">
            <v>525</v>
          </cell>
          <cell r="J236">
            <v>7018.4</v>
          </cell>
          <cell r="K236">
            <v>0.5</v>
          </cell>
          <cell r="L236" t="str">
            <v>26</v>
          </cell>
          <cell r="M236" t="str">
            <v>48008</v>
          </cell>
          <cell r="N236" t="str">
            <v>14 3020203</v>
          </cell>
          <cell r="O236" t="str">
            <v>063</v>
          </cell>
          <cell r="P236">
            <v>10</v>
          </cell>
          <cell r="Q236">
            <v>0</v>
          </cell>
          <cell r="R236" t="str">
            <v>1</v>
          </cell>
          <cell r="S236" t="str">
            <v>48</v>
          </cell>
          <cell r="T236">
            <v>93</v>
          </cell>
          <cell r="U236">
            <v>6</v>
          </cell>
          <cell r="V236">
            <v>93</v>
          </cell>
          <cell r="W236">
            <v>6</v>
          </cell>
          <cell r="X236">
            <v>93</v>
          </cell>
          <cell r="Y236">
            <v>6</v>
          </cell>
          <cell r="Z236">
            <v>99</v>
          </cell>
          <cell r="AF236" t="str">
            <v>00</v>
          </cell>
          <cell r="AI236">
            <v>7035700</v>
          </cell>
          <cell r="AJ236">
            <v>3166065</v>
          </cell>
        </row>
        <row r="237">
          <cell r="A237" t="str">
            <v>02</v>
          </cell>
          <cell r="B237" t="str">
            <v>80</v>
          </cell>
          <cell r="C237" t="str">
            <v>3350</v>
          </cell>
          <cell r="D237" t="str">
            <v xml:space="preserve"> ПВЭМ</v>
          </cell>
          <cell r="G237" t="str">
            <v>01</v>
          </cell>
          <cell r="H237">
            <v>3500</v>
          </cell>
          <cell r="I237">
            <v>525</v>
          </cell>
          <cell r="J237">
            <v>0</v>
          </cell>
          <cell r="K237">
            <v>0.5</v>
          </cell>
          <cell r="L237" t="str">
            <v>26</v>
          </cell>
          <cell r="M237" t="str">
            <v>48008</v>
          </cell>
          <cell r="N237" t="str">
            <v>14 3020203</v>
          </cell>
          <cell r="O237" t="str">
            <v>063</v>
          </cell>
          <cell r="P237">
            <v>10</v>
          </cell>
          <cell r="Q237">
            <v>0</v>
          </cell>
          <cell r="R237" t="str">
            <v>1</v>
          </cell>
          <cell r="S237" t="str">
            <v>48</v>
          </cell>
          <cell r="T237">
            <v>93</v>
          </cell>
          <cell r="U237">
            <v>6</v>
          </cell>
          <cell r="V237">
            <v>93</v>
          </cell>
          <cell r="W237">
            <v>6</v>
          </cell>
          <cell r="X237">
            <v>93</v>
          </cell>
          <cell r="AF237" t="str">
            <v>00</v>
          </cell>
          <cell r="AI237">
            <v>7035700</v>
          </cell>
          <cell r="AJ237">
            <v>3166065</v>
          </cell>
        </row>
        <row r="238">
          <cell r="A238" t="str">
            <v>02</v>
          </cell>
          <cell r="B238" t="str">
            <v>55</v>
          </cell>
          <cell r="C238" t="str">
            <v>3351</v>
          </cell>
          <cell r="D238" t="str">
            <v>ПВЭМ РС-486 с лазерн</v>
          </cell>
          <cell r="E238" t="str">
            <v>ым принтером</v>
          </cell>
          <cell r="G238" t="str">
            <v>01</v>
          </cell>
          <cell r="H238">
            <v>6556</v>
          </cell>
          <cell r="I238">
            <v>907</v>
          </cell>
          <cell r="J238">
            <v>0</v>
          </cell>
          <cell r="K238">
            <v>0.5</v>
          </cell>
          <cell r="L238" t="str">
            <v>26</v>
          </cell>
          <cell r="M238" t="str">
            <v>48008</v>
          </cell>
          <cell r="N238" t="str">
            <v>14 3020201</v>
          </cell>
          <cell r="O238" t="str">
            <v>063</v>
          </cell>
          <cell r="P238">
            <v>10</v>
          </cell>
          <cell r="Q238">
            <v>0</v>
          </cell>
          <cell r="R238" t="str">
            <v>1</v>
          </cell>
          <cell r="S238" t="str">
            <v>48</v>
          </cell>
          <cell r="T238">
            <v>93</v>
          </cell>
          <cell r="U238">
            <v>6</v>
          </cell>
          <cell r="V238">
            <v>93</v>
          </cell>
          <cell r="W238">
            <v>6</v>
          </cell>
          <cell r="X238">
            <v>93</v>
          </cell>
          <cell r="AF238" t="str">
            <v>00</v>
          </cell>
          <cell r="AI238">
            <v>7035700</v>
          </cell>
          <cell r="AJ238">
            <v>3166065</v>
          </cell>
        </row>
        <row r="239">
          <cell r="A239" t="str">
            <v>02</v>
          </cell>
          <cell r="B239" t="str">
            <v>80</v>
          </cell>
          <cell r="C239" t="str">
            <v>3353</v>
          </cell>
          <cell r="D239" t="str">
            <v>ПАННО худож. резьба</v>
          </cell>
          <cell r="E239" t="str">
            <v>по дереву сборщица в</v>
          </cell>
          <cell r="G239" t="str">
            <v>01</v>
          </cell>
          <cell r="H239">
            <v>21402.66</v>
          </cell>
          <cell r="I239">
            <v>642.08000000000004</v>
          </cell>
          <cell r="J239">
            <v>0</v>
          </cell>
          <cell r="K239">
            <v>1.26</v>
          </cell>
          <cell r="L239" t="str">
            <v>88/2</v>
          </cell>
          <cell r="M239" t="str">
            <v>70007</v>
          </cell>
          <cell r="N239" t="str">
            <v>19 0001034</v>
          </cell>
          <cell r="O239" t="str">
            <v>08</v>
          </cell>
          <cell r="P239">
            <v>2</v>
          </cell>
          <cell r="Q239">
            <v>0</v>
          </cell>
          <cell r="R239" t="str">
            <v>1</v>
          </cell>
          <cell r="S239" t="str">
            <v>70</v>
          </cell>
          <cell r="T239">
            <v>93</v>
          </cell>
          <cell r="U239">
            <v>6</v>
          </cell>
          <cell r="V239">
            <v>93</v>
          </cell>
          <cell r="W239">
            <v>6</v>
          </cell>
          <cell r="X239">
            <v>93</v>
          </cell>
          <cell r="AF239" t="str">
            <v>00</v>
          </cell>
          <cell r="AI239">
            <v>16986240</v>
          </cell>
          <cell r="AJ239">
            <v>1528761.6</v>
          </cell>
        </row>
        <row r="240">
          <cell r="A240" t="str">
            <v>15</v>
          </cell>
          <cell r="B240" t="str">
            <v>81</v>
          </cell>
          <cell r="C240" t="str">
            <v>3354</v>
          </cell>
          <cell r="D240" t="str">
            <v>ПАННО худож.резьбы п</v>
          </cell>
          <cell r="E240" t="str">
            <v>о дереву ЛОСИ</v>
          </cell>
          <cell r="G240" t="str">
            <v>01</v>
          </cell>
          <cell r="H240">
            <v>39191.040000000001</v>
          </cell>
          <cell r="I240">
            <v>1175.73</v>
          </cell>
          <cell r="J240">
            <v>0</v>
          </cell>
          <cell r="K240">
            <v>1.26</v>
          </cell>
          <cell r="L240" t="str">
            <v>88/2</v>
          </cell>
          <cell r="M240" t="str">
            <v>70007</v>
          </cell>
          <cell r="N240" t="str">
            <v>19 0001034</v>
          </cell>
          <cell r="O240" t="str">
            <v>08</v>
          </cell>
          <cell r="P240">
            <v>2</v>
          </cell>
          <cell r="Q240">
            <v>0</v>
          </cell>
          <cell r="R240" t="str">
            <v>1</v>
          </cell>
          <cell r="S240" t="str">
            <v>70</v>
          </cell>
          <cell r="T240">
            <v>93</v>
          </cell>
          <cell r="U240">
            <v>6</v>
          </cell>
          <cell r="V240">
            <v>93</v>
          </cell>
          <cell r="W240">
            <v>6</v>
          </cell>
          <cell r="X240">
            <v>93</v>
          </cell>
          <cell r="AB240" t="str">
            <v>14</v>
          </cell>
          <cell r="AC240">
            <v>2</v>
          </cell>
          <cell r="AF240" t="str">
            <v>15</v>
          </cell>
          <cell r="AI240">
            <v>31104000</v>
          </cell>
          <cell r="AJ240">
            <v>2799360</v>
          </cell>
        </row>
        <row r="241">
          <cell r="A241" t="str">
            <v>02</v>
          </cell>
          <cell r="B241" t="str">
            <v>02</v>
          </cell>
          <cell r="C241" t="str">
            <v>3355</v>
          </cell>
          <cell r="D241" t="str">
            <v>Эксковатор ДХ-411</v>
          </cell>
          <cell r="G241" t="str">
            <v>01</v>
          </cell>
          <cell r="H241">
            <v>720000</v>
          </cell>
          <cell r="I241">
            <v>83160</v>
          </cell>
          <cell r="J241">
            <v>0</v>
          </cell>
          <cell r="K241">
            <v>0.89</v>
          </cell>
          <cell r="L241" t="str">
            <v>20</v>
          </cell>
          <cell r="M241" t="str">
            <v>41804</v>
          </cell>
          <cell r="N241" t="str">
            <v>14 2924335</v>
          </cell>
          <cell r="O241" t="str">
            <v>064</v>
          </cell>
          <cell r="P241">
            <v>7.7</v>
          </cell>
          <cell r="Q241">
            <v>0</v>
          </cell>
          <cell r="R241" t="str">
            <v>1</v>
          </cell>
          <cell r="S241" t="str">
            <v>41</v>
          </cell>
          <cell r="T241">
            <v>91</v>
          </cell>
          <cell r="U241">
            <v>6</v>
          </cell>
          <cell r="V241">
            <v>93</v>
          </cell>
          <cell r="W241">
            <v>6</v>
          </cell>
          <cell r="X241">
            <v>93</v>
          </cell>
          <cell r="AB241" t="str">
            <v>14</v>
          </cell>
          <cell r="AC241">
            <v>10</v>
          </cell>
          <cell r="AF241" t="str">
            <v>00</v>
          </cell>
          <cell r="AI241">
            <v>813418997</v>
          </cell>
          <cell r="AJ241">
            <v>281849682.31</v>
          </cell>
        </row>
        <row r="242">
          <cell r="A242" t="str">
            <v>02</v>
          </cell>
          <cell r="B242" t="str">
            <v>23</v>
          </cell>
          <cell r="C242" t="str">
            <v>3358</v>
          </cell>
          <cell r="D242" t="str">
            <v>Автобус ПАЗ-3205</v>
          </cell>
          <cell r="E242" t="str">
            <v>NоС 613 УС</v>
          </cell>
          <cell r="F242" t="str">
            <v>дв15236 ш9300394</v>
          </cell>
          <cell r="G242" t="str">
            <v>01</v>
          </cell>
          <cell r="H242">
            <v>87800</v>
          </cell>
          <cell r="I242">
            <v>13172.36</v>
          </cell>
          <cell r="J242">
            <v>0</v>
          </cell>
          <cell r="K242">
            <v>0.9</v>
          </cell>
          <cell r="L242" t="str">
            <v>23</v>
          </cell>
          <cell r="M242" t="str">
            <v>50423</v>
          </cell>
          <cell r="N242" t="str">
            <v>15 3410260</v>
          </cell>
          <cell r="O242" t="str">
            <v>072</v>
          </cell>
          <cell r="P242">
            <v>10</v>
          </cell>
          <cell r="Q242">
            <v>0</v>
          </cell>
          <cell r="R242" t="str">
            <v>1</v>
          </cell>
          <cell r="S242" t="str">
            <v>50</v>
          </cell>
          <cell r="T242">
            <v>93</v>
          </cell>
          <cell r="U242">
            <v>6</v>
          </cell>
          <cell r="V242">
            <v>93</v>
          </cell>
          <cell r="W242">
            <v>6</v>
          </cell>
          <cell r="X242">
            <v>93</v>
          </cell>
          <cell r="AF242" t="str">
            <v>00</v>
          </cell>
          <cell r="AI242">
            <v>97777778</v>
          </cell>
          <cell r="AJ242">
            <v>44002623.649999999</v>
          </cell>
        </row>
        <row r="243">
          <cell r="A243" t="str">
            <v>02</v>
          </cell>
          <cell r="B243" t="str">
            <v>23</v>
          </cell>
          <cell r="C243" t="str">
            <v>3359</v>
          </cell>
          <cell r="D243" t="str">
            <v>А/машина ГАЗ 3307</v>
          </cell>
          <cell r="E243" t="str">
            <v>СПЭИИ.N 14-58кшш</v>
          </cell>
          <cell r="F243" t="str">
            <v>дв0033682 ш1543247</v>
          </cell>
          <cell r="G243" t="str">
            <v>01</v>
          </cell>
          <cell r="H243">
            <v>67800</v>
          </cell>
          <cell r="I243">
            <v>14543.1</v>
          </cell>
          <cell r="J243">
            <v>0</v>
          </cell>
          <cell r="K243">
            <v>0.53</v>
          </cell>
          <cell r="L243" t="str">
            <v>23</v>
          </cell>
          <cell r="M243" t="str">
            <v>50401</v>
          </cell>
          <cell r="N243" t="str">
            <v>15 3410340</v>
          </cell>
          <cell r="O243" t="str">
            <v>075</v>
          </cell>
          <cell r="P243">
            <v>14.3</v>
          </cell>
          <cell r="Q243">
            <v>0</v>
          </cell>
          <cell r="R243" t="str">
            <v>1</v>
          </cell>
          <cell r="S243" t="str">
            <v>50</v>
          </cell>
          <cell r="T243">
            <v>93</v>
          </cell>
          <cell r="U243">
            <v>6</v>
          </cell>
          <cell r="V243">
            <v>93</v>
          </cell>
          <cell r="W243">
            <v>6</v>
          </cell>
          <cell r="X243">
            <v>93</v>
          </cell>
          <cell r="AF243" t="str">
            <v>00</v>
          </cell>
          <cell r="AI243">
            <v>128888889</v>
          </cell>
          <cell r="AJ243">
            <v>82940000.170000002</v>
          </cell>
        </row>
        <row r="244">
          <cell r="A244" t="str">
            <v>02</v>
          </cell>
          <cell r="B244" t="str">
            <v>23</v>
          </cell>
          <cell r="C244" t="str">
            <v>3360</v>
          </cell>
          <cell r="D244" t="str">
            <v>ЗИЛ-131 битумозаправ</v>
          </cell>
          <cell r="E244" t="str">
            <v>БВ-43 спец.госN13-55</v>
          </cell>
          <cell r="F244" t="str">
            <v>КШШ дв030195 ш037656</v>
          </cell>
          <cell r="G244" t="str">
            <v>01</v>
          </cell>
          <cell r="H244">
            <v>157000</v>
          </cell>
          <cell r="I244">
            <v>23550</v>
          </cell>
          <cell r="J244">
            <v>0</v>
          </cell>
          <cell r="K244">
            <v>1.1399999999999999</v>
          </cell>
          <cell r="L244" t="str">
            <v>23</v>
          </cell>
          <cell r="M244" t="str">
            <v>42100</v>
          </cell>
          <cell r="N244" t="str">
            <v>15 3410372</v>
          </cell>
          <cell r="O244" t="str">
            <v>067</v>
          </cell>
          <cell r="P244">
            <v>10</v>
          </cell>
          <cell r="Q244">
            <v>0</v>
          </cell>
          <cell r="R244" t="str">
            <v>1</v>
          </cell>
          <cell r="S244" t="str">
            <v>50</v>
          </cell>
          <cell r="T244">
            <v>92</v>
          </cell>
          <cell r="U244">
            <v>6</v>
          </cell>
          <cell r="V244">
            <v>93</v>
          </cell>
          <cell r="W244">
            <v>6</v>
          </cell>
          <cell r="X244">
            <v>93</v>
          </cell>
          <cell r="AF244" t="str">
            <v>00</v>
          </cell>
          <cell r="AI244">
            <v>137777778</v>
          </cell>
          <cell r="AJ244">
            <v>62000000.100000001</v>
          </cell>
        </row>
        <row r="245">
          <cell r="A245" t="str">
            <v>02</v>
          </cell>
          <cell r="B245" t="str">
            <v>23</v>
          </cell>
          <cell r="C245" t="str">
            <v>3361</v>
          </cell>
          <cell r="D245" t="str">
            <v>А/м УАЗ-31512 спец.</v>
          </cell>
          <cell r="E245" t="str">
            <v>легковая Nо95-23 КШВ</v>
          </cell>
          <cell r="F245" t="str">
            <v>дв21107202 ш402819</v>
          </cell>
          <cell r="G245" t="str">
            <v>01</v>
          </cell>
          <cell r="H245">
            <v>30623</v>
          </cell>
          <cell r="I245">
            <v>6568.63</v>
          </cell>
          <cell r="J245">
            <v>0</v>
          </cell>
          <cell r="K245">
            <v>0.86</v>
          </cell>
          <cell r="L245" t="str">
            <v>26</v>
          </cell>
          <cell r="M245" t="str">
            <v>50416</v>
          </cell>
          <cell r="N245" t="str">
            <v>15 3410180</v>
          </cell>
          <cell r="O245" t="str">
            <v>071</v>
          </cell>
          <cell r="P245">
            <v>14.3</v>
          </cell>
          <cell r="Q245">
            <v>0</v>
          </cell>
          <cell r="R245" t="str">
            <v>1</v>
          </cell>
          <cell r="S245" t="str">
            <v>50</v>
          </cell>
          <cell r="T245">
            <v>93</v>
          </cell>
          <cell r="U245">
            <v>6</v>
          </cell>
          <cell r="V245">
            <v>93</v>
          </cell>
          <cell r="W245">
            <v>6</v>
          </cell>
          <cell r="X245">
            <v>93</v>
          </cell>
          <cell r="AF245" t="str">
            <v>00</v>
          </cell>
          <cell r="AI245">
            <v>35555556</v>
          </cell>
          <cell r="AJ245">
            <v>22880000.260000002</v>
          </cell>
        </row>
        <row r="246">
          <cell r="A246" t="str">
            <v>02</v>
          </cell>
          <cell r="B246" t="str">
            <v>23</v>
          </cell>
          <cell r="C246" t="str">
            <v>3362</v>
          </cell>
          <cell r="D246" t="str">
            <v>А/м УАЗ-3741 спец</v>
          </cell>
          <cell r="E246" t="str">
            <v>NоУ833ЕУ</v>
          </cell>
          <cell r="F246" t="str">
            <v>дв20909497 ш0170531</v>
          </cell>
          <cell r="G246" t="str">
            <v>01</v>
          </cell>
          <cell r="H246">
            <v>71419.259999999995</v>
          </cell>
          <cell r="I246">
            <v>15319.43</v>
          </cell>
          <cell r="J246">
            <v>0</v>
          </cell>
          <cell r="K246">
            <v>1.31</v>
          </cell>
          <cell r="L246" t="str">
            <v>23</v>
          </cell>
          <cell r="M246" t="str">
            <v>50416</v>
          </cell>
          <cell r="N246" t="str">
            <v>15 3410165</v>
          </cell>
          <cell r="O246" t="str">
            <v>071</v>
          </cell>
          <cell r="P246">
            <v>14.3</v>
          </cell>
          <cell r="Q246">
            <v>0</v>
          </cell>
          <cell r="R246" t="str">
            <v>1</v>
          </cell>
          <cell r="S246" t="str">
            <v>50</v>
          </cell>
          <cell r="T246">
            <v>92</v>
          </cell>
          <cell r="U246">
            <v>6</v>
          </cell>
          <cell r="V246">
            <v>93</v>
          </cell>
          <cell r="W246">
            <v>6</v>
          </cell>
          <cell r="X246">
            <v>93</v>
          </cell>
          <cell r="AF246" t="str">
            <v>00</v>
          </cell>
          <cell r="AI246">
            <v>54518519</v>
          </cell>
          <cell r="AJ246">
            <v>35082667.039999999</v>
          </cell>
        </row>
        <row r="247">
          <cell r="A247" t="str">
            <v>02</v>
          </cell>
          <cell r="B247" t="str">
            <v>23</v>
          </cell>
          <cell r="C247" t="str">
            <v>3363</v>
          </cell>
          <cell r="D247" t="str">
            <v>А/поезд КАМАЗ с приц</v>
          </cell>
          <cell r="E247" t="str">
            <v>Nо В 895 ОВ груз.с/с</v>
          </cell>
          <cell r="F247" t="str">
            <v>дв б/н  ш2034041</v>
          </cell>
          <cell r="G247" t="str">
            <v>01</v>
          </cell>
          <cell r="H247">
            <v>191279.41</v>
          </cell>
          <cell r="I247">
            <v>32936.519999999997</v>
          </cell>
          <cell r="J247">
            <v>0</v>
          </cell>
          <cell r="K247">
            <v>1.31</v>
          </cell>
          <cell r="L247" t="str">
            <v>23</v>
          </cell>
          <cell r="M247" t="str">
            <v>50403</v>
          </cell>
          <cell r="N247" t="str">
            <v>15 3410196</v>
          </cell>
          <cell r="O247" t="str">
            <v>075</v>
          </cell>
          <cell r="P247">
            <v>0.37</v>
          </cell>
          <cell r="Q247">
            <v>0</v>
          </cell>
          <cell r="R247" t="str">
            <v>1</v>
          </cell>
          <cell r="S247" t="str">
            <v>50</v>
          </cell>
          <cell r="T247">
            <v>92</v>
          </cell>
          <cell r="U247">
            <v>6</v>
          </cell>
          <cell r="V247">
            <v>93</v>
          </cell>
          <cell r="W247">
            <v>6</v>
          </cell>
          <cell r="X247">
            <v>93</v>
          </cell>
          <cell r="AF247" t="str">
            <v>00</v>
          </cell>
          <cell r="AI247">
            <v>146014815</v>
          </cell>
          <cell r="AJ247">
            <v>71494080.75</v>
          </cell>
        </row>
        <row r="248">
          <cell r="A248" t="str">
            <v>02</v>
          </cell>
          <cell r="B248" t="str">
            <v>23</v>
          </cell>
          <cell r="C248" t="str">
            <v>3364</v>
          </cell>
          <cell r="D248" t="str">
            <v>Автобус КАРОСА</v>
          </cell>
          <cell r="E248" t="str">
            <v>Nо09-06 КШШ</v>
          </cell>
          <cell r="F248" t="str">
            <v>дв6090087 ш32619</v>
          </cell>
          <cell r="G248" t="str">
            <v>01</v>
          </cell>
          <cell r="H248">
            <v>183060</v>
          </cell>
          <cell r="I248">
            <v>24987.69</v>
          </cell>
          <cell r="J248">
            <v>0</v>
          </cell>
          <cell r="K248">
            <v>0.66</v>
          </cell>
          <cell r="L248" t="str">
            <v>23</v>
          </cell>
          <cell r="M248" t="str">
            <v>50425</v>
          </cell>
          <cell r="N248" t="str">
            <v>15 3410280</v>
          </cell>
          <cell r="O248" t="str">
            <v>072</v>
          </cell>
          <cell r="P248">
            <v>9.1</v>
          </cell>
          <cell r="Q248">
            <v>0</v>
          </cell>
          <cell r="R248" t="str">
            <v>1</v>
          </cell>
          <cell r="S248" t="str">
            <v>50</v>
          </cell>
          <cell r="T248">
            <v>93</v>
          </cell>
          <cell r="U248">
            <v>6</v>
          </cell>
          <cell r="V248">
            <v>93</v>
          </cell>
          <cell r="W248">
            <v>6</v>
          </cell>
          <cell r="X248">
            <v>93</v>
          </cell>
          <cell r="AF248" t="str">
            <v>00</v>
          </cell>
          <cell r="AI248">
            <v>276467688</v>
          </cell>
          <cell r="AJ248">
            <v>113213518.09</v>
          </cell>
        </row>
        <row r="249">
          <cell r="A249" t="str">
            <v>02</v>
          </cell>
          <cell r="B249" t="str">
            <v>12</v>
          </cell>
          <cell r="C249" t="str">
            <v>3367</v>
          </cell>
          <cell r="D249" t="str">
            <v>Трактор ЮМЗ-6л</v>
          </cell>
          <cell r="F249" t="str">
            <v>873954</v>
          </cell>
          <cell r="G249" t="str">
            <v>01</v>
          </cell>
          <cell r="H249">
            <v>51000</v>
          </cell>
          <cell r="I249">
            <v>6961.5</v>
          </cell>
          <cell r="J249">
            <v>0</v>
          </cell>
          <cell r="K249">
            <v>1.1100000000000001</v>
          </cell>
          <cell r="L249" t="str">
            <v>88/4</v>
          </cell>
          <cell r="M249" t="str">
            <v>40609</v>
          </cell>
          <cell r="N249" t="str">
            <v>14 2918103</v>
          </cell>
          <cell r="O249" t="str">
            <v>064</v>
          </cell>
          <cell r="P249">
            <v>9.1</v>
          </cell>
          <cell r="Q249">
            <v>0</v>
          </cell>
          <cell r="R249" t="str">
            <v>1</v>
          </cell>
          <cell r="S249" t="str">
            <v>40</v>
          </cell>
          <cell r="T249">
            <v>92</v>
          </cell>
          <cell r="U249">
            <v>6</v>
          </cell>
          <cell r="V249">
            <v>93</v>
          </cell>
          <cell r="W249">
            <v>6</v>
          </cell>
          <cell r="X249">
            <v>93</v>
          </cell>
          <cell r="AF249" t="str">
            <v>00</v>
          </cell>
          <cell r="AI249">
            <v>46090535</v>
          </cell>
          <cell r="AJ249">
            <v>18874074.09</v>
          </cell>
        </row>
        <row r="250">
          <cell r="A250" t="str">
            <v>02</v>
          </cell>
          <cell r="B250" t="str">
            <v>23</v>
          </cell>
          <cell r="C250" t="str">
            <v>3370</v>
          </cell>
          <cell r="D250" t="str">
            <v>Автобус ПАЗ-3203</v>
          </cell>
          <cell r="E250" t="str">
            <v>Nо28-89 КШЦ</v>
          </cell>
          <cell r="F250" t="str">
            <v>дв82479 ш9302862</v>
          </cell>
          <cell r="G250" t="str">
            <v>01</v>
          </cell>
          <cell r="H250">
            <v>87800</v>
          </cell>
          <cell r="I250">
            <v>12438.33</v>
          </cell>
          <cell r="J250">
            <v>0</v>
          </cell>
          <cell r="K250">
            <v>0.9</v>
          </cell>
          <cell r="L250" t="str">
            <v>23</v>
          </cell>
          <cell r="M250" t="str">
            <v>50423</v>
          </cell>
          <cell r="N250" t="str">
            <v>15 3410260</v>
          </cell>
          <cell r="O250" t="str">
            <v>072</v>
          </cell>
          <cell r="P250">
            <v>10</v>
          </cell>
          <cell r="Q250">
            <v>0</v>
          </cell>
          <cell r="R250" t="str">
            <v>1</v>
          </cell>
          <cell r="S250" t="str">
            <v>50</v>
          </cell>
          <cell r="T250">
            <v>93</v>
          </cell>
          <cell r="U250">
            <v>7</v>
          </cell>
          <cell r="V250">
            <v>93</v>
          </cell>
          <cell r="W250">
            <v>7</v>
          </cell>
          <cell r="X250">
            <v>93</v>
          </cell>
          <cell r="AF250" t="str">
            <v>00</v>
          </cell>
          <cell r="AI250">
            <v>97777778</v>
          </cell>
          <cell r="AJ250">
            <v>43185185.399999999</v>
          </cell>
        </row>
        <row r="251">
          <cell r="A251" t="str">
            <v>02</v>
          </cell>
          <cell r="B251" t="str">
            <v>23</v>
          </cell>
          <cell r="C251" t="str">
            <v>3372</v>
          </cell>
          <cell r="D251" t="str">
            <v>Автобус ПАЗ-3205</v>
          </cell>
          <cell r="E251" t="str">
            <v>Nо28-87 КШЦ</v>
          </cell>
          <cell r="F251" t="str">
            <v>дв80750 ш9302808</v>
          </cell>
          <cell r="G251" t="str">
            <v>01</v>
          </cell>
          <cell r="H251">
            <v>87800</v>
          </cell>
          <cell r="I251">
            <v>12438.33</v>
          </cell>
          <cell r="J251">
            <v>0</v>
          </cell>
          <cell r="K251">
            <v>0.9</v>
          </cell>
          <cell r="L251" t="str">
            <v>23</v>
          </cell>
          <cell r="M251" t="str">
            <v>50423</v>
          </cell>
          <cell r="N251" t="str">
            <v>15 3410260</v>
          </cell>
          <cell r="O251" t="str">
            <v>072</v>
          </cell>
          <cell r="P251">
            <v>10</v>
          </cell>
          <cell r="Q251">
            <v>0</v>
          </cell>
          <cell r="R251" t="str">
            <v>1</v>
          </cell>
          <cell r="S251" t="str">
            <v>50</v>
          </cell>
          <cell r="T251">
            <v>93</v>
          </cell>
          <cell r="U251">
            <v>7</v>
          </cell>
          <cell r="V251">
            <v>93</v>
          </cell>
          <cell r="W251">
            <v>7</v>
          </cell>
          <cell r="X251">
            <v>93</v>
          </cell>
          <cell r="AF251" t="str">
            <v>00</v>
          </cell>
          <cell r="AI251">
            <v>97777778</v>
          </cell>
          <cell r="AJ251">
            <v>43185185.399999999</v>
          </cell>
        </row>
        <row r="252">
          <cell r="A252" t="str">
            <v>02</v>
          </cell>
          <cell r="B252" t="str">
            <v>05</v>
          </cell>
          <cell r="C252" t="str">
            <v>3401</v>
          </cell>
          <cell r="D252" t="str">
            <v>Мотопомпа /бензонасо</v>
          </cell>
          <cell r="E252" t="str">
            <v>с/ с двигателем Друж</v>
          </cell>
          <cell r="F252" t="str">
            <v>ба</v>
          </cell>
          <cell r="G252" t="str">
            <v>01</v>
          </cell>
          <cell r="H252">
            <v>349.41</v>
          </cell>
          <cell r="I252">
            <v>43.68</v>
          </cell>
          <cell r="J252">
            <v>0</v>
          </cell>
          <cell r="K252">
            <v>1.21</v>
          </cell>
          <cell r="L252" t="str">
            <v>20</v>
          </cell>
          <cell r="M252" t="str">
            <v>41502</v>
          </cell>
          <cell r="N252" t="str">
            <v>14 2912000</v>
          </cell>
          <cell r="O252" t="str">
            <v>064</v>
          </cell>
          <cell r="P252">
            <v>12.5</v>
          </cell>
          <cell r="Q252">
            <v>0</v>
          </cell>
          <cell r="R252" t="str">
            <v>1</v>
          </cell>
          <cell r="S252" t="str">
            <v>41</v>
          </cell>
          <cell r="T252">
            <v>92</v>
          </cell>
          <cell r="U252">
            <v>8</v>
          </cell>
          <cell r="V252">
            <v>93</v>
          </cell>
          <cell r="W252">
            <v>8</v>
          </cell>
          <cell r="X252">
            <v>93</v>
          </cell>
          <cell r="AF252" t="str">
            <v>00</v>
          </cell>
          <cell r="AI252">
            <v>288768</v>
          </cell>
          <cell r="AJ252">
            <v>144384</v>
          </cell>
        </row>
        <row r="253">
          <cell r="A253" t="str">
            <v>02</v>
          </cell>
          <cell r="B253" t="str">
            <v>99</v>
          </cell>
          <cell r="C253" t="str">
            <v>3402</v>
          </cell>
          <cell r="D253" t="str">
            <v>Мотопомпа /бензонасо</v>
          </cell>
          <cell r="E253" t="str">
            <v>с/</v>
          </cell>
          <cell r="G253" t="str">
            <v>01</v>
          </cell>
          <cell r="H253">
            <v>349.41</v>
          </cell>
          <cell r="I253">
            <v>58.23</v>
          </cell>
          <cell r="J253">
            <v>0</v>
          </cell>
          <cell r="K253">
            <v>1.21</v>
          </cell>
          <cell r="L253" t="str">
            <v>20</v>
          </cell>
          <cell r="M253" t="str">
            <v>41502</v>
          </cell>
          <cell r="N253" t="str">
            <v>14 3115201</v>
          </cell>
          <cell r="O253" t="str">
            <v>064</v>
          </cell>
          <cell r="P253">
            <v>12.5</v>
          </cell>
          <cell r="Q253">
            <v>0</v>
          </cell>
          <cell r="R253" t="str">
            <v>1</v>
          </cell>
          <cell r="S253" t="str">
            <v>41</v>
          </cell>
          <cell r="T253">
            <v>92</v>
          </cell>
          <cell r="U253">
            <v>8</v>
          </cell>
          <cell r="V253">
            <v>93</v>
          </cell>
          <cell r="W253">
            <v>8</v>
          </cell>
          <cell r="X253">
            <v>93</v>
          </cell>
          <cell r="AF253" t="str">
            <v>00</v>
          </cell>
          <cell r="AI253">
            <v>288768</v>
          </cell>
          <cell r="AJ253">
            <v>156416</v>
          </cell>
        </row>
        <row r="254">
          <cell r="A254" t="str">
            <v>02</v>
          </cell>
          <cell r="B254" t="str">
            <v>71</v>
          </cell>
          <cell r="C254" t="str">
            <v>3404</v>
          </cell>
          <cell r="D254" t="str">
            <v>Дизель генератор ДГА</v>
          </cell>
          <cell r="E254" t="str">
            <v>-315</v>
          </cell>
          <cell r="G254" t="str">
            <v>01</v>
          </cell>
          <cell r="H254">
            <v>19456.11</v>
          </cell>
          <cell r="I254">
            <v>1608.37</v>
          </cell>
          <cell r="J254">
            <v>0</v>
          </cell>
          <cell r="K254">
            <v>1.21</v>
          </cell>
          <cell r="L254" t="str">
            <v>23</v>
          </cell>
          <cell r="M254" t="str">
            <v>40203</v>
          </cell>
          <cell r="N254" t="str">
            <v>14 2911102</v>
          </cell>
          <cell r="O254" t="str">
            <v>063</v>
          </cell>
          <cell r="P254">
            <v>6.2</v>
          </cell>
          <cell r="Q254">
            <v>0</v>
          </cell>
          <cell r="R254" t="str">
            <v>1</v>
          </cell>
          <cell r="S254" t="str">
            <v>40</v>
          </cell>
          <cell r="T254">
            <v>92</v>
          </cell>
          <cell r="U254">
            <v>8</v>
          </cell>
          <cell r="V254">
            <v>93</v>
          </cell>
          <cell r="W254">
            <v>8</v>
          </cell>
          <cell r="X254">
            <v>93</v>
          </cell>
          <cell r="AF254" t="str">
            <v>00</v>
          </cell>
          <cell r="AI254">
            <v>16079429</v>
          </cell>
          <cell r="AJ254">
            <v>4320006.59</v>
          </cell>
        </row>
        <row r="255">
          <cell r="A255" t="str">
            <v>02</v>
          </cell>
          <cell r="B255" t="str">
            <v>02</v>
          </cell>
          <cell r="C255" t="str">
            <v>3456</v>
          </cell>
          <cell r="D255" t="str">
            <v>Кран РДК-25</v>
          </cell>
          <cell r="F255" t="str">
            <v>8821</v>
          </cell>
          <cell r="G255" t="str">
            <v>01</v>
          </cell>
          <cell r="H255">
            <v>194998</v>
          </cell>
          <cell r="I255">
            <v>84287.23</v>
          </cell>
          <cell r="J255">
            <v>0</v>
          </cell>
          <cell r="K255">
            <v>0.94</v>
          </cell>
          <cell r="L255" t="str">
            <v>20</v>
          </cell>
          <cell r="M255" t="str">
            <v>41701</v>
          </cell>
          <cell r="N255" t="str">
            <v>14 2915243</v>
          </cell>
          <cell r="O255" t="str">
            <v>067</v>
          </cell>
          <cell r="P255">
            <v>9.1</v>
          </cell>
          <cell r="Q255">
            <v>0</v>
          </cell>
          <cell r="R255" t="str">
            <v>1</v>
          </cell>
          <cell r="S255" t="str">
            <v>41</v>
          </cell>
          <cell r="T255">
            <v>83</v>
          </cell>
          <cell r="U255">
            <v>3</v>
          </cell>
          <cell r="V255">
            <v>90</v>
          </cell>
          <cell r="W255">
            <v>3</v>
          </cell>
          <cell r="X255">
            <v>90</v>
          </cell>
          <cell r="AB255" t="str">
            <v>14</v>
          </cell>
          <cell r="AC255">
            <v>12</v>
          </cell>
          <cell r="AF255" t="str">
            <v>00</v>
          </cell>
          <cell r="AI255">
            <v>207407407</v>
          </cell>
          <cell r="AJ255">
            <v>146273373.05000001</v>
          </cell>
        </row>
        <row r="256">
          <cell r="A256" t="str">
            <v>02</v>
          </cell>
          <cell r="B256" t="str">
            <v>23</v>
          </cell>
          <cell r="C256" t="str">
            <v>3830</v>
          </cell>
          <cell r="D256" t="str">
            <v>А/м Маз-5551 с/с гру</v>
          </cell>
          <cell r="E256" t="str">
            <v>зовой N 31-77 кшц</v>
          </cell>
          <cell r="F256" t="str">
            <v>дв13809 ш42329</v>
          </cell>
          <cell r="G256" t="str">
            <v>01</v>
          </cell>
          <cell r="H256">
            <v>110740</v>
          </cell>
          <cell r="I256">
            <v>512.30999999999995</v>
          </cell>
          <cell r="J256">
            <v>0</v>
          </cell>
          <cell r="K256">
            <v>0.99</v>
          </cell>
          <cell r="L256" t="str">
            <v>23</v>
          </cell>
          <cell r="M256" t="str">
            <v>50402</v>
          </cell>
          <cell r="N256" t="str">
            <v>15 3410224</v>
          </cell>
          <cell r="O256" t="str">
            <v>075</v>
          </cell>
          <cell r="P256">
            <v>0.37</v>
          </cell>
          <cell r="Q256">
            <v>0</v>
          </cell>
          <cell r="R256" t="str">
            <v>1</v>
          </cell>
          <cell r="S256" t="str">
            <v>50</v>
          </cell>
          <cell r="T256">
            <v>93</v>
          </cell>
          <cell r="U256">
            <v>9</v>
          </cell>
          <cell r="V256">
            <v>93</v>
          </cell>
          <cell r="W256">
            <v>9</v>
          </cell>
          <cell r="X256">
            <v>93</v>
          </cell>
          <cell r="AF256" t="str">
            <v>00</v>
          </cell>
          <cell r="AI256">
            <v>112000000</v>
          </cell>
          <cell r="AJ256">
            <v>32670605.670000002</v>
          </cell>
        </row>
        <row r="257">
          <cell r="A257" t="str">
            <v>02</v>
          </cell>
          <cell r="B257" t="str">
            <v>05</v>
          </cell>
          <cell r="C257" t="str">
            <v>3832</v>
          </cell>
          <cell r="D257" t="str">
            <v>Сварочный агрегат НД</v>
          </cell>
          <cell r="E257" t="str">
            <v>-516 с ВДУ 506</v>
          </cell>
          <cell r="F257" t="str">
            <v>2289</v>
          </cell>
          <cell r="G257" t="str">
            <v>01</v>
          </cell>
          <cell r="H257">
            <v>2337.0700000000002</v>
          </cell>
          <cell r="I257">
            <v>487.86</v>
          </cell>
          <cell r="J257">
            <v>0</v>
          </cell>
          <cell r="K257">
            <v>1.21</v>
          </cell>
          <cell r="L257" t="str">
            <v>20</v>
          </cell>
          <cell r="M257" t="str">
            <v>42502</v>
          </cell>
          <cell r="N257" t="str">
            <v>14 2947193</v>
          </cell>
          <cell r="O257" t="str">
            <v>067</v>
          </cell>
          <cell r="P257">
            <v>16.7</v>
          </cell>
          <cell r="Q257">
            <v>0</v>
          </cell>
          <cell r="R257" t="str">
            <v>1</v>
          </cell>
          <cell r="S257" t="str">
            <v>42</v>
          </cell>
          <cell r="T257">
            <v>91</v>
          </cell>
          <cell r="U257">
            <v>9</v>
          </cell>
          <cell r="V257">
            <v>93</v>
          </cell>
          <cell r="W257">
            <v>9</v>
          </cell>
          <cell r="X257">
            <v>93</v>
          </cell>
          <cell r="AF257" t="str">
            <v>00</v>
          </cell>
          <cell r="AI257">
            <v>1931463</v>
          </cell>
          <cell r="AJ257">
            <v>1370855.96</v>
          </cell>
        </row>
        <row r="258">
          <cell r="A258" t="str">
            <v>02</v>
          </cell>
          <cell r="B258" t="str">
            <v>15</v>
          </cell>
          <cell r="C258" t="str">
            <v>3833</v>
          </cell>
          <cell r="D258" t="str">
            <v>Сварочный агрегат НД</v>
          </cell>
          <cell r="E258" t="str">
            <v>-516 с ВДУ 506</v>
          </cell>
          <cell r="G258" t="str">
            <v>01</v>
          </cell>
          <cell r="H258">
            <v>1848.47</v>
          </cell>
          <cell r="I258">
            <v>385.87</v>
          </cell>
          <cell r="J258">
            <v>0</v>
          </cell>
          <cell r="K258">
            <v>1.21</v>
          </cell>
          <cell r="L258" t="str">
            <v>88/2</v>
          </cell>
          <cell r="M258" t="str">
            <v>42502</v>
          </cell>
          <cell r="N258" t="str">
            <v>14 2947193</v>
          </cell>
          <cell r="O258" t="str">
            <v>067</v>
          </cell>
          <cell r="P258">
            <v>16.7</v>
          </cell>
          <cell r="Q258">
            <v>0</v>
          </cell>
          <cell r="R258" t="str">
            <v>1</v>
          </cell>
          <cell r="S258" t="str">
            <v>42</v>
          </cell>
          <cell r="T258">
            <v>91</v>
          </cell>
          <cell r="U258">
            <v>9</v>
          </cell>
          <cell r="V258">
            <v>93</v>
          </cell>
          <cell r="W258">
            <v>9</v>
          </cell>
          <cell r="X258">
            <v>93</v>
          </cell>
          <cell r="AB258" t="str">
            <v>14</v>
          </cell>
          <cell r="AC258">
            <v>10</v>
          </cell>
          <cell r="AF258" t="str">
            <v>00</v>
          </cell>
          <cell r="AI258">
            <v>1527660</v>
          </cell>
          <cell r="AJ258">
            <v>1084256.6599999999</v>
          </cell>
        </row>
        <row r="259">
          <cell r="A259" t="str">
            <v>02</v>
          </cell>
          <cell r="B259" t="str">
            <v>03</v>
          </cell>
          <cell r="C259" t="str">
            <v>3834</v>
          </cell>
          <cell r="D259" t="str">
            <v>Лодка кефаль</v>
          </cell>
          <cell r="F259" t="str">
            <v>228</v>
          </cell>
          <cell r="G259" t="str">
            <v>01</v>
          </cell>
          <cell r="H259">
            <v>3400</v>
          </cell>
          <cell r="I259">
            <v>807.5</v>
          </cell>
          <cell r="J259">
            <v>0</v>
          </cell>
          <cell r="K259">
            <v>1.1000000000000001</v>
          </cell>
          <cell r="L259" t="str">
            <v>26</v>
          </cell>
          <cell r="M259" t="str">
            <v>50225</v>
          </cell>
          <cell r="N259" t="str">
            <v>15 3512123</v>
          </cell>
          <cell r="O259" t="str">
            <v>075</v>
          </cell>
          <cell r="P259">
            <v>19</v>
          </cell>
          <cell r="Q259">
            <v>0</v>
          </cell>
          <cell r="R259" t="str">
            <v>1</v>
          </cell>
          <cell r="S259" t="str">
            <v>50</v>
          </cell>
          <cell r="T259">
            <v>93</v>
          </cell>
          <cell r="U259">
            <v>9</v>
          </cell>
          <cell r="V259">
            <v>93</v>
          </cell>
          <cell r="W259">
            <v>9</v>
          </cell>
          <cell r="X259">
            <v>93</v>
          </cell>
          <cell r="AA259" t="str">
            <v>1</v>
          </cell>
          <cell r="AB259" t="str">
            <v>14</v>
          </cell>
          <cell r="AC259">
            <v>8</v>
          </cell>
          <cell r="AF259" t="str">
            <v>00</v>
          </cell>
          <cell r="AG259">
            <v>3100000</v>
          </cell>
          <cell r="AI259">
            <v>3100000</v>
          </cell>
          <cell r="AJ259">
            <v>2503250</v>
          </cell>
        </row>
        <row r="260">
          <cell r="A260" t="str">
            <v>02</v>
          </cell>
          <cell r="B260" t="str">
            <v>03</v>
          </cell>
          <cell r="C260" t="str">
            <v>3835</v>
          </cell>
          <cell r="D260" t="str">
            <v>Лодка кефаль</v>
          </cell>
          <cell r="G260" t="str">
            <v>01</v>
          </cell>
          <cell r="H260">
            <v>3400</v>
          </cell>
          <cell r="I260">
            <v>807.5</v>
          </cell>
          <cell r="J260">
            <v>0</v>
          </cell>
          <cell r="K260">
            <v>1.1000000000000001</v>
          </cell>
          <cell r="L260" t="str">
            <v>26</v>
          </cell>
          <cell r="M260" t="str">
            <v>50225</v>
          </cell>
          <cell r="N260" t="str">
            <v>15 3512123</v>
          </cell>
          <cell r="O260" t="str">
            <v>075</v>
          </cell>
          <cell r="P260">
            <v>19</v>
          </cell>
          <cell r="Q260">
            <v>0</v>
          </cell>
          <cell r="R260" t="str">
            <v>1</v>
          </cell>
          <cell r="S260" t="str">
            <v>50</v>
          </cell>
          <cell r="T260">
            <v>93</v>
          </cell>
          <cell r="U260">
            <v>9</v>
          </cell>
          <cell r="V260">
            <v>93</v>
          </cell>
          <cell r="W260">
            <v>9</v>
          </cell>
          <cell r="X260">
            <v>93</v>
          </cell>
          <cell r="AA260" t="str">
            <v>1</v>
          </cell>
          <cell r="AB260" t="str">
            <v>14</v>
          </cell>
          <cell r="AC260">
            <v>8</v>
          </cell>
          <cell r="AF260" t="str">
            <v>00</v>
          </cell>
          <cell r="AG260">
            <v>3100000</v>
          </cell>
          <cell r="AI260">
            <v>3100000</v>
          </cell>
          <cell r="AJ260">
            <v>2503250</v>
          </cell>
        </row>
        <row r="261">
          <cell r="A261" t="str">
            <v>02</v>
          </cell>
          <cell r="B261" t="str">
            <v>03</v>
          </cell>
          <cell r="C261" t="str">
            <v>3836</v>
          </cell>
          <cell r="D261" t="str">
            <v>Лодка кефаль</v>
          </cell>
          <cell r="G261" t="str">
            <v>01</v>
          </cell>
          <cell r="H261">
            <v>3400</v>
          </cell>
          <cell r="I261">
            <v>807.5</v>
          </cell>
          <cell r="J261">
            <v>0</v>
          </cell>
          <cell r="K261">
            <v>1.1000000000000001</v>
          </cell>
          <cell r="L261" t="str">
            <v>26</v>
          </cell>
          <cell r="M261" t="str">
            <v>50225</v>
          </cell>
          <cell r="N261" t="str">
            <v>15 3512123</v>
          </cell>
          <cell r="O261" t="str">
            <v>075</v>
          </cell>
          <cell r="P261">
            <v>19</v>
          </cell>
          <cell r="Q261">
            <v>0</v>
          </cell>
          <cell r="R261" t="str">
            <v>1</v>
          </cell>
          <cell r="S261" t="str">
            <v>50</v>
          </cell>
          <cell r="T261">
            <v>93</v>
          </cell>
          <cell r="U261">
            <v>9</v>
          </cell>
          <cell r="V261">
            <v>93</v>
          </cell>
          <cell r="W261">
            <v>9</v>
          </cell>
          <cell r="X261">
            <v>93</v>
          </cell>
          <cell r="AA261" t="str">
            <v>1</v>
          </cell>
          <cell r="AB261" t="str">
            <v>14</v>
          </cell>
          <cell r="AC261">
            <v>8</v>
          </cell>
          <cell r="AF261" t="str">
            <v>00</v>
          </cell>
          <cell r="AG261">
            <v>3100000</v>
          </cell>
          <cell r="AI261">
            <v>3100000</v>
          </cell>
          <cell r="AJ261">
            <v>2503250</v>
          </cell>
        </row>
        <row r="262">
          <cell r="A262" t="str">
            <v>02</v>
          </cell>
          <cell r="B262" t="str">
            <v>03</v>
          </cell>
          <cell r="C262" t="str">
            <v>3837</v>
          </cell>
          <cell r="D262" t="str">
            <v>Лодка кефаль</v>
          </cell>
          <cell r="G262" t="str">
            <v>01</v>
          </cell>
          <cell r="H262">
            <v>3400</v>
          </cell>
          <cell r="I262">
            <v>807.5</v>
          </cell>
          <cell r="J262">
            <v>0</v>
          </cell>
          <cell r="K262">
            <v>1.1000000000000001</v>
          </cell>
          <cell r="L262" t="str">
            <v>26</v>
          </cell>
          <cell r="M262" t="str">
            <v>50225</v>
          </cell>
          <cell r="N262" t="str">
            <v>15 3512123</v>
          </cell>
          <cell r="O262" t="str">
            <v>075</v>
          </cell>
          <cell r="P262">
            <v>19</v>
          </cell>
          <cell r="Q262">
            <v>0</v>
          </cell>
          <cell r="R262" t="str">
            <v>1</v>
          </cell>
          <cell r="S262" t="str">
            <v>50</v>
          </cell>
          <cell r="T262">
            <v>93</v>
          </cell>
          <cell r="U262">
            <v>9</v>
          </cell>
          <cell r="V262">
            <v>93</v>
          </cell>
          <cell r="W262">
            <v>9</v>
          </cell>
          <cell r="X262">
            <v>93</v>
          </cell>
          <cell r="AA262" t="str">
            <v>1</v>
          </cell>
          <cell r="AB262" t="str">
            <v>14</v>
          </cell>
          <cell r="AC262">
            <v>8</v>
          </cell>
          <cell r="AF262" t="str">
            <v>00</v>
          </cell>
          <cell r="AG262">
            <v>3100000</v>
          </cell>
          <cell r="AI262">
            <v>3100000</v>
          </cell>
          <cell r="AJ262">
            <v>2503250</v>
          </cell>
        </row>
        <row r="263">
          <cell r="A263" t="str">
            <v>02</v>
          </cell>
          <cell r="B263" t="str">
            <v>03</v>
          </cell>
          <cell r="C263" t="str">
            <v>3838</v>
          </cell>
          <cell r="D263" t="str">
            <v>Лодка кефаль</v>
          </cell>
          <cell r="G263" t="str">
            <v>01</v>
          </cell>
          <cell r="H263">
            <v>3400</v>
          </cell>
          <cell r="I263">
            <v>807.5</v>
          </cell>
          <cell r="J263">
            <v>0</v>
          </cell>
          <cell r="K263">
            <v>1.1000000000000001</v>
          </cell>
          <cell r="L263" t="str">
            <v>26</v>
          </cell>
          <cell r="M263" t="str">
            <v>50225</v>
          </cell>
          <cell r="N263" t="str">
            <v>15 3512123</v>
          </cell>
          <cell r="O263" t="str">
            <v>075</v>
          </cell>
          <cell r="P263">
            <v>19</v>
          </cell>
          <cell r="Q263">
            <v>0</v>
          </cell>
          <cell r="R263" t="str">
            <v>1</v>
          </cell>
          <cell r="S263" t="str">
            <v>50</v>
          </cell>
          <cell r="T263">
            <v>93</v>
          </cell>
          <cell r="U263">
            <v>9</v>
          </cell>
          <cell r="V263">
            <v>93</v>
          </cell>
          <cell r="W263">
            <v>9</v>
          </cell>
          <cell r="X263">
            <v>93</v>
          </cell>
          <cell r="AB263" t="str">
            <v>14</v>
          </cell>
          <cell r="AC263">
            <v>8</v>
          </cell>
          <cell r="AF263" t="str">
            <v>00</v>
          </cell>
          <cell r="AG263">
            <v>3100000</v>
          </cell>
          <cell r="AI263">
            <v>3100000</v>
          </cell>
          <cell r="AJ263">
            <v>2503250</v>
          </cell>
        </row>
        <row r="264">
          <cell r="A264" t="str">
            <v>02</v>
          </cell>
          <cell r="B264" t="str">
            <v>03</v>
          </cell>
          <cell r="C264" t="str">
            <v>3839</v>
          </cell>
          <cell r="D264" t="str">
            <v>Лодка кефаль</v>
          </cell>
          <cell r="G264" t="str">
            <v>01</v>
          </cell>
          <cell r="H264">
            <v>3400</v>
          </cell>
          <cell r="I264">
            <v>807.5</v>
          </cell>
          <cell r="J264">
            <v>0</v>
          </cell>
          <cell r="K264">
            <v>1.1000000000000001</v>
          </cell>
          <cell r="L264" t="str">
            <v>26</v>
          </cell>
          <cell r="M264" t="str">
            <v>50225</v>
          </cell>
          <cell r="N264" t="str">
            <v>15 3512123</v>
          </cell>
          <cell r="O264" t="str">
            <v>075</v>
          </cell>
          <cell r="P264">
            <v>19</v>
          </cell>
          <cell r="Q264">
            <v>0</v>
          </cell>
          <cell r="R264" t="str">
            <v>1</v>
          </cell>
          <cell r="S264" t="str">
            <v>50</v>
          </cell>
          <cell r="T264">
            <v>93</v>
          </cell>
          <cell r="U264">
            <v>9</v>
          </cell>
          <cell r="V264">
            <v>93</v>
          </cell>
          <cell r="W264">
            <v>9</v>
          </cell>
          <cell r="X264">
            <v>93</v>
          </cell>
          <cell r="AB264" t="str">
            <v>14</v>
          </cell>
          <cell r="AC264">
            <v>8</v>
          </cell>
          <cell r="AF264" t="str">
            <v>00</v>
          </cell>
          <cell r="AG264">
            <v>3100000</v>
          </cell>
          <cell r="AI264">
            <v>3100000</v>
          </cell>
          <cell r="AJ264">
            <v>2503250</v>
          </cell>
        </row>
        <row r="265">
          <cell r="A265" t="str">
            <v>02</v>
          </cell>
          <cell r="B265" t="str">
            <v>03</v>
          </cell>
          <cell r="C265" t="str">
            <v>3840</v>
          </cell>
          <cell r="D265" t="str">
            <v>Лодка кефаль</v>
          </cell>
          <cell r="G265" t="str">
            <v>01</v>
          </cell>
          <cell r="H265">
            <v>3400</v>
          </cell>
          <cell r="I265">
            <v>807.5</v>
          </cell>
          <cell r="J265">
            <v>0</v>
          </cell>
          <cell r="K265">
            <v>1.1000000000000001</v>
          </cell>
          <cell r="L265" t="str">
            <v>26</v>
          </cell>
          <cell r="M265" t="str">
            <v>50225</v>
          </cell>
          <cell r="N265" t="str">
            <v>15 3512123</v>
          </cell>
          <cell r="O265" t="str">
            <v>075</v>
          </cell>
          <cell r="P265">
            <v>19</v>
          </cell>
          <cell r="Q265">
            <v>0</v>
          </cell>
          <cell r="R265" t="str">
            <v>1</v>
          </cell>
          <cell r="S265" t="str">
            <v>50</v>
          </cell>
          <cell r="T265">
            <v>93</v>
          </cell>
          <cell r="U265">
            <v>9</v>
          </cell>
          <cell r="V265">
            <v>93</v>
          </cell>
          <cell r="W265">
            <v>9</v>
          </cell>
          <cell r="X265">
            <v>93</v>
          </cell>
          <cell r="AB265" t="str">
            <v>14</v>
          </cell>
          <cell r="AC265">
            <v>8</v>
          </cell>
          <cell r="AF265" t="str">
            <v>00</v>
          </cell>
          <cell r="AG265">
            <v>3100000</v>
          </cell>
          <cell r="AI265">
            <v>3100000</v>
          </cell>
          <cell r="AJ265">
            <v>2503250</v>
          </cell>
        </row>
        <row r="266">
          <cell r="A266" t="str">
            <v>02</v>
          </cell>
          <cell r="B266" t="str">
            <v>03</v>
          </cell>
          <cell r="C266" t="str">
            <v>3841</v>
          </cell>
          <cell r="D266" t="str">
            <v>Лодка кефаль</v>
          </cell>
          <cell r="G266" t="str">
            <v>01</v>
          </cell>
          <cell r="H266">
            <v>3400</v>
          </cell>
          <cell r="I266">
            <v>807.5</v>
          </cell>
          <cell r="J266">
            <v>0</v>
          </cell>
          <cell r="K266">
            <v>1.1000000000000001</v>
          </cell>
          <cell r="L266" t="str">
            <v>26</v>
          </cell>
          <cell r="M266" t="str">
            <v>50225</v>
          </cell>
          <cell r="N266" t="str">
            <v>15 3512123</v>
          </cell>
          <cell r="O266" t="str">
            <v>075</v>
          </cell>
          <cell r="P266">
            <v>19</v>
          </cell>
          <cell r="Q266">
            <v>0</v>
          </cell>
          <cell r="R266" t="str">
            <v>1</v>
          </cell>
          <cell r="S266" t="str">
            <v>50</v>
          </cell>
          <cell r="T266">
            <v>93</v>
          </cell>
          <cell r="U266">
            <v>9</v>
          </cell>
          <cell r="V266">
            <v>93</v>
          </cell>
          <cell r="W266">
            <v>9</v>
          </cell>
          <cell r="X266">
            <v>93</v>
          </cell>
          <cell r="AB266" t="str">
            <v>14</v>
          </cell>
          <cell r="AC266">
            <v>8</v>
          </cell>
          <cell r="AF266" t="str">
            <v>00</v>
          </cell>
          <cell r="AG266">
            <v>3100000</v>
          </cell>
          <cell r="AI266">
            <v>3100000</v>
          </cell>
          <cell r="AJ266">
            <v>2503250</v>
          </cell>
        </row>
        <row r="267">
          <cell r="A267" t="str">
            <v>02</v>
          </cell>
          <cell r="B267" t="str">
            <v>03</v>
          </cell>
          <cell r="C267" t="str">
            <v>3844</v>
          </cell>
          <cell r="D267" t="str">
            <v>Холодильник Саратов</v>
          </cell>
          <cell r="G267" t="str">
            <v>01</v>
          </cell>
          <cell r="H267">
            <v>1250</v>
          </cell>
          <cell r="I267">
            <v>156.25</v>
          </cell>
          <cell r="J267">
            <v>0</v>
          </cell>
          <cell r="K267">
            <v>0.52</v>
          </cell>
          <cell r="L267" t="str">
            <v>26</v>
          </cell>
          <cell r="M267" t="str">
            <v>45800</v>
          </cell>
          <cell r="N267" t="str">
            <v>16 2930100</v>
          </cell>
          <cell r="O267" t="str">
            <v>063</v>
          </cell>
          <cell r="P267">
            <v>10</v>
          </cell>
          <cell r="Q267">
            <v>0</v>
          </cell>
          <cell r="R267" t="str">
            <v>1</v>
          </cell>
          <cell r="S267" t="str">
            <v>45</v>
          </cell>
          <cell r="T267">
            <v>93</v>
          </cell>
          <cell r="U267">
            <v>9</v>
          </cell>
          <cell r="V267">
            <v>93</v>
          </cell>
          <cell r="W267">
            <v>9</v>
          </cell>
          <cell r="X267">
            <v>93</v>
          </cell>
          <cell r="AB267" t="str">
            <v>14</v>
          </cell>
          <cell r="AC267">
            <v>8</v>
          </cell>
          <cell r="AF267" t="str">
            <v>00</v>
          </cell>
          <cell r="AI267">
            <v>2415414</v>
          </cell>
          <cell r="AJ267">
            <v>1026550.95</v>
          </cell>
        </row>
        <row r="268">
          <cell r="A268" t="str">
            <v>02</v>
          </cell>
          <cell r="B268" t="str">
            <v>03</v>
          </cell>
          <cell r="C268" t="str">
            <v>3845</v>
          </cell>
          <cell r="D268" t="str">
            <v>Холодильная камера</v>
          </cell>
          <cell r="E268" t="str">
            <v>низкотемпературная</v>
          </cell>
          <cell r="G268" t="str">
            <v>01</v>
          </cell>
          <cell r="H268">
            <v>4604.6099999999997</v>
          </cell>
          <cell r="I268">
            <v>575.58000000000004</v>
          </cell>
          <cell r="J268">
            <v>0</v>
          </cell>
          <cell r="K268">
            <v>0.91</v>
          </cell>
          <cell r="L268" t="str">
            <v>26</v>
          </cell>
          <cell r="M268" t="str">
            <v>45800</v>
          </cell>
          <cell r="N268" t="str">
            <v>16 2930100</v>
          </cell>
          <cell r="O268" t="str">
            <v>063</v>
          </cell>
          <cell r="P268">
            <v>10</v>
          </cell>
          <cell r="Q268">
            <v>0</v>
          </cell>
          <cell r="R268" t="str">
            <v>1</v>
          </cell>
          <cell r="S268" t="str">
            <v>45</v>
          </cell>
          <cell r="T268">
            <v>93</v>
          </cell>
          <cell r="U268">
            <v>9</v>
          </cell>
          <cell r="V268">
            <v>93</v>
          </cell>
          <cell r="W268">
            <v>9</v>
          </cell>
          <cell r="X268">
            <v>93</v>
          </cell>
          <cell r="AB268" t="str">
            <v>14</v>
          </cell>
          <cell r="AC268">
            <v>8</v>
          </cell>
          <cell r="AF268" t="str">
            <v>00</v>
          </cell>
          <cell r="AG268">
            <v>5060012</v>
          </cell>
          <cell r="AI268">
            <v>5060012</v>
          </cell>
          <cell r="AJ268">
            <v>2150504.6</v>
          </cell>
        </row>
        <row r="269">
          <cell r="A269" t="str">
            <v>02</v>
          </cell>
          <cell r="B269" t="str">
            <v>04</v>
          </cell>
          <cell r="C269" t="str">
            <v>3846</v>
          </cell>
          <cell r="D269" t="str">
            <v>Сварочный выпрямител</v>
          </cell>
          <cell r="E269" t="str">
            <v>ьВСБ-101</v>
          </cell>
          <cell r="F269" t="str">
            <v>238</v>
          </cell>
          <cell r="G269" t="str">
            <v>01</v>
          </cell>
          <cell r="H269">
            <v>1463.62</v>
          </cell>
          <cell r="I269">
            <v>305.52999999999997</v>
          </cell>
          <cell r="J269">
            <v>0</v>
          </cell>
          <cell r="K269">
            <v>1.21</v>
          </cell>
          <cell r="L269" t="str">
            <v>23</v>
          </cell>
          <cell r="M269" t="str">
            <v>42502</v>
          </cell>
          <cell r="N269" t="str">
            <v>14 2947193</v>
          </cell>
          <cell r="O269" t="str">
            <v>067</v>
          </cell>
          <cell r="P269">
            <v>16.7</v>
          </cell>
          <cell r="Q269">
            <v>0</v>
          </cell>
          <cell r="R269" t="str">
            <v>1</v>
          </cell>
          <cell r="S269" t="str">
            <v>42</v>
          </cell>
          <cell r="T269">
            <v>93</v>
          </cell>
          <cell r="U269">
            <v>9</v>
          </cell>
          <cell r="V269">
            <v>93</v>
          </cell>
          <cell r="W269">
            <v>9</v>
          </cell>
          <cell r="X269">
            <v>93</v>
          </cell>
          <cell r="AB269" t="str">
            <v>14</v>
          </cell>
          <cell r="AC269">
            <v>2</v>
          </cell>
          <cell r="AF269" t="str">
            <v>00</v>
          </cell>
          <cell r="AI269">
            <v>1209600</v>
          </cell>
          <cell r="AJ269">
            <v>858513.6</v>
          </cell>
        </row>
        <row r="270">
          <cell r="A270" t="str">
            <v>02</v>
          </cell>
          <cell r="B270" t="str">
            <v>03</v>
          </cell>
          <cell r="C270" t="str">
            <v>3847</v>
          </cell>
          <cell r="D270" t="str">
            <v>Музыкальный центр</v>
          </cell>
          <cell r="E270" t="str">
            <v>МЗ 222</v>
          </cell>
          <cell r="G270" t="str">
            <v>01</v>
          </cell>
          <cell r="H270">
            <v>1050</v>
          </cell>
          <cell r="I270">
            <v>137.81</v>
          </cell>
          <cell r="J270">
            <v>0</v>
          </cell>
          <cell r="K270">
            <v>0.54</v>
          </cell>
          <cell r="L270" t="str">
            <v>26</v>
          </cell>
          <cell r="M270" t="str">
            <v>45625</v>
          </cell>
          <cell r="N270" t="str">
            <v>14 3230170</v>
          </cell>
          <cell r="O270" t="str">
            <v>067</v>
          </cell>
          <cell r="P270">
            <v>10.5</v>
          </cell>
          <cell r="Q270">
            <v>0</v>
          </cell>
          <cell r="R270" t="str">
            <v>1</v>
          </cell>
          <cell r="S270" t="str">
            <v>45</v>
          </cell>
          <cell r="T270">
            <v>93</v>
          </cell>
          <cell r="U270">
            <v>9</v>
          </cell>
          <cell r="V270">
            <v>93</v>
          </cell>
          <cell r="W270">
            <v>9</v>
          </cell>
          <cell r="X270">
            <v>93</v>
          </cell>
          <cell r="AB270" t="str">
            <v>14</v>
          </cell>
          <cell r="AC270">
            <v>8</v>
          </cell>
          <cell r="AF270" t="str">
            <v>00</v>
          </cell>
          <cell r="AI270">
            <v>1953202</v>
          </cell>
          <cell r="AJ270">
            <v>871616.63</v>
          </cell>
        </row>
        <row r="271">
          <cell r="A271" t="str">
            <v>02</v>
          </cell>
          <cell r="B271" t="str">
            <v>03</v>
          </cell>
          <cell r="C271" t="str">
            <v>3848</v>
          </cell>
          <cell r="D271" t="str">
            <v>Телевизор Чайка</v>
          </cell>
          <cell r="F271" t="str">
            <v>423 дв</v>
          </cell>
          <cell r="G271" t="str">
            <v>01</v>
          </cell>
          <cell r="H271">
            <v>868.14</v>
          </cell>
          <cell r="I271">
            <v>113.94</v>
          </cell>
          <cell r="J271">
            <v>0</v>
          </cell>
          <cell r="K271">
            <v>0.91</v>
          </cell>
          <cell r="L271" t="str">
            <v>26</v>
          </cell>
          <cell r="M271" t="str">
            <v>42625</v>
          </cell>
          <cell r="N271" t="str">
            <v>14 3230101</v>
          </cell>
          <cell r="O271" t="str">
            <v>067</v>
          </cell>
          <cell r="P271">
            <v>10.5</v>
          </cell>
          <cell r="Q271">
            <v>0</v>
          </cell>
          <cell r="R271" t="str">
            <v>1</v>
          </cell>
          <cell r="S271" t="str">
            <v>42</v>
          </cell>
          <cell r="T271">
            <v>93</v>
          </cell>
          <cell r="U271">
            <v>9</v>
          </cell>
          <cell r="V271">
            <v>93</v>
          </cell>
          <cell r="W271">
            <v>9</v>
          </cell>
          <cell r="X271">
            <v>93</v>
          </cell>
          <cell r="AB271" t="str">
            <v>14</v>
          </cell>
          <cell r="AC271">
            <v>8</v>
          </cell>
          <cell r="AF271" t="str">
            <v>00</v>
          </cell>
          <cell r="AG271">
            <v>954000</v>
          </cell>
          <cell r="AI271">
            <v>954000</v>
          </cell>
          <cell r="AJ271">
            <v>425722</v>
          </cell>
        </row>
        <row r="272">
          <cell r="A272" t="str">
            <v>02</v>
          </cell>
          <cell r="B272" t="str">
            <v>05</v>
          </cell>
          <cell r="C272" t="str">
            <v>3849</v>
          </cell>
          <cell r="D272" t="str">
            <v>Плита газовая 4х кам</v>
          </cell>
          <cell r="E272" t="str">
            <v>Брест</v>
          </cell>
          <cell r="G272" t="str">
            <v>01</v>
          </cell>
          <cell r="H272">
            <v>251.16</v>
          </cell>
          <cell r="I272">
            <v>19.149999999999999</v>
          </cell>
          <cell r="J272">
            <v>0</v>
          </cell>
          <cell r="K272">
            <v>0.91</v>
          </cell>
          <cell r="L272" t="str">
            <v>20</v>
          </cell>
          <cell r="M272" t="str">
            <v>49022</v>
          </cell>
          <cell r="N272" t="str">
            <v>16 2930480</v>
          </cell>
          <cell r="O272" t="str">
            <v>063</v>
          </cell>
          <cell r="P272">
            <v>6.1</v>
          </cell>
          <cell r="Q272">
            <v>0</v>
          </cell>
          <cell r="R272" t="str">
            <v>1</v>
          </cell>
          <cell r="S272" t="str">
            <v>49</v>
          </cell>
          <cell r="T272">
            <v>93</v>
          </cell>
          <cell r="U272">
            <v>9</v>
          </cell>
          <cell r="V272">
            <v>93</v>
          </cell>
          <cell r="W272">
            <v>9</v>
          </cell>
          <cell r="X272">
            <v>93</v>
          </cell>
          <cell r="AF272" t="str">
            <v>00</v>
          </cell>
          <cell r="AI272">
            <v>276000</v>
          </cell>
          <cell r="AJ272">
            <v>71553</v>
          </cell>
        </row>
        <row r="273">
          <cell r="A273" t="str">
            <v>02</v>
          </cell>
          <cell r="B273" t="str">
            <v>02</v>
          </cell>
          <cell r="C273" t="str">
            <v>3850</v>
          </cell>
          <cell r="D273" t="str">
            <v>Сварочная установка</v>
          </cell>
          <cell r="E273" t="str">
            <v>на базе Т-150</v>
          </cell>
          <cell r="G273" t="str">
            <v>01</v>
          </cell>
          <cell r="H273">
            <v>355000</v>
          </cell>
          <cell r="I273">
            <v>55468.75</v>
          </cell>
          <cell r="J273">
            <v>0</v>
          </cell>
          <cell r="K273">
            <v>0.95</v>
          </cell>
          <cell r="L273" t="str">
            <v>20</v>
          </cell>
          <cell r="M273" t="str">
            <v>42503</v>
          </cell>
          <cell r="N273" t="str">
            <v>14 2947193</v>
          </cell>
          <cell r="O273" t="str">
            <v>067</v>
          </cell>
          <cell r="P273">
            <v>12.5</v>
          </cell>
          <cell r="Q273">
            <v>0</v>
          </cell>
          <cell r="R273" t="str">
            <v>1</v>
          </cell>
          <cell r="S273" t="str">
            <v>42</v>
          </cell>
          <cell r="T273">
            <v>93</v>
          </cell>
          <cell r="U273">
            <v>9</v>
          </cell>
          <cell r="V273">
            <v>93</v>
          </cell>
          <cell r="W273">
            <v>9</v>
          </cell>
          <cell r="X273">
            <v>93</v>
          </cell>
          <cell r="AB273" t="str">
            <v>14</v>
          </cell>
          <cell r="AC273">
            <v>6</v>
          </cell>
          <cell r="AF273" t="str">
            <v>00</v>
          </cell>
          <cell r="AI273">
            <v>374826435</v>
          </cell>
          <cell r="AJ273">
            <v>199126543.13</v>
          </cell>
        </row>
        <row r="274">
          <cell r="A274" t="str">
            <v>02</v>
          </cell>
          <cell r="B274" t="str">
            <v>80</v>
          </cell>
          <cell r="C274" t="str">
            <v>3851</v>
          </cell>
          <cell r="D274" t="str">
            <v>Мебель офисная 3шкаф</v>
          </cell>
          <cell r="E274" t="str">
            <v>а стол кресло</v>
          </cell>
          <cell r="G274" t="str">
            <v>01</v>
          </cell>
          <cell r="H274">
            <v>9860</v>
          </cell>
          <cell r="I274">
            <v>825.77</v>
          </cell>
          <cell r="J274">
            <v>0</v>
          </cell>
          <cell r="K274">
            <v>0.21</v>
          </cell>
          <cell r="L274" t="str">
            <v>26</v>
          </cell>
          <cell r="M274" t="str">
            <v>70004</v>
          </cell>
          <cell r="N274" t="str">
            <v>16 3612510</v>
          </cell>
          <cell r="O274" t="str">
            <v>08</v>
          </cell>
          <cell r="P274">
            <v>6.7</v>
          </cell>
          <cell r="Q274">
            <v>0</v>
          </cell>
          <cell r="R274" t="str">
            <v>1</v>
          </cell>
          <cell r="S274" t="str">
            <v>70</v>
          </cell>
          <cell r="T274">
            <v>93</v>
          </cell>
          <cell r="U274">
            <v>9</v>
          </cell>
          <cell r="V274">
            <v>93</v>
          </cell>
          <cell r="W274">
            <v>9</v>
          </cell>
          <cell r="X274">
            <v>93</v>
          </cell>
          <cell r="AF274" t="str">
            <v>00</v>
          </cell>
          <cell r="AI274">
            <v>46403288</v>
          </cell>
          <cell r="AJ274">
            <v>13213335.890000001</v>
          </cell>
        </row>
        <row r="275">
          <cell r="A275" t="str">
            <v>02</v>
          </cell>
          <cell r="B275" t="str">
            <v>02</v>
          </cell>
          <cell r="C275" t="str">
            <v>3852</v>
          </cell>
          <cell r="D275" t="str">
            <v>Морозильник Свияга</v>
          </cell>
          <cell r="G275" t="str">
            <v>01</v>
          </cell>
          <cell r="H275">
            <v>1300</v>
          </cell>
          <cell r="I275">
            <v>162.5</v>
          </cell>
          <cell r="J275">
            <v>0</v>
          </cell>
          <cell r="K275">
            <v>0.15</v>
          </cell>
          <cell r="L275" t="str">
            <v>20</v>
          </cell>
          <cell r="M275" t="str">
            <v>45800</v>
          </cell>
          <cell r="N275" t="str">
            <v>16 2930100</v>
          </cell>
          <cell r="O275" t="str">
            <v>063</v>
          </cell>
          <cell r="P275">
            <v>10</v>
          </cell>
          <cell r="Q275">
            <v>0</v>
          </cell>
          <cell r="R275" t="str">
            <v>1</v>
          </cell>
          <cell r="S275" t="str">
            <v>45</v>
          </cell>
          <cell r="T275">
            <v>93</v>
          </cell>
          <cell r="U275">
            <v>9</v>
          </cell>
          <cell r="V275">
            <v>93</v>
          </cell>
          <cell r="W275">
            <v>9</v>
          </cell>
          <cell r="X275">
            <v>93</v>
          </cell>
          <cell r="AF275" t="str">
            <v>00</v>
          </cell>
          <cell r="AI275">
            <v>8625000</v>
          </cell>
          <cell r="AJ275">
            <v>3665625</v>
          </cell>
        </row>
        <row r="276">
          <cell r="A276" t="str">
            <v>02</v>
          </cell>
          <cell r="B276" t="str">
            <v>02</v>
          </cell>
          <cell r="C276" t="str">
            <v>3853</v>
          </cell>
          <cell r="D276" t="str">
            <v>МорозильникСвияга</v>
          </cell>
          <cell r="G276" t="str">
            <v>01</v>
          </cell>
          <cell r="H276">
            <v>1300</v>
          </cell>
          <cell r="I276">
            <v>162.5</v>
          </cell>
          <cell r="J276">
            <v>0</v>
          </cell>
          <cell r="K276">
            <v>0.15</v>
          </cell>
          <cell r="L276" t="str">
            <v>20</v>
          </cell>
          <cell r="M276" t="str">
            <v>45800</v>
          </cell>
          <cell r="N276" t="str">
            <v>16 2930100</v>
          </cell>
          <cell r="O276" t="str">
            <v>063</v>
          </cell>
          <cell r="P276">
            <v>10</v>
          </cell>
          <cell r="Q276">
            <v>0</v>
          </cell>
          <cell r="R276" t="str">
            <v>1</v>
          </cell>
          <cell r="S276" t="str">
            <v>45</v>
          </cell>
          <cell r="T276">
            <v>93</v>
          </cell>
          <cell r="U276">
            <v>9</v>
          </cell>
          <cell r="V276">
            <v>93</v>
          </cell>
          <cell r="W276">
            <v>9</v>
          </cell>
          <cell r="X276">
            <v>93</v>
          </cell>
          <cell r="AB276" t="str">
            <v>14</v>
          </cell>
          <cell r="AC276">
            <v>2</v>
          </cell>
          <cell r="AF276" t="str">
            <v>00</v>
          </cell>
          <cell r="AI276">
            <v>8625000</v>
          </cell>
          <cell r="AJ276">
            <v>3665625</v>
          </cell>
        </row>
        <row r="277">
          <cell r="A277" t="str">
            <v>02</v>
          </cell>
          <cell r="B277" t="str">
            <v>12</v>
          </cell>
          <cell r="C277" t="str">
            <v>3854</v>
          </cell>
          <cell r="D277" t="str">
            <v>Станок деревообрабат</v>
          </cell>
          <cell r="E277" t="str">
            <v>ывающий</v>
          </cell>
          <cell r="F277" t="str">
            <v>168</v>
          </cell>
          <cell r="G277" t="str">
            <v>01</v>
          </cell>
          <cell r="H277">
            <v>3521</v>
          </cell>
          <cell r="I277">
            <v>365.3</v>
          </cell>
          <cell r="J277">
            <v>0</v>
          </cell>
          <cell r="K277">
            <v>0.56999999999999995</v>
          </cell>
          <cell r="L277" t="str">
            <v>88/4</v>
          </cell>
          <cell r="M277" t="str">
            <v>44502</v>
          </cell>
          <cell r="N277" t="str">
            <v>14 2922620</v>
          </cell>
          <cell r="O277" t="str">
            <v>067</v>
          </cell>
          <cell r="P277">
            <v>8.3000000000000007</v>
          </cell>
          <cell r="Q277">
            <v>0</v>
          </cell>
          <cell r="R277" t="str">
            <v>1</v>
          </cell>
          <cell r="S277" t="str">
            <v>44</v>
          </cell>
          <cell r="T277">
            <v>93</v>
          </cell>
          <cell r="U277">
            <v>9</v>
          </cell>
          <cell r="V277">
            <v>93</v>
          </cell>
          <cell r="W277">
            <v>9</v>
          </cell>
          <cell r="X277">
            <v>93</v>
          </cell>
          <cell r="AB277" t="str">
            <v>14</v>
          </cell>
          <cell r="AC277">
            <v>12</v>
          </cell>
          <cell r="AF277" t="str">
            <v>00</v>
          </cell>
          <cell r="AI277">
            <v>6192001</v>
          </cell>
          <cell r="AJ277">
            <v>2184228.25</v>
          </cell>
        </row>
        <row r="278">
          <cell r="A278" t="str">
            <v>02</v>
          </cell>
          <cell r="B278" t="str">
            <v>12</v>
          </cell>
          <cell r="C278" t="str">
            <v>3855</v>
          </cell>
          <cell r="D278" t="str">
            <v>Культиватор КПС-4</v>
          </cell>
          <cell r="F278" t="str">
            <v>2032</v>
          </cell>
          <cell r="G278" t="str">
            <v>01</v>
          </cell>
          <cell r="H278">
            <v>7443.53</v>
          </cell>
          <cell r="I278">
            <v>1163.05</v>
          </cell>
          <cell r="J278">
            <v>0</v>
          </cell>
          <cell r="K278">
            <v>1.21</v>
          </cell>
          <cell r="L278" t="str">
            <v>88/4</v>
          </cell>
          <cell r="M278" t="str">
            <v>45720</v>
          </cell>
          <cell r="N278" t="str">
            <v>14 2921000</v>
          </cell>
          <cell r="O278" t="str">
            <v>064</v>
          </cell>
          <cell r="P278">
            <v>12.5</v>
          </cell>
          <cell r="Q278">
            <v>0</v>
          </cell>
          <cell r="R278" t="str">
            <v>1</v>
          </cell>
          <cell r="S278" t="str">
            <v>45</v>
          </cell>
          <cell r="T278">
            <v>93</v>
          </cell>
          <cell r="U278">
            <v>9</v>
          </cell>
          <cell r="V278">
            <v>93</v>
          </cell>
          <cell r="W278">
            <v>9</v>
          </cell>
          <cell r="X278">
            <v>93</v>
          </cell>
          <cell r="AF278" t="str">
            <v>00</v>
          </cell>
          <cell r="AI278">
            <v>6151680</v>
          </cell>
          <cell r="AJ278">
            <v>3268080</v>
          </cell>
        </row>
        <row r="279">
          <cell r="A279" t="str">
            <v>02</v>
          </cell>
          <cell r="B279" t="str">
            <v>12</v>
          </cell>
          <cell r="C279" t="str">
            <v>3856</v>
          </cell>
          <cell r="D279" t="str">
            <v>Культиватор КАС 4</v>
          </cell>
          <cell r="G279" t="str">
            <v>01</v>
          </cell>
          <cell r="H279">
            <v>7443.53</v>
          </cell>
          <cell r="I279">
            <v>1163.05</v>
          </cell>
          <cell r="J279">
            <v>0</v>
          </cell>
          <cell r="K279">
            <v>1.21</v>
          </cell>
          <cell r="L279" t="str">
            <v>88/4</v>
          </cell>
          <cell r="M279" t="str">
            <v>45720</v>
          </cell>
          <cell r="N279" t="str">
            <v>14 2921000</v>
          </cell>
          <cell r="O279" t="str">
            <v>064</v>
          </cell>
          <cell r="P279">
            <v>12.5</v>
          </cell>
          <cell r="Q279">
            <v>0</v>
          </cell>
          <cell r="R279" t="str">
            <v>1</v>
          </cell>
          <cell r="S279" t="str">
            <v>45</v>
          </cell>
          <cell r="T279">
            <v>93</v>
          </cell>
          <cell r="U279">
            <v>9</v>
          </cell>
          <cell r="V279">
            <v>93</v>
          </cell>
          <cell r="W279">
            <v>9</v>
          </cell>
          <cell r="X279">
            <v>93</v>
          </cell>
          <cell r="AF279" t="str">
            <v>00</v>
          </cell>
          <cell r="AI279">
            <v>6151680</v>
          </cell>
          <cell r="AJ279">
            <v>3268080</v>
          </cell>
        </row>
        <row r="280">
          <cell r="A280" t="str">
            <v>02</v>
          </cell>
          <cell r="B280" t="str">
            <v>12</v>
          </cell>
          <cell r="C280" t="str">
            <v>3858</v>
          </cell>
          <cell r="D280" t="str">
            <v>Трактор ДТ -75</v>
          </cell>
          <cell r="F280" t="str">
            <v>696112</v>
          </cell>
          <cell r="G280" t="str">
            <v>01</v>
          </cell>
          <cell r="H280">
            <v>85123</v>
          </cell>
          <cell r="I280">
            <v>13301.22</v>
          </cell>
          <cell r="J280">
            <v>0</v>
          </cell>
          <cell r="K280">
            <v>0.96</v>
          </cell>
          <cell r="L280" t="str">
            <v>88/4</v>
          </cell>
          <cell r="M280" t="str">
            <v>40603</v>
          </cell>
          <cell r="N280" t="str">
            <v>14 2918103</v>
          </cell>
          <cell r="O280" t="str">
            <v>065</v>
          </cell>
          <cell r="P280">
            <v>12.5</v>
          </cell>
          <cell r="Q280">
            <v>0</v>
          </cell>
          <cell r="R280" t="str">
            <v>1</v>
          </cell>
          <cell r="S280" t="str">
            <v>40</v>
          </cell>
          <cell r="T280">
            <v>93</v>
          </cell>
          <cell r="U280">
            <v>9</v>
          </cell>
          <cell r="V280">
            <v>93</v>
          </cell>
          <cell r="W280">
            <v>9</v>
          </cell>
          <cell r="X280">
            <v>93</v>
          </cell>
          <cell r="AF280" t="str">
            <v>00</v>
          </cell>
          <cell r="AI280">
            <v>88888889</v>
          </cell>
          <cell r="AJ280">
            <v>47223009.630000003</v>
          </cell>
        </row>
        <row r="281">
          <cell r="A281" t="str">
            <v>02</v>
          </cell>
          <cell r="B281" t="str">
            <v>05</v>
          </cell>
          <cell r="C281" t="str">
            <v>3859</v>
          </cell>
          <cell r="D281" t="str">
            <v>Катер патрульный КС</v>
          </cell>
          <cell r="E281" t="str">
            <v>100Д</v>
          </cell>
          <cell r="F281" t="str">
            <v>230401</v>
          </cell>
          <cell r="G281" t="str">
            <v>01</v>
          </cell>
          <cell r="H281">
            <v>259369.06</v>
          </cell>
          <cell r="I281">
            <v>12644.27</v>
          </cell>
          <cell r="J281">
            <v>0</v>
          </cell>
          <cell r="K281">
            <v>1.31</v>
          </cell>
          <cell r="L281" t="str">
            <v>20</v>
          </cell>
          <cell r="M281" t="str">
            <v>50133</v>
          </cell>
          <cell r="N281" t="str">
            <v>15 3511230</v>
          </cell>
          <cell r="O281" t="str">
            <v>075</v>
          </cell>
          <cell r="P281">
            <v>3.9</v>
          </cell>
          <cell r="Q281">
            <v>0</v>
          </cell>
          <cell r="R281" t="str">
            <v>1</v>
          </cell>
          <cell r="S281" t="str">
            <v>50</v>
          </cell>
          <cell r="T281">
            <v>93</v>
          </cell>
          <cell r="U281">
            <v>9</v>
          </cell>
          <cell r="V281">
            <v>93</v>
          </cell>
          <cell r="W281">
            <v>9</v>
          </cell>
          <cell r="X281">
            <v>93</v>
          </cell>
          <cell r="AF281" t="str">
            <v>00</v>
          </cell>
          <cell r="AI281">
            <v>197991648</v>
          </cell>
          <cell r="AJ281">
            <v>32817136.82</v>
          </cell>
        </row>
        <row r="282">
          <cell r="A282" t="str">
            <v>02</v>
          </cell>
          <cell r="B282" t="str">
            <v>23</v>
          </cell>
          <cell r="C282" t="str">
            <v>3860</v>
          </cell>
          <cell r="D282" t="str">
            <v>Автобус КАРОСА</v>
          </cell>
          <cell r="E282" t="str">
            <v>Nо12-94 КШШ</v>
          </cell>
          <cell r="F282" t="str">
            <v>дв416090193 ш32079</v>
          </cell>
          <cell r="G282" t="str">
            <v>01</v>
          </cell>
          <cell r="H282">
            <v>183060</v>
          </cell>
          <cell r="I282">
            <v>20823.07</v>
          </cell>
          <cell r="J282">
            <v>0</v>
          </cell>
          <cell r="K282">
            <v>0.66</v>
          </cell>
          <cell r="L282" t="str">
            <v>23</v>
          </cell>
          <cell r="M282" t="str">
            <v>50425</v>
          </cell>
          <cell r="N282" t="str">
            <v>15 3410280</v>
          </cell>
          <cell r="O282" t="str">
            <v>072</v>
          </cell>
          <cell r="P282">
            <v>9.1</v>
          </cell>
          <cell r="Q282">
            <v>0</v>
          </cell>
          <cell r="R282" t="str">
            <v>1</v>
          </cell>
          <cell r="S282" t="str">
            <v>50</v>
          </cell>
          <cell r="T282">
            <v>93</v>
          </cell>
          <cell r="U282">
            <v>9</v>
          </cell>
          <cell r="V282">
            <v>93</v>
          </cell>
          <cell r="W282">
            <v>9</v>
          </cell>
          <cell r="X282">
            <v>93</v>
          </cell>
          <cell r="AF282" t="str">
            <v>00</v>
          </cell>
          <cell r="AI282">
            <v>276467688</v>
          </cell>
          <cell r="AJ282">
            <v>106923878.31999999</v>
          </cell>
        </row>
        <row r="283">
          <cell r="A283" t="str">
            <v>02</v>
          </cell>
          <cell r="B283" t="str">
            <v>12</v>
          </cell>
          <cell r="C283" t="str">
            <v>3865</v>
          </cell>
          <cell r="D283" t="str">
            <v>Подборщик ДПТ-3А</v>
          </cell>
          <cell r="G283" t="str">
            <v>01</v>
          </cell>
          <cell r="H283">
            <v>5120</v>
          </cell>
          <cell r="I283">
            <v>704</v>
          </cell>
          <cell r="J283">
            <v>0</v>
          </cell>
          <cell r="K283">
            <v>1.1000000000000001</v>
          </cell>
          <cell r="L283" t="str">
            <v>88/4</v>
          </cell>
          <cell r="M283" t="str">
            <v>45702</v>
          </cell>
          <cell r="N283" t="str">
            <v>14 2921000</v>
          </cell>
          <cell r="O283" t="str">
            <v>067</v>
          </cell>
          <cell r="P283">
            <v>11</v>
          </cell>
          <cell r="Q283">
            <v>0</v>
          </cell>
          <cell r="R283" t="str">
            <v>1</v>
          </cell>
          <cell r="S283" t="str">
            <v>45</v>
          </cell>
          <cell r="T283">
            <v>93</v>
          </cell>
          <cell r="U283">
            <v>9</v>
          </cell>
          <cell r="V283">
            <v>93</v>
          </cell>
          <cell r="W283">
            <v>9</v>
          </cell>
          <cell r="X283">
            <v>93</v>
          </cell>
          <cell r="AF283" t="str">
            <v>00</v>
          </cell>
          <cell r="AI283">
            <v>4650588</v>
          </cell>
          <cell r="AJ283">
            <v>2174150.04</v>
          </cell>
        </row>
        <row r="284">
          <cell r="A284" t="str">
            <v>02</v>
          </cell>
          <cell r="B284" t="str">
            <v>12</v>
          </cell>
          <cell r="C284" t="str">
            <v>3866</v>
          </cell>
          <cell r="D284" t="str">
            <v>Подборщик ДПТ-3А</v>
          </cell>
          <cell r="G284" t="str">
            <v>01</v>
          </cell>
          <cell r="H284">
            <v>5120</v>
          </cell>
          <cell r="I284">
            <v>704</v>
          </cell>
          <cell r="J284">
            <v>0</v>
          </cell>
          <cell r="K284">
            <v>1.1000000000000001</v>
          </cell>
          <cell r="L284" t="str">
            <v>88/4</v>
          </cell>
          <cell r="M284" t="str">
            <v>45702</v>
          </cell>
          <cell r="N284" t="str">
            <v>14 2921000</v>
          </cell>
          <cell r="O284" t="str">
            <v>067</v>
          </cell>
          <cell r="P284">
            <v>11</v>
          </cell>
          <cell r="Q284">
            <v>0</v>
          </cell>
          <cell r="R284" t="str">
            <v>1</v>
          </cell>
          <cell r="S284" t="str">
            <v>45</v>
          </cell>
          <cell r="T284">
            <v>93</v>
          </cell>
          <cell r="U284">
            <v>9</v>
          </cell>
          <cell r="V284">
            <v>93</v>
          </cell>
          <cell r="W284">
            <v>9</v>
          </cell>
          <cell r="X284">
            <v>93</v>
          </cell>
          <cell r="AF284" t="str">
            <v>00</v>
          </cell>
          <cell r="AI284">
            <v>4650588</v>
          </cell>
          <cell r="AJ284">
            <v>2174150.04</v>
          </cell>
        </row>
        <row r="285">
          <cell r="A285" t="str">
            <v>02</v>
          </cell>
          <cell r="B285" t="str">
            <v>12</v>
          </cell>
          <cell r="C285" t="str">
            <v>3867</v>
          </cell>
          <cell r="D285" t="str">
            <v>Трактор Т-4</v>
          </cell>
          <cell r="G285" t="str">
            <v>01</v>
          </cell>
          <cell r="H285">
            <v>133650</v>
          </cell>
          <cell r="I285">
            <v>27379.69</v>
          </cell>
          <cell r="J285">
            <v>0</v>
          </cell>
          <cell r="K285">
            <v>0.85</v>
          </cell>
          <cell r="L285" t="str">
            <v>88/4</v>
          </cell>
          <cell r="M285" t="str">
            <v>40601</v>
          </cell>
          <cell r="N285" t="str">
            <v>14 2918103</v>
          </cell>
          <cell r="O285" t="str">
            <v>065</v>
          </cell>
          <cell r="P285">
            <v>12.5</v>
          </cell>
          <cell r="Q285">
            <v>0</v>
          </cell>
          <cell r="R285" t="str">
            <v>1</v>
          </cell>
          <cell r="S285" t="str">
            <v>40</v>
          </cell>
          <cell r="T285">
            <v>93</v>
          </cell>
          <cell r="U285">
            <v>9</v>
          </cell>
          <cell r="V285">
            <v>93</v>
          </cell>
          <cell r="W285">
            <v>9</v>
          </cell>
          <cell r="X285">
            <v>93</v>
          </cell>
          <cell r="AF285" t="str">
            <v>00</v>
          </cell>
          <cell r="AI285">
            <v>158024691</v>
          </cell>
          <cell r="AJ285">
            <v>91632372.900000006</v>
          </cell>
        </row>
        <row r="286">
          <cell r="A286" t="str">
            <v>02</v>
          </cell>
          <cell r="B286" t="str">
            <v>12</v>
          </cell>
          <cell r="C286" t="str">
            <v>3868</v>
          </cell>
          <cell r="D286" t="str">
            <v>Плуг ПЛН-4-35</v>
          </cell>
          <cell r="G286" t="str">
            <v>01</v>
          </cell>
          <cell r="H286">
            <v>4623</v>
          </cell>
          <cell r="I286">
            <v>635.66</v>
          </cell>
          <cell r="J286">
            <v>0</v>
          </cell>
          <cell r="K286">
            <v>0.42</v>
          </cell>
          <cell r="L286" t="str">
            <v>88/4</v>
          </cell>
          <cell r="M286" t="str">
            <v>45717</v>
          </cell>
          <cell r="N286" t="str">
            <v>14 2921000</v>
          </cell>
          <cell r="O286" t="str">
            <v>065</v>
          </cell>
          <cell r="P286">
            <v>11</v>
          </cell>
          <cell r="Q286">
            <v>0</v>
          </cell>
          <cell r="R286" t="str">
            <v>1</v>
          </cell>
          <cell r="S286" t="str">
            <v>45</v>
          </cell>
          <cell r="T286">
            <v>93</v>
          </cell>
          <cell r="U286">
            <v>9</v>
          </cell>
          <cell r="V286">
            <v>93</v>
          </cell>
          <cell r="W286">
            <v>9</v>
          </cell>
          <cell r="X286">
            <v>93</v>
          </cell>
          <cell r="AF286" t="str">
            <v>00</v>
          </cell>
          <cell r="AI286">
            <v>10913217</v>
          </cell>
          <cell r="AJ286">
            <v>5101928.6100000003</v>
          </cell>
        </row>
        <row r="287">
          <cell r="A287" t="str">
            <v>02</v>
          </cell>
          <cell r="B287" t="str">
            <v>12</v>
          </cell>
          <cell r="C287" t="str">
            <v>3869</v>
          </cell>
          <cell r="D287" t="str">
            <v>Плуг ПЛН-5-35</v>
          </cell>
          <cell r="G287" t="str">
            <v>01</v>
          </cell>
          <cell r="H287">
            <v>4623</v>
          </cell>
          <cell r="I287">
            <v>635.66</v>
          </cell>
          <cell r="J287">
            <v>0</v>
          </cell>
          <cell r="K287">
            <v>0.42</v>
          </cell>
          <cell r="L287" t="str">
            <v>88/4</v>
          </cell>
          <cell r="M287" t="str">
            <v>45717</v>
          </cell>
          <cell r="N287" t="str">
            <v>14 2921000</v>
          </cell>
          <cell r="O287" t="str">
            <v>065</v>
          </cell>
          <cell r="P287">
            <v>11</v>
          </cell>
          <cell r="Q287">
            <v>0</v>
          </cell>
          <cell r="R287" t="str">
            <v>1</v>
          </cell>
          <cell r="S287" t="str">
            <v>45</v>
          </cell>
          <cell r="T287">
            <v>93</v>
          </cell>
          <cell r="U287">
            <v>9</v>
          </cell>
          <cell r="V287">
            <v>93</v>
          </cell>
          <cell r="W287">
            <v>9</v>
          </cell>
          <cell r="X287">
            <v>93</v>
          </cell>
          <cell r="AF287" t="str">
            <v>00</v>
          </cell>
          <cell r="AI287">
            <v>10913217</v>
          </cell>
          <cell r="AJ287">
            <v>5101928.6100000003</v>
          </cell>
        </row>
        <row r="288">
          <cell r="A288" t="str">
            <v>02</v>
          </cell>
          <cell r="B288" t="str">
            <v>12</v>
          </cell>
          <cell r="C288" t="str">
            <v>3870</v>
          </cell>
          <cell r="D288" t="str">
            <v>Плуг ПЛН-5-35</v>
          </cell>
          <cell r="G288" t="str">
            <v>01</v>
          </cell>
          <cell r="H288">
            <v>4623</v>
          </cell>
          <cell r="I288">
            <v>635.66</v>
          </cell>
          <cell r="J288">
            <v>0</v>
          </cell>
          <cell r="K288">
            <v>0.42</v>
          </cell>
          <cell r="L288" t="str">
            <v>88/4</v>
          </cell>
          <cell r="M288" t="str">
            <v>45717</v>
          </cell>
          <cell r="N288" t="str">
            <v>14 2921000</v>
          </cell>
          <cell r="O288" t="str">
            <v>065</v>
          </cell>
          <cell r="P288">
            <v>11</v>
          </cell>
          <cell r="Q288">
            <v>0</v>
          </cell>
          <cell r="R288" t="str">
            <v>1</v>
          </cell>
          <cell r="S288" t="str">
            <v>45</v>
          </cell>
          <cell r="T288">
            <v>93</v>
          </cell>
          <cell r="U288">
            <v>9</v>
          </cell>
          <cell r="V288">
            <v>93</v>
          </cell>
          <cell r="W288">
            <v>9</v>
          </cell>
          <cell r="X288">
            <v>93</v>
          </cell>
          <cell r="AF288" t="str">
            <v>00</v>
          </cell>
          <cell r="AI288">
            <v>10913217</v>
          </cell>
          <cell r="AJ288">
            <v>5101926.6100000003</v>
          </cell>
        </row>
        <row r="289">
          <cell r="A289" t="str">
            <v>15</v>
          </cell>
          <cell r="B289" t="str">
            <v>81</v>
          </cell>
          <cell r="C289" t="str">
            <v>3871</v>
          </cell>
          <cell r="D289" t="str">
            <v>Мягкая мебель СИРИЯ</v>
          </cell>
          <cell r="G289" t="str">
            <v>01</v>
          </cell>
          <cell r="H289">
            <v>3620</v>
          </cell>
          <cell r="I289">
            <v>303.18</v>
          </cell>
          <cell r="J289">
            <v>0</v>
          </cell>
          <cell r="K289">
            <v>0.09</v>
          </cell>
          <cell r="L289" t="str">
            <v>88/2</v>
          </cell>
          <cell r="M289" t="str">
            <v>70004</v>
          </cell>
          <cell r="N289" t="str">
            <v>16 3612510</v>
          </cell>
          <cell r="O289" t="str">
            <v>08</v>
          </cell>
          <cell r="P289">
            <v>6.7</v>
          </cell>
          <cell r="Q289">
            <v>0</v>
          </cell>
          <cell r="R289" t="str">
            <v>1</v>
          </cell>
          <cell r="S289" t="str">
            <v>70</v>
          </cell>
          <cell r="T289">
            <v>93</v>
          </cell>
          <cell r="U289">
            <v>9</v>
          </cell>
          <cell r="V289">
            <v>93</v>
          </cell>
          <cell r="W289">
            <v>9</v>
          </cell>
          <cell r="X289">
            <v>93</v>
          </cell>
          <cell r="AB289" t="str">
            <v>14</v>
          </cell>
          <cell r="AC289">
            <v>2</v>
          </cell>
          <cell r="AF289" t="str">
            <v>15</v>
          </cell>
          <cell r="AI289">
            <v>39774240</v>
          </cell>
          <cell r="AJ289">
            <v>11325715.24</v>
          </cell>
        </row>
        <row r="290">
          <cell r="A290" t="str">
            <v>02</v>
          </cell>
          <cell r="B290" t="str">
            <v>03</v>
          </cell>
          <cell r="C290" t="str">
            <v>3872</v>
          </cell>
          <cell r="D290" t="str">
            <v>Плоскошлифовальный с</v>
          </cell>
          <cell r="E290" t="str">
            <v>танок ПШС-028</v>
          </cell>
          <cell r="G290" t="str">
            <v>01</v>
          </cell>
          <cell r="H290">
            <v>7435</v>
          </cell>
          <cell r="I290">
            <v>771.38</v>
          </cell>
          <cell r="J290">
            <v>0</v>
          </cell>
          <cell r="K290">
            <v>0.65</v>
          </cell>
          <cell r="L290" t="str">
            <v>26</v>
          </cell>
          <cell r="M290" t="str">
            <v>44502</v>
          </cell>
          <cell r="N290" t="str">
            <v>14 2922623</v>
          </cell>
          <cell r="O290" t="str">
            <v>067</v>
          </cell>
          <cell r="P290">
            <v>8.3000000000000007</v>
          </cell>
          <cell r="Q290">
            <v>0</v>
          </cell>
          <cell r="R290" t="str">
            <v>1</v>
          </cell>
          <cell r="S290" t="str">
            <v>44</v>
          </cell>
          <cell r="T290">
            <v>93</v>
          </cell>
          <cell r="U290">
            <v>9</v>
          </cell>
          <cell r="V290">
            <v>93</v>
          </cell>
          <cell r="W290">
            <v>9</v>
          </cell>
          <cell r="X290">
            <v>93</v>
          </cell>
          <cell r="AF290" t="str">
            <v>00</v>
          </cell>
          <cell r="AI290">
            <v>11491200</v>
          </cell>
          <cell r="AJ290">
            <v>4053520.8</v>
          </cell>
        </row>
        <row r="291">
          <cell r="A291" t="str">
            <v>02</v>
          </cell>
          <cell r="B291" t="str">
            <v>12</v>
          </cell>
          <cell r="C291" t="str">
            <v>3873</v>
          </cell>
          <cell r="D291" t="str">
            <v>Подборшик ДПТ-3А</v>
          </cell>
          <cell r="G291" t="str">
            <v>01</v>
          </cell>
          <cell r="H291">
            <v>5120</v>
          </cell>
          <cell r="I291">
            <v>800</v>
          </cell>
          <cell r="J291">
            <v>0</v>
          </cell>
          <cell r="K291">
            <v>0.85</v>
          </cell>
          <cell r="L291" t="str">
            <v>88/4</v>
          </cell>
          <cell r="M291" t="str">
            <v>45701</v>
          </cell>
          <cell r="N291" t="str">
            <v>14 2921000</v>
          </cell>
          <cell r="O291" t="str">
            <v>062</v>
          </cell>
          <cell r="P291">
            <v>12.5</v>
          </cell>
          <cell r="Q291">
            <v>0</v>
          </cell>
          <cell r="R291" t="str">
            <v>1</v>
          </cell>
          <cell r="S291" t="str">
            <v>45</v>
          </cell>
          <cell r="T291">
            <v>93</v>
          </cell>
          <cell r="U291">
            <v>9</v>
          </cell>
          <cell r="V291">
            <v>93</v>
          </cell>
          <cell r="W291">
            <v>9</v>
          </cell>
          <cell r="X291">
            <v>93</v>
          </cell>
          <cell r="AF291" t="str">
            <v>00</v>
          </cell>
          <cell r="AI291">
            <v>6000001</v>
          </cell>
          <cell r="AJ291">
            <v>3187500.38</v>
          </cell>
        </row>
        <row r="292">
          <cell r="A292" t="str">
            <v>02</v>
          </cell>
          <cell r="B292" t="str">
            <v>02</v>
          </cell>
          <cell r="C292" t="str">
            <v>3876</v>
          </cell>
          <cell r="D292" t="str">
            <v>Холодильнаякамера</v>
          </cell>
          <cell r="E292" t="str">
            <v>ШХ-1</v>
          </cell>
          <cell r="G292" t="str">
            <v>01</v>
          </cell>
          <cell r="H292">
            <v>4186</v>
          </cell>
          <cell r="I292">
            <v>523.25</v>
          </cell>
          <cell r="J292">
            <v>0</v>
          </cell>
          <cell r="K292">
            <v>0.91</v>
          </cell>
          <cell r="L292" t="str">
            <v>20</v>
          </cell>
          <cell r="M292" t="str">
            <v>45800</v>
          </cell>
          <cell r="N292" t="str">
            <v>16 2930100</v>
          </cell>
          <cell r="O292" t="str">
            <v>063</v>
          </cell>
          <cell r="P292">
            <v>10</v>
          </cell>
          <cell r="Q292">
            <v>0</v>
          </cell>
          <cell r="R292" t="str">
            <v>1</v>
          </cell>
          <cell r="S292" t="str">
            <v>45</v>
          </cell>
          <cell r="T292">
            <v>93</v>
          </cell>
          <cell r="U292">
            <v>9</v>
          </cell>
          <cell r="V292">
            <v>93</v>
          </cell>
          <cell r="W292">
            <v>9</v>
          </cell>
          <cell r="X292">
            <v>93</v>
          </cell>
          <cell r="AB292" t="str">
            <v>14</v>
          </cell>
          <cell r="AC292">
            <v>2</v>
          </cell>
          <cell r="AF292" t="str">
            <v>00</v>
          </cell>
          <cell r="AI292">
            <v>4599999</v>
          </cell>
          <cell r="AJ292">
            <v>1954999.7</v>
          </cell>
        </row>
        <row r="293">
          <cell r="A293" t="str">
            <v>02</v>
          </cell>
          <cell r="B293" t="str">
            <v>11</v>
          </cell>
          <cell r="C293" t="str">
            <v>3901</v>
          </cell>
          <cell r="D293" t="str">
            <v>Погрузчик ТО-18Б</v>
          </cell>
          <cell r="G293" t="str">
            <v>01</v>
          </cell>
          <cell r="H293">
            <v>195000</v>
          </cell>
          <cell r="I293">
            <v>32565</v>
          </cell>
          <cell r="J293">
            <v>0</v>
          </cell>
          <cell r="K293">
            <v>1.02</v>
          </cell>
          <cell r="L293" t="str">
            <v>20</v>
          </cell>
          <cell r="M293" t="str">
            <v>41718</v>
          </cell>
          <cell r="N293" t="str">
            <v>14 2915541</v>
          </cell>
          <cell r="O293" t="str">
            <v>067</v>
          </cell>
          <cell r="P293">
            <v>16.7</v>
          </cell>
          <cell r="Q293">
            <v>0</v>
          </cell>
          <cell r="R293" t="str">
            <v>1</v>
          </cell>
          <cell r="S293" t="str">
            <v>41</v>
          </cell>
          <cell r="T293">
            <v>93</v>
          </cell>
          <cell r="U293">
            <v>10</v>
          </cell>
          <cell r="V293">
            <v>93</v>
          </cell>
          <cell r="W293">
            <v>10</v>
          </cell>
          <cell r="X293">
            <v>93</v>
          </cell>
          <cell r="AB293" t="str">
            <v>14</v>
          </cell>
          <cell r="AC293">
            <v>9</v>
          </cell>
          <cell r="AD293" t="str">
            <v>2</v>
          </cell>
          <cell r="AF293" t="str">
            <v>00</v>
          </cell>
          <cell r="AG293">
            <v>190765000</v>
          </cell>
          <cell r="AI293">
            <v>190765000</v>
          </cell>
          <cell r="AJ293">
            <v>127431020</v>
          </cell>
        </row>
        <row r="294">
          <cell r="A294" t="str">
            <v>02</v>
          </cell>
          <cell r="B294" t="str">
            <v>23</v>
          </cell>
          <cell r="C294" t="str">
            <v>3902</v>
          </cell>
          <cell r="D294" t="str">
            <v>А/м ЗИЛ-131ВМ вахта</v>
          </cell>
          <cell r="E294" t="str">
            <v>пассажир.Nо31-79кшц</v>
          </cell>
          <cell r="F294" t="str">
            <v>дв012221 ш027257</v>
          </cell>
          <cell r="G294" t="str">
            <v>01</v>
          </cell>
          <cell r="H294">
            <v>62150</v>
          </cell>
          <cell r="I294">
            <v>7250.83</v>
          </cell>
          <cell r="J294">
            <v>0</v>
          </cell>
          <cell r="K294">
            <v>0.7</v>
          </cell>
          <cell r="L294" t="str">
            <v>23</v>
          </cell>
          <cell r="M294" t="str">
            <v>50423</v>
          </cell>
          <cell r="N294" t="str">
            <v>15 3410359</v>
          </cell>
          <cell r="O294" t="str">
            <v>072</v>
          </cell>
          <cell r="P294">
            <v>10</v>
          </cell>
          <cell r="Q294">
            <v>0</v>
          </cell>
          <cell r="R294" t="str">
            <v>1</v>
          </cell>
          <cell r="S294" t="str">
            <v>50</v>
          </cell>
          <cell r="T294">
            <v>93</v>
          </cell>
          <cell r="U294">
            <v>10</v>
          </cell>
          <cell r="V294">
            <v>93</v>
          </cell>
          <cell r="W294">
            <v>10</v>
          </cell>
          <cell r="X294">
            <v>93</v>
          </cell>
          <cell r="AF294" t="str">
            <v>00</v>
          </cell>
          <cell r="AI294">
            <v>88493827</v>
          </cell>
          <cell r="AJ294">
            <v>36872427.799999997</v>
          </cell>
        </row>
        <row r="295">
          <cell r="A295" t="str">
            <v>02</v>
          </cell>
          <cell r="B295" t="str">
            <v>23</v>
          </cell>
          <cell r="C295" t="str">
            <v>3904</v>
          </cell>
          <cell r="D295" t="str">
            <v>А/м КАМАЗ-53212 груз</v>
          </cell>
          <cell r="E295" t="str">
            <v>фургон-контейнер Nо</v>
          </cell>
          <cell r="F295" t="str">
            <v>В803РА д065574ш10441</v>
          </cell>
          <cell r="G295" t="str">
            <v>01</v>
          </cell>
          <cell r="H295">
            <v>141800</v>
          </cell>
          <cell r="I295">
            <v>612.30999999999995</v>
          </cell>
          <cell r="J295">
            <v>0</v>
          </cell>
          <cell r="K295">
            <v>0.59</v>
          </cell>
          <cell r="L295" t="str">
            <v>23</v>
          </cell>
          <cell r="M295" t="str">
            <v>50402</v>
          </cell>
          <cell r="N295" t="str">
            <v>15 3410349</v>
          </cell>
          <cell r="O295" t="str">
            <v>075</v>
          </cell>
          <cell r="P295">
            <v>0.37</v>
          </cell>
          <cell r="Q295">
            <v>0</v>
          </cell>
          <cell r="R295" t="str">
            <v>1</v>
          </cell>
          <cell r="S295" t="str">
            <v>50</v>
          </cell>
          <cell r="T295">
            <v>93</v>
          </cell>
          <cell r="U295">
            <v>10</v>
          </cell>
          <cell r="V295">
            <v>93</v>
          </cell>
          <cell r="W295">
            <v>10</v>
          </cell>
          <cell r="X295">
            <v>93</v>
          </cell>
          <cell r="AF295" t="str">
            <v>00</v>
          </cell>
          <cell r="AI295">
            <v>240000000</v>
          </cell>
          <cell r="AJ295">
            <v>84367153.689999998</v>
          </cell>
        </row>
        <row r="296">
          <cell r="A296" t="str">
            <v>02</v>
          </cell>
          <cell r="B296" t="str">
            <v>70</v>
          </cell>
          <cell r="C296" t="str">
            <v>3922</v>
          </cell>
          <cell r="D296" t="str">
            <v>Электронный калькуля</v>
          </cell>
          <cell r="E296" t="str">
            <v>тор</v>
          </cell>
          <cell r="G296" t="str">
            <v>01</v>
          </cell>
          <cell r="H296">
            <v>96</v>
          </cell>
          <cell r="I296">
            <v>34.630000000000003</v>
          </cell>
          <cell r="J296">
            <v>0</v>
          </cell>
          <cell r="K296">
            <v>0.14000000000000001</v>
          </cell>
          <cell r="L296" t="str">
            <v>20</v>
          </cell>
          <cell r="M296" t="str">
            <v>48009</v>
          </cell>
          <cell r="N296" t="str">
            <v>14 3020201</v>
          </cell>
          <cell r="O296" t="str">
            <v>063</v>
          </cell>
          <cell r="P296">
            <v>11.1</v>
          </cell>
          <cell r="Q296">
            <v>0</v>
          </cell>
          <cell r="R296" t="str">
            <v>1</v>
          </cell>
          <cell r="S296" t="str">
            <v>48</v>
          </cell>
          <cell r="T296">
            <v>91</v>
          </cell>
          <cell r="U296">
            <v>9</v>
          </cell>
          <cell r="V296">
            <v>91</v>
          </cell>
          <cell r="W296">
            <v>9</v>
          </cell>
          <cell r="X296">
            <v>91</v>
          </cell>
          <cell r="AF296" t="str">
            <v>00</v>
          </cell>
          <cell r="AI296">
            <v>681720</v>
          </cell>
          <cell r="AJ296">
            <v>472942.76</v>
          </cell>
        </row>
        <row r="297">
          <cell r="A297" t="str">
            <v>02</v>
          </cell>
          <cell r="B297" t="str">
            <v>23</v>
          </cell>
          <cell r="C297" t="str">
            <v>3924</v>
          </cell>
          <cell r="D297" t="str">
            <v>А/м УАЗ-3303 грузов.</v>
          </cell>
          <cell r="E297" t="str">
            <v>бортовая NоС 672 УС</v>
          </cell>
          <cell r="F297" t="str">
            <v>дв б/н ш0170647</v>
          </cell>
          <cell r="G297" t="str">
            <v>01</v>
          </cell>
          <cell r="H297">
            <v>30000</v>
          </cell>
          <cell r="I297">
            <v>4290</v>
          </cell>
          <cell r="J297">
            <v>0</v>
          </cell>
          <cell r="K297">
            <v>0.54</v>
          </cell>
          <cell r="L297" t="str">
            <v>23</v>
          </cell>
          <cell r="M297" t="str">
            <v>50401</v>
          </cell>
          <cell r="N297" t="str">
            <v>15 3410192</v>
          </cell>
          <cell r="O297" t="str">
            <v>075</v>
          </cell>
          <cell r="P297">
            <v>14.3</v>
          </cell>
          <cell r="Q297">
            <v>0</v>
          </cell>
          <cell r="R297" t="str">
            <v>1</v>
          </cell>
          <cell r="S297" t="str">
            <v>50</v>
          </cell>
          <cell r="T297">
            <v>92</v>
          </cell>
          <cell r="U297">
            <v>12</v>
          </cell>
          <cell r="V297">
            <v>93</v>
          </cell>
          <cell r="W297">
            <v>12</v>
          </cell>
          <cell r="X297">
            <v>93</v>
          </cell>
          <cell r="AF297" t="str">
            <v>00</v>
          </cell>
          <cell r="AI297">
            <v>55308542</v>
          </cell>
          <cell r="AJ297">
            <v>31636486.170000002</v>
          </cell>
        </row>
        <row r="298">
          <cell r="A298" t="str">
            <v>02</v>
          </cell>
          <cell r="B298" t="str">
            <v>02</v>
          </cell>
          <cell r="C298" t="str">
            <v>3926</v>
          </cell>
          <cell r="D298" t="str">
            <v>Эксковатор КАТО 0.7</v>
          </cell>
          <cell r="G298" t="str">
            <v>01</v>
          </cell>
          <cell r="H298">
            <v>760000</v>
          </cell>
          <cell r="I298">
            <v>69160</v>
          </cell>
          <cell r="J298">
            <v>0</v>
          </cell>
          <cell r="K298">
            <v>0.64</v>
          </cell>
          <cell r="L298" t="str">
            <v>20</v>
          </cell>
          <cell r="M298" t="str">
            <v>41803</v>
          </cell>
          <cell r="N298" t="str">
            <v>14 2924331</v>
          </cell>
          <cell r="O298" t="str">
            <v>064</v>
          </cell>
          <cell r="P298">
            <v>9.1</v>
          </cell>
          <cell r="Q298">
            <v>0</v>
          </cell>
          <cell r="R298" t="str">
            <v>1</v>
          </cell>
          <cell r="S298" t="str">
            <v>41</v>
          </cell>
          <cell r="T298">
            <v>93</v>
          </cell>
          <cell r="U298">
            <v>12</v>
          </cell>
          <cell r="V298">
            <v>93</v>
          </cell>
          <cell r="W298">
            <v>12</v>
          </cell>
          <cell r="X298">
            <v>93</v>
          </cell>
          <cell r="AB298" t="str">
            <v>14</v>
          </cell>
          <cell r="AC298">
            <v>9</v>
          </cell>
          <cell r="AF298" t="str">
            <v>00</v>
          </cell>
          <cell r="AI298">
            <v>1188850805</v>
          </cell>
          <cell r="AJ298">
            <v>432741692.76999998</v>
          </cell>
        </row>
        <row r="299">
          <cell r="A299" t="str">
            <v>02</v>
          </cell>
          <cell r="B299" t="str">
            <v>71</v>
          </cell>
          <cell r="C299" t="str">
            <v>3927</v>
          </cell>
          <cell r="D299" t="str">
            <v>Эксковатор КАТО</v>
          </cell>
          <cell r="E299" t="str">
            <v>Япония</v>
          </cell>
          <cell r="G299" t="str">
            <v>01</v>
          </cell>
          <cell r="H299">
            <v>760000</v>
          </cell>
          <cell r="I299">
            <v>69160</v>
          </cell>
          <cell r="J299">
            <v>0</v>
          </cell>
          <cell r="K299">
            <v>0.64</v>
          </cell>
          <cell r="L299" t="str">
            <v>23</v>
          </cell>
          <cell r="M299" t="str">
            <v>41803</v>
          </cell>
          <cell r="N299" t="str">
            <v>14 2924331</v>
          </cell>
          <cell r="O299" t="str">
            <v>064</v>
          </cell>
          <cell r="P299">
            <v>9.1</v>
          </cell>
          <cell r="Q299">
            <v>0</v>
          </cell>
          <cell r="R299" t="str">
            <v>1</v>
          </cell>
          <cell r="S299" t="str">
            <v>41</v>
          </cell>
          <cell r="T299">
            <v>93</v>
          </cell>
          <cell r="U299">
            <v>12</v>
          </cell>
          <cell r="V299">
            <v>93</v>
          </cell>
          <cell r="W299">
            <v>12</v>
          </cell>
          <cell r="X299">
            <v>93</v>
          </cell>
          <cell r="AB299" t="str">
            <v>14</v>
          </cell>
          <cell r="AC299">
            <v>6</v>
          </cell>
          <cell r="AF299" t="str">
            <v>00</v>
          </cell>
          <cell r="AI299">
            <v>1188850805</v>
          </cell>
          <cell r="AJ299">
            <v>432741692.76999998</v>
          </cell>
        </row>
        <row r="300">
          <cell r="A300" t="str">
            <v>02</v>
          </cell>
          <cell r="B300" t="str">
            <v>02</v>
          </cell>
          <cell r="C300" t="str">
            <v>3928</v>
          </cell>
          <cell r="D300" t="str">
            <v>Эксковатор КАТО</v>
          </cell>
          <cell r="G300" t="str">
            <v>01</v>
          </cell>
          <cell r="H300">
            <v>760000</v>
          </cell>
          <cell r="I300">
            <v>69160</v>
          </cell>
          <cell r="J300">
            <v>0</v>
          </cell>
          <cell r="K300">
            <v>0.64</v>
          </cell>
          <cell r="L300" t="str">
            <v>20</v>
          </cell>
          <cell r="M300" t="str">
            <v>41803</v>
          </cell>
          <cell r="N300" t="str">
            <v>14 2924331</v>
          </cell>
          <cell r="O300" t="str">
            <v>064</v>
          </cell>
          <cell r="P300">
            <v>9.1</v>
          </cell>
          <cell r="Q300">
            <v>0</v>
          </cell>
          <cell r="R300" t="str">
            <v>1</v>
          </cell>
          <cell r="S300" t="str">
            <v>41</v>
          </cell>
          <cell r="T300">
            <v>93</v>
          </cell>
          <cell r="U300">
            <v>12</v>
          </cell>
          <cell r="V300">
            <v>93</v>
          </cell>
          <cell r="W300">
            <v>12</v>
          </cell>
          <cell r="X300">
            <v>93</v>
          </cell>
          <cell r="AB300" t="str">
            <v>14</v>
          </cell>
          <cell r="AC300">
            <v>6</v>
          </cell>
          <cell r="AF300" t="str">
            <v>00</v>
          </cell>
          <cell r="AI300">
            <v>1188850805</v>
          </cell>
          <cell r="AJ300">
            <v>432741693.08999997</v>
          </cell>
        </row>
        <row r="301">
          <cell r="A301" t="str">
            <v>02</v>
          </cell>
          <cell r="B301" t="str">
            <v>99</v>
          </cell>
          <cell r="C301" t="str">
            <v>3929</v>
          </cell>
          <cell r="D301" t="str">
            <v>Эксковатор КАТО</v>
          </cell>
          <cell r="E301" t="str">
            <v>Япония</v>
          </cell>
          <cell r="G301" t="str">
            <v>01</v>
          </cell>
          <cell r="H301">
            <v>760000</v>
          </cell>
          <cell r="I301">
            <v>69160</v>
          </cell>
          <cell r="J301">
            <v>0</v>
          </cell>
          <cell r="K301">
            <v>0.64</v>
          </cell>
          <cell r="L301" t="str">
            <v>20</v>
          </cell>
          <cell r="M301" t="str">
            <v>41803</v>
          </cell>
          <cell r="N301" t="str">
            <v>14 2924331</v>
          </cell>
          <cell r="O301" t="str">
            <v>064</v>
          </cell>
          <cell r="P301">
            <v>9.1</v>
          </cell>
          <cell r="Q301">
            <v>0</v>
          </cell>
          <cell r="R301" t="str">
            <v>1</v>
          </cell>
          <cell r="S301" t="str">
            <v>41</v>
          </cell>
          <cell r="T301">
            <v>93</v>
          </cell>
          <cell r="U301">
            <v>12</v>
          </cell>
          <cell r="V301">
            <v>93</v>
          </cell>
          <cell r="W301">
            <v>12</v>
          </cell>
          <cell r="X301">
            <v>93</v>
          </cell>
          <cell r="AB301" t="str">
            <v>14</v>
          </cell>
          <cell r="AC301">
            <v>10</v>
          </cell>
          <cell r="AF301" t="str">
            <v>00</v>
          </cell>
          <cell r="AI301">
            <v>1188850805</v>
          </cell>
          <cell r="AJ301">
            <v>432741692.76999998</v>
          </cell>
        </row>
        <row r="302">
          <cell r="A302" t="str">
            <v>02</v>
          </cell>
          <cell r="B302" t="str">
            <v>02</v>
          </cell>
          <cell r="C302" t="str">
            <v>3930</v>
          </cell>
          <cell r="D302" t="str">
            <v>Бульдозер д 155а-1</v>
          </cell>
          <cell r="E302" t="str">
            <v>КОМАТЦУ</v>
          </cell>
          <cell r="G302" t="str">
            <v>01</v>
          </cell>
          <cell r="H302">
            <v>1800000</v>
          </cell>
          <cell r="I302">
            <v>257400</v>
          </cell>
          <cell r="J302">
            <v>0</v>
          </cell>
          <cell r="K302">
            <v>0.52</v>
          </cell>
          <cell r="L302" t="str">
            <v>20</v>
          </cell>
          <cell r="M302" t="str">
            <v>41814</v>
          </cell>
          <cell r="N302" t="str">
            <v>14 2924340</v>
          </cell>
          <cell r="O302" t="str">
            <v>067</v>
          </cell>
          <cell r="P302">
            <v>14.3</v>
          </cell>
          <cell r="Q302">
            <v>0</v>
          </cell>
          <cell r="R302" t="str">
            <v>1</v>
          </cell>
          <cell r="S302" t="str">
            <v>41</v>
          </cell>
          <cell r="T302">
            <v>93</v>
          </cell>
          <cell r="U302">
            <v>12</v>
          </cell>
          <cell r="V302">
            <v>93</v>
          </cell>
          <cell r="W302">
            <v>12</v>
          </cell>
          <cell r="X302">
            <v>93</v>
          </cell>
          <cell r="AB302" t="str">
            <v>14</v>
          </cell>
          <cell r="AC302">
            <v>3</v>
          </cell>
          <cell r="AF302" t="str">
            <v>00</v>
          </cell>
          <cell r="AI302">
            <v>3453919056</v>
          </cell>
          <cell r="AJ302">
            <v>1975641699.9100001</v>
          </cell>
        </row>
        <row r="303">
          <cell r="A303" t="str">
            <v>02</v>
          </cell>
          <cell r="B303" t="str">
            <v>02</v>
          </cell>
          <cell r="C303" t="str">
            <v>3931</v>
          </cell>
          <cell r="D303" t="str">
            <v>Бульдозер д-155-1</v>
          </cell>
          <cell r="E303" t="str">
            <v>КОМАТЦУ</v>
          </cell>
          <cell r="G303" t="str">
            <v>01</v>
          </cell>
          <cell r="H303">
            <v>1800000</v>
          </cell>
          <cell r="I303">
            <v>252540</v>
          </cell>
          <cell r="J303">
            <v>0</v>
          </cell>
          <cell r="K303">
            <v>0.52</v>
          </cell>
          <cell r="L303" t="str">
            <v>20</v>
          </cell>
          <cell r="M303" t="str">
            <v>41814</v>
          </cell>
          <cell r="N303" t="str">
            <v>14 2924340</v>
          </cell>
          <cell r="O303" t="str">
            <v>067</v>
          </cell>
          <cell r="P303">
            <v>14.03</v>
          </cell>
          <cell r="Q303">
            <v>0</v>
          </cell>
          <cell r="R303" t="str">
            <v>1</v>
          </cell>
          <cell r="S303" t="str">
            <v>41</v>
          </cell>
          <cell r="T303">
            <v>93</v>
          </cell>
          <cell r="U303">
            <v>12</v>
          </cell>
          <cell r="V303">
            <v>93</v>
          </cell>
          <cell r="W303">
            <v>12</v>
          </cell>
          <cell r="X303">
            <v>93</v>
          </cell>
          <cell r="AF303" t="str">
            <v>00</v>
          </cell>
          <cell r="AI303">
            <v>3453919056</v>
          </cell>
          <cell r="AJ303">
            <v>1938339374.3299999</v>
          </cell>
        </row>
        <row r="304">
          <cell r="A304" t="str">
            <v>02</v>
          </cell>
          <cell r="B304" t="str">
            <v>70</v>
          </cell>
          <cell r="C304" t="str">
            <v>3933</v>
          </cell>
          <cell r="D304" t="str">
            <v>Трубоукладчик КОМАТЦ</v>
          </cell>
          <cell r="E304" t="str">
            <v>У D-155С</v>
          </cell>
          <cell r="F304" t="str">
            <v>Япония</v>
          </cell>
          <cell r="G304" t="str">
            <v>01</v>
          </cell>
          <cell r="H304">
            <v>1250000</v>
          </cell>
          <cell r="I304">
            <v>125000</v>
          </cell>
          <cell r="J304">
            <v>0</v>
          </cell>
          <cell r="K304">
            <v>0.43</v>
          </cell>
          <cell r="L304" t="str">
            <v>20</v>
          </cell>
          <cell r="M304" t="str">
            <v>41723</v>
          </cell>
          <cell r="N304" t="str">
            <v>14 2915246</v>
          </cell>
          <cell r="O304" t="str">
            <v>067</v>
          </cell>
          <cell r="P304">
            <v>10</v>
          </cell>
          <cell r="Q304">
            <v>0</v>
          </cell>
          <cell r="R304" t="str">
            <v>1</v>
          </cell>
          <cell r="S304" t="str">
            <v>41</v>
          </cell>
          <cell r="T304">
            <v>93</v>
          </cell>
          <cell r="U304">
            <v>12</v>
          </cell>
          <cell r="V304">
            <v>93</v>
          </cell>
          <cell r="W304">
            <v>12</v>
          </cell>
          <cell r="X304">
            <v>93</v>
          </cell>
          <cell r="AB304" t="str">
            <v>14</v>
          </cell>
          <cell r="AC304">
            <v>12</v>
          </cell>
          <cell r="AF304" t="str">
            <v>00</v>
          </cell>
          <cell r="AI304">
            <v>2897474328</v>
          </cell>
          <cell r="AJ304">
            <v>1158989731.2</v>
          </cell>
        </row>
        <row r="305">
          <cell r="A305" t="str">
            <v>02</v>
          </cell>
          <cell r="B305" t="str">
            <v>99</v>
          </cell>
          <cell r="C305" t="str">
            <v>3935</v>
          </cell>
          <cell r="D305" t="str">
            <v>Трубоукладчик D-155с</v>
          </cell>
          <cell r="E305" t="str">
            <v>КОМАТЦУ</v>
          </cell>
          <cell r="G305" t="str">
            <v>01</v>
          </cell>
          <cell r="H305">
            <v>1250000</v>
          </cell>
          <cell r="I305">
            <v>125000</v>
          </cell>
          <cell r="J305">
            <v>0</v>
          </cell>
          <cell r="K305">
            <v>0.43</v>
          </cell>
          <cell r="L305" t="str">
            <v>20</v>
          </cell>
          <cell r="M305" t="str">
            <v>41723</v>
          </cell>
          <cell r="N305" t="str">
            <v>14 2915246</v>
          </cell>
          <cell r="O305" t="str">
            <v>067</v>
          </cell>
          <cell r="P305">
            <v>10</v>
          </cell>
          <cell r="Q305">
            <v>0</v>
          </cell>
          <cell r="R305" t="str">
            <v>1</v>
          </cell>
          <cell r="S305" t="str">
            <v>41</v>
          </cell>
          <cell r="T305">
            <v>93</v>
          </cell>
          <cell r="U305">
            <v>12</v>
          </cell>
          <cell r="V305">
            <v>93</v>
          </cell>
          <cell r="W305">
            <v>12</v>
          </cell>
          <cell r="X305">
            <v>93</v>
          </cell>
          <cell r="AB305" t="str">
            <v>14</v>
          </cell>
          <cell r="AC305">
            <v>9</v>
          </cell>
          <cell r="AF305" t="str">
            <v>00</v>
          </cell>
          <cell r="AI305">
            <v>2897474328</v>
          </cell>
          <cell r="AJ305">
            <v>1158989731.2</v>
          </cell>
        </row>
        <row r="306">
          <cell r="A306" t="str">
            <v>02</v>
          </cell>
          <cell r="B306" t="str">
            <v>70</v>
          </cell>
          <cell r="C306" t="str">
            <v>3936</v>
          </cell>
          <cell r="D306" t="str">
            <v>Трубоукладчик D-155С</v>
          </cell>
          <cell r="E306" t="str">
            <v>КОМАТЦУ</v>
          </cell>
          <cell r="G306" t="str">
            <v>01</v>
          </cell>
          <cell r="H306">
            <v>1250000</v>
          </cell>
          <cell r="I306">
            <v>125000</v>
          </cell>
          <cell r="J306">
            <v>0</v>
          </cell>
          <cell r="K306">
            <v>0.43</v>
          </cell>
          <cell r="L306" t="str">
            <v>20</v>
          </cell>
          <cell r="M306" t="str">
            <v>41723</v>
          </cell>
          <cell r="N306" t="str">
            <v>14 2915246</v>
          </cell>
          <cell r="O306" t="str">
            <v>067</v>
          </cell>
          <cell r="P306">
            <v>10</v>
          </cell>
          <cell r="Q306">
            <v>0</v>
          </cell>
          <cell r="R306" t="str">
            <v>1</v>
          </cell>
          <cell r="S306" t="str">
            <v>41</v>
          </cell>
          <cell r="T306">
            <v>93</v>
          </cell>
          <cell r="U306">
            <v>12</v>
          </cell>
          <cell r="V306">
            <v>93</v>
          </cell>
          <cell r="W306">
            <v>12</v>
          </cell>
          <cell r="X306">
            <v>93</v>
          </cell>
          <cell r="AB306" t="str">
            <v>14</v>
          </cell>
          <cell r="AC306">
            <v>9</v>
          </cell>
          <cell r="AF306" t="str">
            <v>00</v>
          </cell>
          <cell r="AI306">
            <v>2897474328</v>
          </cell>
          <cell r="AJ306">
            <v>1158989731.2</v>
          </cell>
        </row>
        <row r="307">
          <cell r="A307" t="str">
            <v>02</v>
          </cell>
          <cell r="B307" t="str">
            <v>02</v>
          </cell>
          <cell r="C307" t="str">
            <v>3938</v>
          </cell>
          <cell r="D307" t="str">
            <v>Трубоукладчик D-355с</v>
          </cell>
          <cell r="E307" t="str">
            <v>КОМАТЦУ</v>
          </cell>
          <cell r="G307" t="str">
            <v>01</v>
          </cell>
          <cell r="H307">
            <v>1250000</v>
          </cell>
          <cell r="I307">
            <v>125000</v>
          </cell>
          <cell r="J307">
            <v>0</v>
          </cell>
          <cell r="K307">
            <v>0.43</v>
          </cell>
          <cell r="L307" t="str">
            <v>20</v>
          </cell>
          <cell r="M307" t="str">
            <v>41723</v>
          </cell>
          <cell r="N307" t="str">
            <v>14 2915246</v>
          </cell>
          <cell r="O307" t="str">
            <v>067</v>
          </cell>
          <cell r="P307">
            <v>10</v>
          </cell>
          <cell r="Q307">
            <v>0</v>
          </cell>
          <cell r="R307" t="str">
            <v>1</v>
          </cell>
          <cell r="S307" t="str">
            <v>41</v>
          </cell>
          <cell r="T307">
            <v>93</v>
          </cell>
          <cell r="U307">
            <v>12</v>
          </cell>
          <cell r="V307">
            <v>93</v>
          </cell>
          <cell r="W307">
            <v>12</v>
          </cell>
          <cell r="X307">
            <v>93</v>
          </cell>
          <cell r="AB307" t="str">
            <v>14</v>
          </cell>
          <cell r="AC307">
            <v>3</v>
          </cell>
          <cell r="AF307" t="str">
            <v>00</v>
          </cell>
          <cell r="AI307">
            <v>2897474328</v>
          </cell>
          <cell r="AJ307">
            <v>1158989731.4000001</v>
          </cell>
        </row>
        <row r="308">
          <cell r="A308" t="str">
            <v>02</v>
          </cell>
          <cell r="B308" t="str">
            <v>05</v>
          </cell>
          <cell r="C308" t="str">
            <v>3940</v>
          </cell>
          <cell r="D308" t="str">
            <v>Лодочный мотор ВИХРЬ</v>
          </cell>
          <cell r="E308" t="str">
            <v>30 л с /Куйбышев/</v>
          </cell>
          <cell r="G308" t="str">
            <v>01</v>
          </cell>
          <cell r="H308">
            <v>4155.96</v>
          </cell>
          <cell r="I308">
            <v>594.29999999999995</v>
          </cell>
          <cell r="J308">
            <v>0</v>
          </cell>
          <cell r="K308">
            <v>1.21</v>
          </cell>
          <cell r="L308" t="str">
            <v>20</v>
          </cell>
          <cell r="M308" t="str">
            <v>40404</v>
          </cell>
          <cell r="N308" t="str">
            <v>14 2911110</v>
          </cell>
          <cell r="O308" t="str">
            <v>063</v>
          </cell>
          <cell r="P308">
            <v>14.3</v>
          </cell>
          <cell r="Q308">
            <v>0</v>
          </cell>
          <cell r="R308" t="str">
            <v>1</v>
          </cell>
          <cell r="S308" t="str">
            <v>40</v>
          </cell>
          <cell r="T308">
            <v>93</v>
          </cell>
          <cell r="U308">
            <v>12</v>
          </cell>
          <cell r="V308">
            <v>93</v>
          </cell>
          <cell r="W308">
            <v>12</v>
          </cell>
          <cell r="X308">
            <v>93</v>
          </cell>
          <cell r="AF308" t="str">
            <v>00</v>
          </cell>
          <cell r="AI308">
            <v>3434674</v>
          </cell>
          <cell r="AJ308">
            <v>1964633.15</v>
          </cell>
        </row>
        <row r="309">
          <cell r="A309" t="str">
            <v>02</v>
          </cell>
          <cell r="B309" t="str">
            <v>61</v>
          </cell>
          <cell r="C309" t="str">
            <v>3941</v>
          </cell>
          <cell r="D309" t="str">
            <v>ВАГОН -фургон 3 х 9</v>
          </cell>
          <cell r="E309" t="str">
            <v>дерево-металлич.</v>
          </cell>
          <cell r="F309" t="str">
            <v>1202</v>
          </cell>
          <cell r="G309" t="str">
            <v>01</v>
          </cell>
          <cell r="H309">
            <v>40076.400000000001</v>
          </cell>
          <cell r="I309">
            <v>5009.55</v>
          </cell>
          <cell r="J309">
            <v>0</v>
          </cell>
          <cell r="K309">
            <v>1.5</v>
          </cell>
          <cell r="L309" t="str">
            <v>23</v>
          </cell>
          <cell r="M309" t="str">
            <v>10010</v>
          </cell>
          <cell r="N309" t="str">
            <v>13 2022261</v>
          </cell>
          <cell r="O309" t="str">
            <v>01</v>
          </cell>
          <cell r="P309">
            <v>12.5</v>
          </cell>
          <cell r="Q309">
            <v>0</v>
          </cell>
          <cell r="R309" t="str">
            <v>1</v>
          </cell>
          <cell r="S309" t="str">
            <v>10</v>
          </cell>
          <cell r="T309">
            <v>93</v>
          </cell>
          <cell r="U309">
            <v>12</v>
          </cell>
          <cell r="V309">
            <v>93</v>
          </cell>
          <cell r="W309">
            <v>12</v>
          </cell>
          <cell r="X309">
            <v>93</v>
          </cell>
          <cell r="AF309" t="str">
            <v>00</v>
          </cell>
          <cell r="AI309">
            <v>26717600</v>
          </cell>
          <cell r="AJ309">
            <v>13358799.9</v>
          </cell>
        </row>
        <row r="310">
          <cell r="A310" t="str">
            <v>02</v>
          </cell>
          <cell r="B310" t="str">
            <v>15</v>
          </cell>
          <cell r="C310" t="str">
            <v>3942</v>
          </cell>
          <cell r="D310" t="str">
            <v>Законченное стр-во б</v>
          </cell>
          <cell r="E310" t="str">
            <v>лагоустройство автод</v>
          </cell>
          <cell r="G310" t="str">
            <v>01</v>
          </cell>
          <cell r="H310">
            <v>429598.18</v>
          </cell>
          <cell r="I310">
            <v>13747.14</v>
          </cell>
          <cell r="J310">
            <v>0</v>
          </cell>
          <cell r="K310">
            <v>1.43</v>
          </cell>
          <cell r="L310" t="str">
            <v>88/2</v>
          </cell>
          <cell r="M310" t="str">
            <v>20223</v>
          </cell>
          <cell r="N310" t="str">
            <v>12 4526372</v>
          </cell>
          <cell r="O310" t="str">
            <v>03</v>
          </cell>
          <cell r="P310">
            <v>3.2</v>
          </cell>
          <cell r="Q310">
            <v>0</v>
          </cell>
          <cell r="R310" t="str">
            <v>1</v>
          </cell>
          <cell r="S310" t="str">
            <v>20</v>
          </cell>
          <cell r="T310">
            <v>93</v>
          </cell>
          <cell r="U310">
            <v>12</v>
          </cell>
          <cell r="V310">
            <v>93</v>
          </cell>
          <cell r="W310">
            <v>12</v>
          </cell>
          <cell r="X310">
            <v>93</v>
          </cell>
          <cell r="AB310" t="str">
            <v>14</v>
          </cell>
          <cell r="AC310">
            <v>10</v>
          </cell>
          <cell r="AF310" t="str">
            <v>00</v>
          </cell>
          <cell r="AG310">
            <v>300418306</v>
          </cell>
          <cell r="AI310">
            <v>300418306</v>
          </cell>
          <cell r="AJ310">
            <v>38453543.380000003</v>
          </cell>
        </row>
        <row r="311">
          <cell r="A311" t="str">
            <v>02</v>
          </cell>
          <cell r="B311" t="str">
            <v>71</v>
          </cell>
          <cell r="C311" t="str">
            <v>3945</v>
          </cell>
          <cell r="D311" t="str">
            <v>Прицеп ЧМЗАП-83992</v>
          </cell>
          <cell r="E311" t="str">
            <v>гос N АВ7688 ш000003</v>
          </cell>
          <cell r="F311" t="str">
            <v>8</v>
          </cell>
          <cell r="G311" t="str">
            <v>01</v>
          </cell>
          <cell r="H311">
            <v>75000</v>
          </cell>
          <cell r="I311">
            <v>6225</v>
          </cell>
          <cell r="J311">
            <v>0</v>
          </cell>
          <cell r="K311">
            <v>1.02</v>
          </cell>
          <cell r="L311" t="str">
            <v>23</v>
          </cell>
          <cell r="M311" t="str">
            <v>50413</v>
          </cell>
          <cell r="N311" t="str">
            <v>15 3420208</v>
          </cell>
          <cell r="O311" t="str">
            <v>073</v>
          </cell>
          <cell r="P311">
            <v>8.3000000000000007</v>
          </cell>
          <cell r="Q311">
            <v>0</v>
          </cell>
          <cell r="R311" t="str">
            <v>1</v>
          </cell>
          <cell r="S311" t="str">
            <v>50</v>
          </cell>
          <cell r="T311">
            <v>93</v>
          </cell>
          <cell r="U311">
            <v>12</v>
          </cell>
          <cell r="V311">
            <v>93</v>
          </cell>
          <cell r="W311">
            <v>12</v>
          </cell>
          <cell r="X311">
            <v>93</v>
          </cell>
          <cell r="AF311" t="str">
            <v>00</v>
          </cell>
          <cell r="AI311">
            <v>73600000</v>
          </cell>
          <cell r="AJ311">
            <v>24435200.100000001</v>
          </cell>
        </row>
        <row r="312">
          <cell r="A312" t="str">
            <v>02</v>
          </cell>
          <cell r="B312" t="str">
            <v>51</v>
          </cell>
          <cell r="C312" t="str">
            <v>3946</v>
          </cell>
          <cell r="D312" t="str">
            <v>1рактор МТЗ-80</v>
          </cell>
          <cell r="G312" t="str">
            <v>01</v>
          </cell>
          <cell r="H312">
            <v>49500</v>
          </cell>
          <cell r="I312">
            <v>4504.5</v>
          </cell>
          <cell r="J312">
            <v>0</v>
          </cell>
          <cell r="K312">
            <v>0.88</v>
          </cell>
          <cell r="L312" t="str">
            <v>20</v>
          </cell>
          <cell r="M312" t="str">
            <v>40609</v>
          </cell>
          <cell r="N312" t="str">
            <v>14 2918103</v>
          </cell>
          <cell r="O312" t="str">
            <v>064</v>
          </cell>
          <cell r="P312">
            <v>9.1</v>
          </cell>
          <cell r="Q312">
            <v>0</v>
          </cell>
          <cell r="R312" t="str">
            <v>1</v>
          </cell>
          <cell r="S312" t="str">
            <v>40</v>
          </cell>
          <cell r="T312">
            <v>93</v>
          </cell>
          <cell r="U312">
            <v>12</v>
          </cell>
          <cell r="V312">
            <v>93</v>
          </cell>
          <cell r="W312">
            <v>12</v>
          </cell>
          <cell r="X312">
            <v>93</v>
          </cell>
          <cell r="AF312" t="str">
            <v>00</v>
          </cell>
          <cell r="AI312">
            <v>55967078</v>
          </cell>
          <cell r="AJ312">
            <v>20372016.379999999</v>
          </cell>
        </row>
        <row r="313">
          <cell r="A313" t="str">
            <v>02</v>
          </cell>
          <cell r="B313" t="str">
            <v>03</v>
          </cell>
          <cell r="C313" t="str">
            <v>3949</v>
          </cell>
          <cell r="D313" t="str">
            <v>Биллиард</v>
          </cell>
          <cell r="G313" t="str">
            <v>01</v>
          </cell>
          <cell r="H313">
            <v>3483.65</v>
          </cell>
          <cell r="I313">
            <v>348.36</v>
          </cell>
          <cell r="J313">
            <v>0</v>
          </cell>
          <cell r="K313">
            <v>0.96</v>
          </cell>
          <cell r="L313" t="str">
            <v>26</v>
          </cell>
          <cell r="M313" t="str">
            <v>49110</v>
          </cell>
          <cell r="N313" t="str">
            <v>16 3693572</v>
          </cell>
          <cell r="O313" t="str">
            <v>067</v>
          </cell>
          <cell r="P313">
            <v>10</v>
          </cell>
          <cell r="Q313">
            <v>0</v>
          </cell>
          <cell r="R313" t="str">
            <v>1</v>
          </cell>
          <cell r="S313" t="str">
            <v>49</v>
          </cell>
          <cell r="T313">
            <v>93</v>
          </cell>
          <cell r="U313">
            <v>12</v>
          </cell>
          <cell r="V313">
            <v>93</v>
          </cell>
          <cell r="W313">
            <v>12</v>
          </cell>
          <cell r="X313">
            <v>93</v>
          </cell>
          <cell r="AB313" t="str">
            <v>14</v>
          </cell>
          <cell r="AC313">
            <v>8</v>
          </cell>
          <cell r="AF313" t="str">
            <v>00</v>
          </cell>
          <cell r="AI313">
            <v>3628800</v>
          </cell>
          <cell r="AJ313">
            <v>1451520</v>
          </cell>
        </row>
        <row r="314">
          <cell r="A314" t="str">
            <v>02</v>
          </cell>
          <cell r="B314" t="str">
            <v>71</v>
          </cell>
          <cell r="C314" t="str">
            <v>3950</v>
          </cell>
          <cell r="D314" t="str">
            <v>АВТОПОГРУЗЧИК</v>
          </cell>
          <cell r="G314" t="str">
            <v>01</v>
          </cell>
          <cell r="H314">
            <v>235040</v>
          </cell>
          <cell r="I314">
            <v>29380</v>
          </cell>
          <cell r="J314">
            <v>0</v>
          </cell>
          <cell r="K314">
            <v>0.97</v>
          </cell>
          <cell r="L314" t="str">
            <v>23</v>
          </cell>
          <cell r="M314" t="str">
            <v>41719</v>
          </cell>
          <cell r="N314" t="str">
            <v>14 2915541</v>
          </cell>
          <cell r="O314" t="str">
            <v>067</v>
          </cell>
          <cell r="P314">
            <v>12.5</v>
          </cell>
          <cell r="Q314">
            <v>0</v>
          </cell>
          <cell r="R314" t="str">
            <v>1</v>
          </cell>
          <cell r="S314" t="str">
            <v>41</v>
          </cell>
          <cell r="T314">
            <v>93</v>
          </cell>
          <cell r="U314">
            <v>12</v>
          </cell>
          <cell r="V314">
            <v>93</v>
          </cell>
          <cell r="W314">
            <v>12</v>
          </cell>
          <cell r="X314">
            <v>93</v>
          </cell>
          <cell r="AB314" t="str">
            <v>14</v>
          </cell>
          <cell r="AC314">
            <v>9</v>
          </cell>
          <cell r="AF314" t="str">
            <v>00</v>
          </cell>
          <cell r="AI314">
            <v>242373095</v>
          </cell>
          <cell r="AJ314">
            <v>121186547.63</v>
          </cell>
        </row>
        <row r="315">
          <cell r="A315" t="str">
            <v>02</v>
          </cell>
          <cell r="B315" t="str">
            <v>23</v>
          </cell>
          <cell r="C315" t="str">
            <v>4002</v>
          </cell>
          <cell r="D315" t="str">
            <v>ГАЗ-66 спец.лаборат.</v>
          </cell>
          <cell r="E315" t="str">
            <v>ЛКС-10Ц Nо21-56 КШФ</v>
          </cell>
          <cell r="F315" t="str">
            <v>дв0086090 ш0661495</v>
          </cell>
          <cell r="G315" t="str">
            <v>01</v>
          </cell>
          <cell r="H315">
            <v>138000</v>
          </cell>
          <cell r="I315">
            <v>41400</v>
          </cell>
          <cell r="J315">
            <v>0</v>
          </cell>
          <cell r="K315">
            <v>1.19</v>
          </cell>
          <cell r="L315" t="str">
            <v>23</v>
          </cell>
          <cell r="M315" t="str">
            <v>50426</v>
          </cell>
          <cell r="N315" t="str">
            <v>15 3410359</v>
          </cell>
          <cell r="O315" t="str">
            <v>073</v>
          </cell>
          <cell r="P315">
            <v>10</v>
          </cell>
          <cell r="Q315">
            <v>0</v>
          </cell>
          <cell r="R315" t="str">
            <v>1</v>
          </cell>
          <cell r="S315" t="str">
            <v>50</v>
          </cell>
          <cell r="T315">
            <v>91</v>
          </cell>
          <cell r="U315">
            <v>12</v>
          </cell>
          <cell r="V315">
            <v>91</v>
          </cell>
          <cell r="W315">
            <v>12</v>
          </cell>
          <cell r="X315">
            <v>91</v>
          </cell>
          <cell r="AF315" t="str">
            <v>00</v>
          </cell>
          <cell r="AI315">
            <v>115555556</v>
          </cell>
          <cell r="AJ315">
            <v>69333333.780000001</v>
          </cell>
        </row>
        <row r="316">
          <cell r="A316" t="str">
            <v>02</v>
          </cell>
          <cell r="B316" t="str">
            <v>05</v>
          </cell>
          <cell r="C316" t="str">
            <v>4008</v>
          </cell>
          <cell r="D316" t="str">
            <v>Трубоукладчик ТГ-124</v>
          </cell>
          <cell r="G316" t="str">
            <v>01</v>
          </cell>
          <cell r="H316">
            <v>287020</v>
          </cell>
          <cell r="I316">
            <v>86106</v>
          </cell>
          <cell r="J316">
            <v>0</v>
          </cell>
          <cell r="K316">
            <v>1.06</v>
          </cell>
          <cell r="L316" t="str">
            <v>20</v>
          </cell>
          <cell r="M316" t="str">
            <v>41723</v>
          </cell>
          <cell r="N316" t="str">
            <v>14 2915246</v>
          </cell>
          <cell r="O316" t="str">
            <v>067</v>
          </cell>
          <cell r="P316">
            <v>10</v>
          </cell>
          <cell r="Q316">
            <v>0</v>
          </cell>
          <cell r="R316" t="str">
            <v>1</v>
          </cell>
          <cell r="S316" t="str">
            <v>41</v>
          </cell>
          <cell r="T316">
            <v>91</v>
          </cell>
          <cell r="U316">
            <v>12</v>
          </cell>
          <cell r="V316">
            <v>91</v>
          </cell>
          <cell r="W316">
            <v>12</v>
          </cell>
          <cell r="X316">
            <v>91</v>
          </cell>
          <cell r="AB316" t="str">
            <v>14</v>
          </cell>
          <cell r="AC316">
            <v>9</v>
          </cell>
          <cell r="AF316" t="str">
            <v>00</v>
          </cell>
          <cell r="AI316">
            <v>271111111</v>
          </cell>
          <cell r="AJ316">
            <v>162666666.59999999</v>
          </cell>
        </row>
        <row r="317">
          <cell r="A317" t="str">
            <v>02</v>
          </cell>
          <cell r="B317" t="str">
            <v>02</v>
          </cell>
          <cell r="C317" t="str">
            <v>4009</v>
          </cell>
          <cell r="D317" t="str">
            <v>ЭТР 223 экскаватор</v>
          </cell>
          <cell r="E317" t="str">
            <v>роторный</v>
          </cell>
          <cell r="G317" t="str">
            <v>01</v>
          </cell>
          <cell r="H317">
            <v>278050</v>
          </cell>
          <cell r="I317">
            <v>67195.42</v>
          </cell>
          <cell r="J317">
            <v>0</v>
          </cell>
          <cell r="K317">
            <v>1</v>
          </cell>
          <cell r="L317" t="str">
            <v>20</v>
          </cell>
          <cell r="M317" t="str">
            <v>41802</v>
          </cell>
          <cell r="N317" t="str">
            <v>14 2924335</v>
          </cell>
          <cell r="O317" t="str">
            <v>064</v>
          </cell>
          <cell r="P317">
            <v>10</v>
          </cell>
          <cell r="Q317">
            <v>0</v>
          </cell>
          <cell r="R317" t="str">
            <v>1</v>
          </cell>
          <cell r="S317" t="str">
            <v>41</v>
          </cell>
          <cell r="T317">
            <v>0</v>
          </cell>
          <cell r="U317">
            <v>7</v>
          </cell>
          <cell r="V317">
            <v>92</v>
          </cell>
          <cell r="W317">
            <v>7</v>
          </cell>
          <cell r="X317">
            <v>92</v>
          </cell>
          <cell r="AF317" t="str">
            <v>00</v>
          </cell>
          <cell r="AI317">
            <v>278376284</v>
          </cell>
          <cell r="AJ317">
            <v>150787154.19999999</v>
          </cell>
        </row>
        <row r="318">
          <cell r="A318" t="str">
            <v>02</v>
          </cell>
          <cell r="B318" t="str">
            <v>11</v>
          </cell>
          <cell r="C318" t="str">
            <v>4009/1</v>
          </cell>
          <cell r="D318" t="str">
            <v>Бетонный з-д/емкость</v>
          </cell>
          <cell r="E318" t="str">
            <v xml:space="preserve"> для смешивания 2 шт</v>
          </cell>
          <cell r="G318" t="str">
            <v>01</v>
          </cell>
          <cell r="H318">
            <v>152666.79999999999</v>
          </cell>
          <cell r="I318">
            <v>76486.070000000007</v>
          </cell>
          <cell r="J318">
            <v>0</v>
          </cell>
          <cell r="K318">
            <v>1.22</v>
          </cell>
          <cell r="L318" t="str">
            <v>20</v>
          </cell>
          <cell r="M318" t="str">
            <v>44166</v>
          </cell>
          <cell r="N318" t="str">
            <v>12 2812000</v>
          </cell>
          <cell r="O318" t="str">
            <v>067</v>
          </cell>
          <cell r="P318">
            <v>16.7</v>
          </cell>
          <cell r="Q318">
            <v>0</v>
          </cell>
          <cell r="R318" t="str">
            <v>1</v>
          </cell>
          <cell r="S318" t="str">
            <v>44</v>
          </cell>
          <cell r="T318">
            <v>91</v>
          </cell>
          <cell r="U318">
            <v>12</v>
          </cell>
          <cell r="V318">
            <v>91</v>
          </cell>
          <cell r="W318">
            <v>12</v>
          </cell>
          <cell r="X318">
            <v>91</v>
          </cell>
          <cell r="AB318" t="str">
            <v>14</v>
          </cell>
          <cell r="AC318">
            <v>9</v>
          </cell>
          <cell r="AF318" t="str">
            <v>00</v>
          </cell>
          <cell r="AG318">
            <v>125600000</v>
          </cell>
          <cell r="AI318">
            <v>125600000</v>
          </cell>
          <cell r="AJ318">
            <v>125600000</v>
          </cell>
        </row>
        <row r="319">
          <cell r="A319" t="str">
            <v>02</v>
          </cell>
          <cell r="B319" t="str">
            <v>11</v>
          </cell>
          <cell r="C319" t="str">
            <v>4010</v>
          </cell>
          <cell r="D319" t="str">
            <v>Полигон жби/кран коз</v>
          </cell>
          <cell r="E319" t="str">
            <v>ловой грузоподьем.5</v>
          </cell>
          <cell r="G319" t="str">
            <v>01</v>
          </cell>
          <cell r="H319">
            <v>41808.230000000003</v>
          </cell>
          <cell r="I319">
            <v>6271.23</v>
          </cell>
          <cell r="J319">
            <v>0</v>
          </cell>
          <cell r="K319">
            <v>1.51</v>
          </cell>
          <cell r="L319" t="str">
            <v>20</v>
          </cell>
          <cell r="M319" t="str">
            <v>41704</v>
          </cell>
          <cell r="N319" t="str">
            <v>14 2915161</v>
          </cell>
          <cell r="O319" t="str">
            <v>064</v>
          </cell>
          <cell r="P319">
            <v>5</v>
          </cell>
          <cell r="Q319">
            <v>0</v>
          </cell>
          <cell r="R319" t="str">
            <v>1</v>
          </cell>
          <cell r="S319" t="str">
            <v>41</v>
          </cell>
          <cell r="T319">
            <v>91</v>
          </cell>
          <cell r="U319">
            <v>12</v>
          </cell>
          <cell r="V319">
            <v>91</v>
          </cell>
          <cell r="W319">
            <v>12</v>
          </cell>
          <cell r="X319">
            <v>91</v>
          </cell>
          <cell r="AB319" t="str">
            <v>14</v>
          </cell>
          <cell r="AC319">
            <v>2</v>
          </cell>
          <cell r="AD319" t="str">
            <v>2</v>
          </cell>
          <cell r="AF319" t="str">
            <v>00</v>
          </cell>
          <cell r="AI319">
            <v>27687569</v>
          </cell>
          <cell r="AJ319">
            <v>8306270.3499999996</v>
          </cell>
        </row>
        <row r="320">
          <cell r="A320" t="str">
            <v>02</v>
          </cell>
          <cell r="B320" t="str">
            <v>11</v>
          </cell>
          <cell r="C320" t="str">
            <v>4012</v>
          </cell>
          <cell r="D320" t="str">
            <v>Полигон жби/трансфор</v>
          </cell>
          <cell r="E320" t="str">
            <v>матор тдм 400-6</v>
          </cell>
          <cell r="G320" t="str">
            <v>01</v>
          </cell>
          <cell r="H320">
            <v>23278</v>
          </cell>
          <cell r="I320">
            <v>3072.7</v>
          </cell>
          <cell r="J320">
            <v>0</v>
          </cell>
          <cell r="K320">
            <v>0.56999999999999995</v>
          </cell>
          <cell r="L320" t="str">
            <v>20</v>
          </cell>
          <cell r="M320" t="str">
            <v>40701</v>
          </cell>
          <cell r="N320" t="str">
            <v>14 2922805</v>
          </cell>
          <cell r="O320" t="str">
            <v>067</v>
          </cell>
          <cell r="P320">
            <v>4.4000000000000004</v>
          </cell>
          <cell r="Q320">
            <v>0</v>
          </cell>
          <cell r="R320" t="str">
            <v>1</v>
          </cell>
          <cell r="S320" t="str">
            <v>40</v>
          </cell>
          <cell r="T320">
            <v>91</v>
          </cell>
          <cell r="U320">
            <v>12</v>
          </cell>
          <cell r="V320">
            <v>91</v>
          </cell>
          <cell r="W320">
            <v>12</v>
          </cell>
          <cell r="X320">
            <v>91</v>
          </cell>
          <cell r="AB320" t="str">
            <v>14</v>
          </cell>
          <cell r="AC320">
            <v>2</v>
          </cell>
          <cell r="AD320" t="str">
            <v>2</v>
          </cell>
          <cell r="AF320" t="str">
            <v>00</v>
          </cell>
          <cell r="AI320">
            <v>40537488</v>
          </cell>
          <cell r="AJ320">
            <v>10701896.42</v>
          </cell>
        </row>
        <row r="321">
          <cell r="A321" t="str">
            <v>02</v>
          </cell>
          <cell r="B321" t="str">
            <v>02</v>
          </cell>
          <cell r="C321" t="str">
            <v>4013</v>
          </cell>
          <cell r="D321" t="str">
            <v>Бульдозер т-170</v>
          </cell>
          <cell r="G321" t="str">
            <v>01</v>
          </cell>
          <cell r="H321">
            <v>250000</v>
          </cell>
          <cell r="I321">
            <v>93750</v>
          </cell>
          <cell r="J321">
            <v>0</v>
          </cell>
          <cell r="K321">
            <v>1.24</v>
          </cell>
          <cell r="L321" t="str">
            <v>20</v>
          </cell>
          <cell r="M321" t="str">
            <v>41815</v>
          </cell>
          <cell r="N321" t="str">
            <v>14 2924340</v>
          </cell>
          <cell r="O321" t="str">
            <v>067</v>
          </cell>
          <cell r="P321">
            <v>12.5</v>
          </cell>
          <cell r="Q321">
            <v>0</v>
          </cell>
          <cell r="R321" t="str">
            <v>1</v>
          </cell>
          <cell r="S321" t="str">
            <v>41</v>
          </cell>
          <cell r="T321">
            <v>91</v>
          </cell>
          <cell r="U321">
            <v>12</v>
          </cell>
          <cell r="V321">
            <v>91</v>
          </cell>
          <cell r="W321">
            <v>12</v>
          </cell>
          <cell r="X321">
            <v>91</v>
          </cell>
          <cell r="AB321" t="str">
            <v>14</v>
          </cell>
          <cell r="AC321">
            <v>12</v>
          </cell>
          <cell r="AF321" t="str">
            <v>00</v>
          </cell>
          <cell r="AI321">
            <v>201481481</v>
          </cell>
          <cell r="AJ321">
            <v>151111110.75</v>
          </cell>
        </row>
        <row r="322">
          <cell r="A322" t="str">
            <v>02</v>
          </cell>
          <cell r="B322" t="str">
            <v>71</v>
          </cell>
          <cell r="C322" t="str">
            <v>4014</v>
          </cell>
          <cell r="D322" t="str">
            <v>Эксковатор емкость к</v>
          </cell>
          <cell r="E322" t="str">
            <v>овша 1м3</v>
          </cell>
          <cell r="F322" t="str">
            <v>26583</v>
          </cell>
          <cell r="G322" t="str">
            <v>01</v>
          </cell>
          <cell r="H322">
            <v>136080</v>
          </cell>
          <cell r="I322">
            <v>51030</v>
          </cell>
          <cell r="J322">
            <v>0</v>
          </cell>
          <cell r="K322">
            <v>1.45</v>
          </cell>
          <cell r="L322" t="str">
            <v>23</v>
          </cell>
          <cell r="M322" t="str">
            <v>41800</v>
          </cell>
          <cell r="N322" t="str">
            <v>14 2924331</v>
          </cell>
          <cell r="O322" t="str">
            <v>064</v>
          </cell>
          <cell r="P322">
            <v>12.5</v>
          </cell>
          <cell r="Q322">
            <v>0</v>
          </cell>
          <cell r="R322" t="str">
            <v>1</v>
          </cell>
          <cell r="S322" t="str">
            <v>41</v>
          </cell>
          <cell r="T322">
            <v>83</v>
          </cell>
          <cell r="U322">
            <v>12</v>
          </cell>
          <cell r="V322">
            <v>91</v>
          </cell>
          <cell r="W322">
            <v>12</v>
          </cell>
          <cell r="X322">
            <v>91</v>
          </cell>
          <cell r="AF322" t="str">
            <v>00</v>
          </cell>
          <cell r="AI322">
            <v>93849600</v>
          </cell>
          <cell r="AJ322">
            <v>70387200</v>
          </cell>
        </row>
        <row r="323">
          <cell r="A323" t="str">
            <v>02</v>
          </cell>
          <cell r="B323" t="str">
            <v>05</v>
          </cell>
          <cell r="C323" t="str">
            <v>4015</v>
          </cell>
          <cell r="D323" t="str">
            <v>Трубоукладчик на т-1</v>
          </cell>
          <cell r="E323" t="str">
            <v>70</v>
          </cell>
          <cell r="F323" t="str">
            <v>92999</v>
          </cell>
          <cell r="G323" t="str">
            <v>01</v>
          </cell>
          <cell r="H323">
            <v>43684.57</v>
          </cell>
          <cell r="I323">
            <v>13105.37</v>
          </cell>
          <cell r="J323">
            <v>0</v>
          </cell>
          <cell r="K323">
            <v>1.21</v>
          </cell>
          <cell r="L323" t="str">
            <v>20</v>
          </cell>
          <cell r="M323" t="str">
            <v>41723</v>
          </cell>
          <cell r="N323" t="str">
            <v>14 2915246</v>
          </cell>
          <cell r="O323" t="str">
            <v>067</v>
          </cell>
          <cell r="P323">
            <v>10</v>
          </cell>
          <cell r="Q323">
            <v>0</v>
          </cell>
          <cell r="R323" t="str">
            <v>1</v>
          </cell>
          <cell r="S323" t="str">
            <v>41</v>
          </cell>
          <cell r="T323">
            <v>91</v>
          </cell>
          <cell r="U323">
            <v>12</v>
          </cell>
          <cell r="V323">
            <v>91</v>
          </cell>
          <cell r="W323">
            <v>12</v>
          </cell>
          <cell r="X323">
            <v>91</v>
          </cell>
          <cell r="AB323" t="str">
            <v>14</v>
          </cell>
          <cell r="AC323">
            <v>12</v>
          </cell>
          <cell r="AF323" t="str">
            <v>00</v>
          </cell>
          <cell r="AI323">
            <v>36102947</v>
          </cell>
          <cell r="AJ323">
            <v>21661768.100000001</v>
          </cell>
        </row>
        <row r="324">
          <cell r="A324" t="str">
            <v>02</v>
          </cell>
          <cell r="B324" t="str">
            <v>80</v>
          </cell>
          <cell r="C324" t="str">
            <v>4018</v>
          </cell>
          <cell r="D324" t="str">
            <v>Персональный компьют</v>
          </cell>
          <cell r="E324" t="str">
            <v>ер</v>
          </cell>
          <cell r="G324" t="str">
            <v>01</v>
          </cell>
          <cell r="H324">
            <v>2800</v>
          </cell>
          <cell r="I324">
            <v>840</v>
          </cell>
          <cell r="J324">
            <v>10128.4</v>
          </cell>
          <cell r="K324">
            <v>0.17</v>
          </cell>
          <cell r="L324" t="str">
            <v>26</v>
          </cell>
          <cell r="M324" t="str">
            <v>48008</v>
          </cell>
          <cell r="N324" t="str">
            <v>14 3020203</v>
          </cell>
          <cell r="O324" t="str">
            <v>063</v>
          </cell>
          <cell r="P324">
            <v>10</v>
          </cell>
          <cell r="Q324">
            <v>0</v>
          </cell>
          <cell r="R324" t="str">
            <v>1</v>
          </cell>
          <cell r="S324" t="str">
            <v>48</v>
          </cell>
          <cell r="T324">
            <v>91</v>
          </cell>
          <cell r="U324">
            <v>12</v>
          </cell>
          <cell r="V324">
            <v>91</v>
          </cell>
          <cell r="W324">
            <v>12</v>
          </cell>
          <cell r="X324">
            <v>91</v>
          </cell>
          <cell r="Y324">
            <v>6</v>
          </cell>
          <cell r="Z324">
            <v>99</v>
          </cell>
          <cell r="AF324" t="str">
            <v>00</v>
          </cell>
          <cell r="AI324">
            <v>16565796</v>
          </cell>
          <cell r="AJ324">
            <v>9939477.8000000007</v>
          </cell>
        </row>
        <row r="325">
          <cell r="A325" t="str">
            <v>02</v>
          </cell>
          <cell r="B325" t="str">
            <v>99</v>
          </cell>
          <cell r="C325" t="str">
            <v>4023</v>
          </cell>
          <cell r="D325" t="str">
            <v>Холодильник "Орск"</v>
          </cell>
          <cell r="G325" t="str">
            <v>01</v>
          </cell>
          <cell r="H325">
            <v>1250</v>
          </cell>
          <cell r="I325">
            <v>708.33</v>
          </cell>
          <cell r="J325">
            <v>0</v>
          </cell>
          <cell r="K325">
            <v>0.3</v>
          </cell>
          <cell r="L325" t="str">
            <v>20</v>
          </cell>
          <cell r="M325" t="str">
            <v>45800</v>
          </cell>
          <cell r="N325" t="str">
            <v>16 2930100</v>
          </cell>
          <cell r="O325" t="str">
            <v>063</v>
          </cell>
          <cell r="P325">
            <v>10</v>
          </cell>
          <cell r="Q325">
            <v>0</v>
          </cell>
          <cell r="R325" t="str">
            <v>1</v>
          </cell>
          <cell r="S325" t="str">
            <v>45</v>
          </cell>
          <cell r="T325">
            <v>0</v>
          </cell>
          <cell r="U325">
            <v>4</v>
          </cell>
          <cell r="V325">
            <v>89</v>
          </cell>
          <cell r="W325">
            <v>4</v>
          </cell>
          <cell r="X325">
            <v>89</v>
          </cell>
          <cell r="AF325" t="str">
            <v>00</v>
          </cell>
          <cell r="AI325">
            <v>4133376</v>
          </cell>
          <cell r="AJ325">
            <v>3582259.2000000002</v>
          </cell>
        </row>
        <row r="326">
          <cell r="A326" t="str">
            <v>02</v>
          </cell>
          <cell r="B326" t="str">
            <v>04</v>
          </cell>
          <cell r="C326" t="str">
            <v>4024</v>
          </cell>
          <cell r="D326" t="str">
            <v>Кресло</v>
          </cell>
          <cell r="G326" t="str">
            <v>01</v>
          </cell>
          <cell r="H326">
            <v>450</v>
          </cell>
          <cell r="I326">
            <v>135</v>
          </cell>
          <cell r="J326">
            <v>0</v>
          </cell>
          <cell r="K326">
            <v>0.64</v>
          </cell>
          <cell r="L326" t="str">
            <v>23</v>
          </cell>
          <cell r="M326" t="str">
            <v>70003</v>
          </cell>
          <cell r="N326" t="str">
            <v>16 3612395</v>
          </cell>
          <cell r="O326" t="str">
            <v>08</v>
          </cell>
          <cell r="P326">
            <v>10</v>
          </cell>
          <cell r="Q326">
            <v>0</v>
          </cell>
          <cell r="R326" t="str">
            <v>1</v>
          </cell>
          <cell r="S326" t="str">
            <v>70</v>
          </cell>
          <cell r="T326">
            <v>91</v>
          </cell>
          <cell r="U326">
            <v>12</v>
          </cell>
          <cell r="V326">
            <v>91</v>
          </cell>
          <cell r="W326">
            <v>12</v>
          </cell>
          <cell r="X326">
            <v>91</v>
          </cell>
          <cell r="AB326" t="str">
            <v>14</v>
          </cell>
          <cell r="AC326">
            <v>5</v>
          </cell>
          <cell r="AF326" t="str">
            <v>00</v>
          </cell>
          <cell r="AI326">
            <v>701568</v>
          </cell>
          <cell r="AJ326">
            <v>420940.4</v>
          </cell>
        </row>
        <row r="327">
          <cell r="A327" t="str">
            <v>02</v>
          </cell>
          <cell r="B327" t="str">
            <v>04</v>
          </cell>
          <cell r="C327" t="str">
            <v>4025</v>
          </cell>
          <cell r="D327" t="str">
            <v>Кресло</v>
          </cell>
          <cell r="G327" t="str">
            <v>01</v>
          </cell>
          <cell r="H327">
            <v>450</v>
          </cell>
          <cell r="I327">
            <v>135</v>
          </cell>
          <cell r="J327">
            <v>0</v>
          </cell>
          <cell r="K327">
            <v>0.64</v>
          </cell>
          <cell r="L327" t="str">
            <v>23</v>
          </cell>
          <cell r="M327" t="str">
            <v>70003</v>
          </cell>
          <cell r="N327" t="str">
            <v>16 3612395</v>
          </cell>
          <cell r="O327" t="str">
            <v>08</v>
          </cell>
          <cell r="P327">
            <v>10</v>
          </cell>
          <cell r="Q327">
            <v>0</v>
          </cell>
          <cell r="R327" t="str">
            <v>1</v>
          </cell>
          <cell r="S327" t="str">
            <v>70</v>
          </cell>
          <cell r="T327">
            <v>91</v>
          </cell>
          <cell r="U327">
            <v>12</v>
          </cell>
          <cell r="V327">
            <v>91</v>
          </cell>
          <cell r="W327">
            <v>12</v>
          </cell>
          <cell r="X327">
            <v>91</v>
          </cell>
          <cell r="AB327" t="str">
            <v>14</v>
          </cell>
          <cell r="AC327">
            <v>5</v>
          </cell>
          <cell r="AF327" t="str">
            <v>00</v>
          </cell>
          <cell r="AI327">
            <v>701568</v>
          </cell>
          <cell r="AJ327">
            <v>420940.4</v>
          </cell>
        </row>
        <row r="328">
          <cell r="A328" t="str">
            <v>02</v>
          </cell>
          <cell r="B328" t="str">
            <v>04</v>
          </cell>
          <cell r="C328" t="str">
            <v>4026</v>
          </cell>
          <cell r="D328" t="str">
            <v>Кресло</v>
          </cell>
          <cell r="G328" t="str">
            <v>01</v>
          </cell>
          <cell r="H328">
            <v>450</v>
          </cell>
          <cell r="I328">
            <v>135</v>
          </cell>
          <cell r="J328">
            <v>0</v>
          </cell>
          <cell r="K328">
            <v>0.64</v>
          </cell>
          <cell r="L328" t="str">
            <v>23</v>
          </cell>
          <cell r="M328" t="str">
            <v>70003</v>
          </cell>
          <cell r="N328" t="str">
            <v>16 3612395</v>
          </cell>
          <cell r="O328" t="str">
            <v>08</v>
          </cell>
          <cell r="P328">
            <v>10</v>
          </cell>
          <cell r="Q328">
            <v>0</v>
          </cell>
          <cell r="R328" t="str">
            <v>1</v>
          </cell>
          <cell r="S328" t="str">
            <v>70</v>
          </cell>
          <cell r="T328">
            <v>91</v>
          </cell>
          <cell r="U328">
            <v>12</v>
          </cell>
          <cell r="V328">
            <v>91</v>
          </cell>
          <cell r="W328">
            <v>12</v>
          </cell>
          <cell r="X328">
            <v>91</v>
          </cell>
          <cell r="AB328" t="str">
            <v>14</v>
          </cell>
          <cell r="AC328">
            <v>5</v>
          </cell>
          <cell r="AF328" t="str">
            <v>00</v>
          </cell>
          <cell r="AI328">
            <v>701568</v>
          </cell>
          <cell r="AJ328">
            <v>420940.4</v>
          </cell>
        </row>
        <row r="329">
          <cell r="A329" t="str">
            <v>02</v>
          </cell>
          <cell r="B329" t="str">
            <v>03</v>
          </cell>
          <cell r="C329" t="str">
            <v>4027</v>
          </cell>
          <cell r="D329" t="str">
            <v>Ванна двухсекционная</v>
          </cell>
          <cell r="G329" t="str">
            <v>01</v>
          </cell>
          <cell r="H329">
            <v>785</v>
          </cell>
          <cell r="I329">
            <v>131.88</v>
          </cell>
          <cell r="J329">
            <v>0</v>
          </cell>
          <cell r="K329">
            <v>0.9</v>
          </cell>
          <cell r="L329" t="str">
            <v>26</v>
          </cell>
          <cell r="M329" t="str">
            <v>70010</v>
          </cell>
          <cell r="N329" t="str">
            <v>14 2945112</v>
          </cell>
          <cell r="O329" t="str">
            <v>08</v>
          </cell>
          <cell r="P329">
            <v>5.6</v>
          </cell>
          <cell r="Q329">
            <v>0</v>
          </cell>
          <cell r="R329" t="str">
            <v>1</v>
          </cell>
          <cell r="S329" t="str">
            <v>70</v>
          </cell>
          <cell r="T329">
            <v>91</v>
          </cell>
          <cell r="U329">
            <v>12</v>
          </cell>
          <cell r="V329">
            <v>91</v>
          </cell>
          <cell r="W329">
            <v>12</v>
          </cell>
          <cell r="X329">
            <v>91</v>
          </cell>
          <cell r="AB329" t="str">
            <v>14</v>
          </cell>
          <cell r="AC329">
            <v>8</v>
          </cell>
          <cell r="AF329" t="str">
            <v>00</v>
          </cell>
          <cell r="AI329">
            <v>871949</v>
          </cell>
          <cell r="AJ329">
            <v>292974.43</v>
          </cell>
        </row>
        <row r="330">
          <cell r="A330" t="str">
            <v>02</v>
          </cell>
          <cell r="B330" t="str">
            <v>11</v>
          </cell>
          <cell r="C330" t="str">
            <v>4028</v>
          </cell>
          <cell r="D330" t="str">
            <v>Полигон жби растворо</v>
          </cell>
          <cell r="E330" t="str">
            <v>-бетонный з-д</v>
          </cell>
          <cell r="G330" t="str">
            <v>01</v>
          </cell>
          <cell r="H330">
            <v>647400</v>
          </cell>
          <cell r="I330">
            <v>242775</v>
          </cell>
          <cell r="J330">
            <v>0</v>
          </cell>
          <cell r="K330">
            <v>0.98</v>
          </cell>
          <cell r="L330" t="str">
            <v>20</v>
          </cell>
          <cell r="M330" t="str">
            <v>42500</v>
          </cell>
          <cell r="N330" t="str">
            <v>14 2924625</v>
          </cell>
          <cell r="O330" t="str">
            <v>067</v>
          </cell>
          <cell r="P330">
            <v>12.5</v>
          </cell>
          <cell r="Q330">
            <v>0</v>
          </cell>
          <cell r="R330" t="str">
            <v>1</v>
          </cell>
          <cell r="S330" t="str">
            <v>42</v>
          </cell>
          <cell r="T330">
            <v>91</v>
          </cell>
          <cell r="U330">
            <v>12</v>
          </cell>
          <cell r="V330">
            <v>91</v>
          </cell>
          <cell r="W330">
            <v>12</v>
          </cell>
          <cell r="X330">
            <v>91</v>
          </cell>
          <cell r="AB330" t="str">
            <v>14</v>
          </cell>
          <cell r="AC330">
            <v>9</v>
          </cell>
          <cell r="AD330" t="str">
            <v>2</v>
          </cell>
          <cell r="AF330" t="str">
            <v>00</v>
          </cell>
          <cell r="AI330">
            <v>662563505</v>
          </cell>
          <cell r="AJ330">
            <v>496922628.38</v>
          </cell>
        </row>
        <row r="331">
          <cell r="A331" t="str">
            <v>02</v>
          </cell>
          <cell r="B331" t="str">
            <v>03</v>
          </cell>
          <cell r="C331" t="str">
            <v>4028/1</v>
          </cell>
          <cell r="D331" t="str">
            <v>Ванна з-х секционная</v>
          </cell>
          <cell r="G331" t="str">
            <v>01</v>
          </cell>
          <cell r="H331">
            <v>1237</v>
          </cell>
          <cell r="I331">
            <v>207.82</v>
          </cell>
          <cell r="J331">
            <v>0</v>
          </cell>
          <cell r="K331">
            <v>1.08</v>
          </cell>
          <cell r="L331" t="str">
            <v>26</v>
          </cell>
          <cell r="M331" t="str">
            <v>70010</v>
          </cell>
          <cell r="N331" t="str">
            <v>14 2945112</v>
          </cell>
          <cell r="O331" t="str">
            <v>08</v>
          </cell>
          <cell r="P331">
            <v>5.6</v>
          </cell>
          <cell r="Q331">
            <v>0</v>
          </cell>
          <cell r="R331" t="str">
            <v>1</v>
          </cell>
          <cell r="S331" t="str">
            <v>70</v>
          </cell>
          <cell r="T331">
            <v>91</v>
          </cell>
          <cell r="U331">
            <v>12</v>
          </cell>
          <cell r="V331">
            <v>91</v>
          </cell>
          <cell r="W331">
            <v>12</v>
          </cell>
          <cell r="X331">
            <v>91</v>
          </cell>
          <cell r="AB331" t="str">
            <v>14</v>
          </cell>
          <cell r="AC331">
            <v>8</v>
          </cell>
          <cell r="AF331" t="str">
            <v>00</v>
          </cell>
          <cell r="AI331">
            <v>1140549</v>
          </cell>
          <cell r="AJ331">
            <v>383224.23</v>
          </cell>
        </row>
        <row r="332">
          <cell r="A332" t="str">
            <v>17</v>
          </cell>
          <cell r="B332" t="str">
            <v>82</v>
          </cell>
          <cell r="C332" t="str">
            <v>4029</v>
          </cell>
          <cell r="D332" t="str">
            <v>Стеллаж под тарелки</v>
          </cell>
          <cell r="G332" t="str">
            <v>01</v>
          </cell>
          <cell r="H332">
            <v>1050</v>
          </cell>
          <cell r="I332">
            <v>176.4</v>
          </cell>
          <cell r="J332">
            <v>0</v>
          </cell>
          <cell r="K332">
            <v>0.85</v>
          </cell>
          <cell r="L332" t="str">
            <v>29</v>
          </cell>
          <cell r="M332" t="str">
            <v>70010</v>
          </cell>
          <cell r="N332" t="str">
            <v>14 2945117</v>
          </cell>
          <cell r="O332" t="str">
            <v>08</v>
          </cell>
          <cell r="P332">
            <v>5.6</v>
          </cell>
          <cell r="Q332">
            <v>0</v>
          </cell>
          <cell r="R332" t="str">
            <v>1</v>
          </cell>
          <cell r="S332" t="str">
            <v>70</v>
          </cell>
          <cell r="T332">
            <v>91</v>
          </cell>
          <cell r="U332">
            <v>12</v>
          </cell>
          <cell r="V332">
            <v>91</v>
          </cell>
          <cell r="W332">
            <v>12</v>
          </cell>
          <cell r="X332">
            <v>91</v>
          </cell>
          <cell r="AB332" t="str">
            <v>14</v>
          </cell>
          <cell r="AC332">
            <v>8</v>
          </cell>
          <cell r="AF332" t="str">
            <v>17</v>
          </cell>
          <cell r="AI332">
            <v>1228746</v>
          </cell>
          <cell r="AJ332">
            <v>412858.33</v>
          </cell>
        </row>
        <row r="333">
          <cell r="A333" t="str">
            <v>16</v>
          </cell>
          <cell r="B333" t="str">
            <v>06</v>
          </cell>
          <cell r="C333" t="str">
            <v>4030/2</v>
          </cell>
          <cell r="D333" t="str">
            <v>Спорткомплекс для Ту</v>
          </cell>
          <cell r="E333" t="str">
            <v>р.Базы</v>
          </cell>
          <cell r="G333" t="str">
            <v>01</v>
          </cell>
          <cell r="H333">
            <v>4198.1400000000003</v>
          </cell>
          <cell r="I333">
            <v>1259.44</v>
          </cell>
          <cell r="J333">
            <v>0</v>
          </cell>
          <cell r="K333">
            <v>1.22</v>
          </cell>
          <cell r="L333" t="str">
            <v>88/1</v>
          </cell>
          <cell r="M333" t="str">
            <v>49110</v>
          </cell>
          <cell r="N333" t="str">
            <v>12 4528471</v>
          </cell>
          <cell r="O333" t="str">
            <v>067</v>
          </cell>
          <cell r="P333">
            <v>10</v>
          </cell>
          <cell r="Q333">
            <v>0</v>
          </cell>
          <cell r="R333" t="str">
            <v>1</v>
          </cell>
          <cell r="S333" t="str">
            <v>49</v>
          </cell>
          <cell r="T333">
            <v>91</v>
          </cell>
          <cell r="U333">
            <v>12</v>
          </cell>
          <cell r="V333">
            <v>91</v>
          </cell>
          <cell r="W333">
            <v>12</v>
          </cell>
          <cell r="X333">
            <v>91</v>
          </cell>
          <cell r="AF333" t="str">
            <v>16</v>
          </cell>
          <cell r="AI333">
            <v>3453840</v>
          </cell>
          <cell r="AJ333">
            <v>2072304</v>
          </cell>
        </row>
        <row r="334">
          <cell r="A334" t="str">
            <v>17</v>
          </cell>
          <cell r="B334" t="str">
            <v>82</v>
          </cell>
          <cell r="C334" t="str">
            <v>4031</v>
          </cell>
          <cell r="D334" t="str">
            <v>Стол разделочный</v>
          </cell>
          <cell r="G334" t="str">
            <v>01</v>
          </cell>
          <cell r="H334">
            <v>400</v>
          </cell>
          <cell r="I334">
            <v>67.2</v>
          </cell>
          <cell r="J334">
            <v>0</v>
          </cell>
          <cell r="K334">
            <v>0.45</v>
          </cell>
          <cell r="L334" t="str">
            <v>29</v>
          </cell>
          <cell r="M334" t="str">
            <v>70010</v>
          </cell>
          <cell r="N334" t="str">
            <v>14 2945117</v>
          </cell>
          <cell r="O334" t="str">
            <v>08</v>
          </cell>
          <cell r="P334">
            <v>5.6</v>
          </cell>
          <cell r="Q334">
            <v>0</v>
          </cell>
          <cell r="R334" t="str">
            <v>1</v>
          </cell>
          <cell r="S334" t="str">
            <v>70</v>
          </cell>
          <cell r="T334">
            <v>91</v>
          </cell>
          <cell r="U334">
            <v>12</v>
          </cell>
          <cell r="V334">
            <v>91</v>
          </cell>
          <cell r="W334">
            <v>12</v>
          </cell>
          <cell r="X334">
            <v>91</v>
          </cell>
          <cell r="AB334" t="str">
            <v>14</v>
          </cell>
          <cell r="AC334">
            <v>8</v>
          </cell>
          <cell r="AF334" t="str">
            <v>17</v>
          </cell>
          <cell r="AI334">
            <v>887985</v>
          </cell>
          <cell r="AJ334">
            <v>298362.48</v>
          </cell>
        </row>
        <row r="335">
          <cell r="A335" t="str">
            <v>02</v>
          </cell>
          <cell r="B335" t="str">
            <v>90</v>
          </cell>
          <cell r="C335" t="str">
            <v>4033</v>
          </cell>
          <cell r="D335" t="str">
            <v>Телевизор Рекорд-гор</v>
          </cell>
          <cell r="E335" t="str">
            <v>изонт селена</v>
          </cell>
          <cell r="F335" t="str">
            <v>07106734</v>
          </cell>
          <cell r="G335" t="str">
            <v>01</v>
          </cell>
          <cell r="H335">
            <v>640</v>
          </cell>
          <cell r="I335">
            <v>201.6</v>
          </cell>
          <cell r="J335">
            <v>0</v>
          </cell>
          <cell r="K335">
            <v>0.03</v>
          </cell>
          <cell r="L335" t="str">
            <v>23</v>
          </cell>
          <cell r="M335" t="str">
            <v>45625</v>
          </cell>
          <cell r="N335" t="str">
            <v>14 3230100</v>
          </cell>
          <cell r="O335" t="str">
            <v>067</v>
          </cell>
          <cell r="P335">
            <v>10.5</v>
          </cell>
          <cell r="Q335">
            <v>0</v>
          </cell>
          <cell r="R335" t="str">
            <v>1</v>
          </cell>
          <cell r="S335" t="str">
            <v>45</v>
          </cell>
          <cell r="T335">
            <v>91</v>
          </cell>
          <cell r="U335">
            <v>12</v>
          </cell>
          <cell r="V335">
            <v>91</v>
          </cell>
          <cell r="W335">
            <v>12</v>
          </cell>
          <cell r="X335">
            <v>91</v>
          </cell>
          <cell r="AF335" t="str">
            <v>00</v>
          </cell>
          <cell r="AI335">
            <v>19408896</v>
          </cell>
          <cell r="AJ335">
            <v>12227604.24</v>
          </cell>
        </row>
        <row r="336">
          <cell r="A336" t="str">
            <v>02</v>
          </cell>
          <cell r="B336" t="str">
            <v>70</v>
          </cell>
          <cell r="C336" t="str">
            <v>4037</v>
          </cell>
          <cell r="D336" t="str">
            <v>Вагон жилой</v>
          </cell>
          <cell r="E336" t="str">
            <v>дерево-мет. 3 х 6</v>
          </cell>
          <cell r="G336" t="str">
            <v>01</v>
          </cell>
          <cell r="H336">
            <v>28800</v>
          </cell>
          <cell r="I336">
            <v>19800</v>
          </cell>
          <cell r="J336">
            <v>0</v>
          </cell>
          <cell r="K336">
            <v>0.39</v>
          </cell>
          <cell r="L336" t="str">
            <v>20</v>
          </cell>
          <cell r="M336" t="str">
            <v>10010</v>
          </cell>
          <cell r="N336" t="str">
            <v>13 2022261</v>
          </cell>
          <cell r="O336" t="str">
            <v>01</v>
          </cell>
          <cell r="P336">
            <v>12.5</v>
          </cell>
          <cell r="Q336">
            <v>0</v>
          </cell>
          <cell r="R336" t="str">
            <v>1</v>
          </cell>
          <cell r="S336" t="str">
            <v>10</v>
          </cell>
          <cell r="T336">
            <v>89</v>
          </cell>
          <cell r="U336">
            <v>6</v>
          </cell>
          <cell r="V336">
            <v>89</v>
          </cell>
          <cell r="W336">
            <v>6</v>
          </cell>
          <cell r="X336">
            <v>89</v>
          </cell>
          <cell r="AF336" t="str">
            <v>00</v>
          </cell>
          <cell r="AI336">
            <v>73472000</v>
          </cell>
          <cell r="AJ336">
            <v>73472000</v>
          </cell>
        </row>
        <row r="337">
          <cell r="A337" t="str">
            <v>02</v>
          </cell>
          <cell r="B337" t="str">
            <v>41</v>
          </cell>
          <cell r="C337" t="str">
            <v>4040</v>
          </cell>
          <cell r="D337" t="str">
            <v>Станция питания СПП-</v>
          </cell>
          <cell r="E337" t="str">
            <v>1</v>
          </cell>
          <cell r="G337" t="str">
            <v>01</v>
          </cell>
          <cell r="H337">
            <v>4712</v>
          </cell>
          <cell r="I337">
            <v>1767</v>
          </cell>
          <cell r="J337">
            <v>0</v>
          </cell>
          <cell r="K337">
            <v>1.01</v>
          </cell>
          <cell r="L337" t="str">
            <v>20</v>
          </cell>
          <cell r="M337" t="str">
            <v>42500</v>
          </cell>
          <cell r="N337" t="str">
            <v>14 3120000</v>
          </cell>
          <cell r="O337" t="str">
            <v>067</v>
          </cell>
          <cell r="P337">
            <v>12.5</v>
          </cell>
          <cell r="Q337">
            <v>0</v>
          </cell>
          <cell r="R337" t="str">
            <v>1</v>
          </cell>
          <cell r="S337" t="str">
            <v>42</v>
          </cell>
          <cell r="T337">
            <v>91</v>
          </cell>
          <cell r="U337">
            <v>12</v>
          </cell>
          <cell r="V337">
            <v>91</v>
          </cell>
          <cell r="W337">
            <v>12</v>
          </cell>
          <cell r="X337">
            <v>91</v>
          </cell>
          <cell r="AB337" t="str">
            <v>14</v>
          </cell>
          <cell r="AC337">
            <v>9</v>
          </cell>
          <cell r="AF337" t="str">
            <v>00</v>
          </cell>
          <cell r="AI337">
            <v>4650048</v>
          </cell>
          <cell r="AJ337">
            <v>3487536</v>
          </cell>
        </row>
        <row r="338">
          <cell r="A338" t="str">
            <v>02</v>
          </cell>
          <cell r="B338" t="str">
            <v>41</v>
          </cell>
          <cell r="C338" t="str">
            <v>4041</v>
          </cell>
          <cell r="D338" t="str">
            <v>Станция питания СПП-</v>
          </cell>
          <cell r="E338" t="str">
            <v>1</v>
          </cell>
          <cell r="G338" t="str">
            <v>01</v>
          </cell>
          <cell r="H338">
            <v>4712</v>
          </cell>
          <cell r="I338">
            <v>1767</v>
          </cell>
          <cell r="J338">
            <v>0</v>
          </cell>
          <cell r="K338">
            <v>1.01</v>
          </cell>
          <cell r="L338" t="str">
            <v>20</v>
          </cell>
          <cell r="M338" t="str">
            <v>42500</v>
          </cell>
          <cell r="N338" t="str">
            <v>14 3120000</v>
          </cell>
          <cell r="O338" t="str">
            <v>067</v>
          </cell>
          <cell r="P338">
            <v>12.5</v>
          </cell>
          <cell r="Q338">
            <v>0</v>
          </cell>
          <cell r="R338" t="str">
            <v>1</v>
          </cell>
          <cell r="S338" t="str">
            <v>42</v>
          </cell>
          <cell r="T338">
            <v>91</v>
          </cell>
          <cell r="U338">
            <v>12</v>
          </cell>
          <cell r="V338">
            <v>91</v>
          </cell>
          <cell r="W338">
            <v>12</v>
          </cell>
          <cell r="X338">
            <v>91</v>
          </cell>
          <cell r="AB338" t="str">
            <v>14</v>
          </cell>
          <cell r="AC338">
            <v>9</v>
          </cell>
          <cell r="AF338" t="str">
            <v>00</v>
          </cell>
          <cell r="AI338">
            <v>4650048</v>
          </cell>
          <cell r="AJ338">
            <v>3487536</v>
          </cell>
        </row>
        <row r="339">
          <cell r="A339" t="str">
            <v>02</v>
          </cell>
          <cell r="B339" t="str">
            <v>71</v>
          </cell>
          <cell r="C339" t="str">
            <v>4041/1</v>
          </cell>
          <cell r="D339" t="str">
            <v>ЧМЗАП 9990 п/прицеп</v>
          </cell>
          <cell r="F339" t="str">
            <v>М0003879</v>
          </cell>
          <cell r="G339" t="str">
            <v>01</v>
          </cell>
          <cell r="H339">
            <v>75000</v>
          </cell>
          <cell r="I339">
            <v>18675</v>
          </cell>
          <cell r="J339">
            <v>0</v>
          </cell>
          <cell r="K339">
            <v>0.94</v>
          </cell>
          <cell r="L339" t="str">
            <v>23</v>
          </cell>
          <cell r="M339" t="str">
            <v>50413</v>
          </cell>
          <cell r="N339" t="str">
            <v>15 3420209</v>
          </cell>
          <cell r="O339" t="str">
            <v>073</v>
          </cell>
          <cell r="P339">
            <v>8.3000000000000007</v>
          </cell>
          <cell r="Q339">
            <v>0</v>
          </cell>
          <cell r="R339" t="str">
            <v>1</v>
          </cell>
          <cell r="S339" t="str">
            <v>50</v>
          </cell>
          <cell r="T339">
            <v>91</v>
          </cell>
          <cell r="U339">
            <v>12</v>
          </cell>
          <cell r="V339">
            <v>91</v>
          </cell>
          <cell r="W339">
            <v>12</v>
          </cell>
          <cell r="X339">
            <v>91</v>
          </cell>
          <cell r="AB339" t="str">
            <v>14</v>
          </cell>
          <cell r="AC339">
            <v>11</v>
          </cell>
          <cell r="AF339" t="str">
            <v>00</v>
          </cell>
          <cell r="AI339">
            <v>79506173</v>
          </cell>
          <cell r="AJ339">
            <v>39594074.340000004</v>
          </cell>
        </row>
        <row r="340">
          <cell r="A340" t="str">
            <v>02</v>
          </cell>
          <cell r="B340" t="str">
            <v>41</v>
          </cell>
          <cell r="C340" t="str">
            <v>4042</v>
          </cell>
          <cell r="D340" t="str">
            <v>Станция питания СПП-</v>
          </cell>
          <cell r="E340" t="str">
            <v>1</v>
          </cell>
          <cell r="G340" t="str">
            <v>01</v>
          </cell>
          <cell r="H340">
            <v>4712</v>
          </cell>
          <cell r="I340">
            <v>1767</v>
          </cell>
          <cell r="J340">
            <v>0</v>
          </cell>
          <cell r="K340">
            <v>1.01</v>
          </cell>
          <cell r="L340" t="str">
            <v>20</v>
          </cell>
          <cell r="M340" t="str">
            <v>42500</v>
          </cell>
          <cell r="N340" t="str">
            <v>14 3120000</v>
          </cell>
          <cell r="O340" t="str">
            <v>067</v>
          </cell>
          <cell r="P340">
            <v>12.5</v>
          </cell>
          <cell r="Q340">
            <v>0</v>
          </cell>
          <cell r="R340" t="str">
            <v>1</v>
          </cell>
          <cell r="S340" t="str">
            <v>42</v>
          </cell>
          <cell r="T340">
            <v>91</v>
          </cell>
          <cell r="U340">
            <v>12</v>
          </cell>
          <cell r="V340">
            <v>91</v>
          </cell>
          <cell r="W340">
            <v>12</v>
          </cell>
          <cell r="X340">
            <v>91</v>
          </cell>
          <cell r="AB340" t="str">
            <v>14</v>
          </cell>
          <cell r="AC340">
            <v>9</v>
          </cell>
          <cell r="AF340" t="str">
            <v>00</v>
          </cell>
          <cell r="AI340">
            <v>4650048</v>
          </cell>
          <cell r="AJ340">
            <v>3487536</v>
          </cell>
        </row>
        <row r="341">
          <cell r="A341" t="str">
            <v>02</v>
          </cell>
          <cell r="B341" t="str">
            <v>71</v>
          </cell>
          <cell r="C341" t="str">
            <v>4042/1</v>
          </cell>
          <cell r="D341" t="str">
            <v>МАЗ-537 No 44-53КШЧ</v>
          </cell>
          <cell r="E341" t="str">
            <v>тягач дв9104К12679</v>
          </cell>
          <cell r="F341" t="str">
            <v>ОМО62775 ш91052757</v>
          </cell>
          <cell r="G341" t="str">
            <v>01</v>
          </cell>
          <cell r="H341">
            <v>100000</v>
          </cell>
          <cell r="I341">
            <v>24900</v>
          </cell>
          <cell r="J341">
            <v>0</v>
          </cell>
          <cell r="K341">
            <v>0.45</v>
          </cell>
          <cell r="L341" t="str">
            <v>23</v>
          </cell>
          <cell r="M341" t="str">
            <v>50413</v>
          </cell>
          <cell r="N341" t="str">
            <v>15 3410213</v>
          </cell>
          <cell r="O341" t="str">
            <v>073</v>
          </cell>
          <cell r="P341">
            <v>8.3000000000000007</v>
          </cell>
          <cell r="Q341">
            <v>0</v>
          </cell>
          <cell r="R341" t="str">
            <v>1</v>
          </cell>
          <cell r="S341" t="str">
            <v>50</v>
          </cell>
          <cell r="T341">
            <v>91</v>
          </cell>
          <cell r="U341">
            <v>12</v>
          </cell>
          <cell r="V341">
            <v>91</v>
          </cell>
          <cell r="W341">
            <v>12</v>
          </cell>
          <cell r="X341">
            <v>91</v>
          </cell>
          <cell r="AB341" t="str">
            <v>14</v>
          </cell>
          <cell r="AC341">
            <v>11</v>
          </cell>
          <cell r="AF341" t="str">
            <v>00</v>
          </cell>
          <cell r="AI341">
            <v>221234568</v>
          </cell>
          <cell r="AJ341">
            <v>110174814.92</v>
          </cell>
        </row>
        <row r="342">
          <cell r="A342" t="str">
            <v>02</v>
          </cell>
          <cell r="B342" t="str">
            <v>41</v>
          </cell>
          <cell r="C342" t="str">
            <v>4043/1</v>
          </cell>
          <cell r="D342" t="str">
            <v>Станция питания СПП-</v>
          </cell>
          <cell r="E342" t="str">
            <v>1</v>
          </cell>
          <cell r="G342" t="str">
            <v>01</v>
          </cell>
          <cell r="H342">
            <v>4712</v>
          </cell>
          <cell r="I342">
            <v>1767</v>
          </cell>
          <cell r="J342">
            <v>0</v>
          </cell>
          <cell r="K342">
            <v>1.01</v>
          </cell>
          <cell r="L342" t="str">
            <v>20</v>
          </cell>
          <cell r="M342" t="str">
            <v>42500</v>
          </cell>
          <cell r="N342" t="str">
            <v>14 3120000</v>
          </cell>
          <cell r="O342" t="str">
            <v>067</v>
          </cell>
          <cell r="P342">
            <v>12.5</v>
          </cell>
          <cell r="Q342">
            <v>0</v>
          </cell>
          <cell r="R342" t="str">
            <v>1</v>
          </cell>
          <cell r="S342" t="str">
            <v>42</v>
          </cell>
          <cell r="T342">
            <v>91</v>
          </cell>
          <cell r="U342">
            <v>12</v>
          </cell>
          <cell r="V342">
            <v>91</v>
          </cell>
          <cell r="W342">
            <v>12</v>
          </cell>
          <cell r="X342">
            <v>91</v>
          </cell>
          <cell r="AB342" t="str">
            <v>14</v>
          </cell>
          <cell r="AC342">
            <v>9</v>
          </cell>
          <cell r="AF342" t="str">
            <v>00</v>
          </cell>
          <cell r="AI342">
            <v>4650048</v>
          </cell>
          <cell r="AJ342">
            <v>3487536</v>
          </cell>
        </row>
        <row r="343">
          <cell r="A343" t="str">
            <v>02</v>
          </cell>
          <cell r="B343" t="str">
            <v>11</v>
          </cell>
          <cell r="C343" t="str">
            <v>4044/1</v>
          </cell>
          <cell r="D343" t="str">
            <v>Полигон ЖБИ кран коз</v>
          </cell>
          <cell r="E343" t="str">
            <v>ловой грузоподьемнос</v>
          </cell>
          <cell r="G343" t="str">
            <v>01</v>
          </cell>
          <cell r="H343">
            <v>28795.07</v>
          </cell>
          <cell r="I343">
            <v>4319.26</v>
          </cell>
          <cell r="J343">
            <v>0</v>
          </cell>
          <cell r="K343">
            <v>1.04</v>
          </cell>
          <cell r="L343" t="str">
            <v>20</v>
          </cell>
          <cell r="M343" t="str">
            <v>41704</v>
          </cell>
          <cell r="N343" t="str">
            <v>14 2915161</v>
          </cell>
          <cell r="O343" t="str">
            <v>064</v>
          </cell>
          <cell r="P343">
            <v>5</v>
          </cell>
          <cell r="Q343">
            <v>0</v>
          </cell>
          <cell r="R343" t="str">
            <v>1</v>
          </cell>
          <cell r="S343" t="str">
            <v>41</v>
          </cell>
          <cell r="T343">
            <v>91</v>
          </cell>
          <cell r="U343">
            <v>12</v>
          </cell>
          <cell r="V343">
            <v>91</v>
          </cell>
          <cell r="W343">
            <v>12</v>
          </cell>
          <cell r="X343">
            <v>91</v>
          </cell>
          <cell r="AB343" t="str">
            <v>14</v>
          </cell>
          <cell r="AC343">
            <v>9</v>
          </cell>
          <cell r="AD343" t="str">
            <v>2</v>
          </cell>
          <cell r="AF343" t="str">
            <v>00</v>
          </cell>
          <cell r="AG343">
            <v>27687569</v>
          </cell>
          <cell r="AI343">
            <v>27687569</v>
          </cell>
          <cell r="AJ343">
            <v>8306270.3499999996</v>
          </cell>
        </row>
        <row r="344">
          <cell r="A344" t="str">
            <v>02</v>
          </cell>
          <cell r="B344" t="str">
            <v>11</v>
          </cell>
          <cell r="C344" t="str">
            <v>4045/1</v>
          </cell>
          <cell r="D344" t="str">
            <v>Полигон ЖБИ трансфор</v>
          </cell>
          <cell r="E344" t="str">
            <v>матор ТДМ 400/6</v>
          </cell>
          <cell r="G344" t="str">
            <v>01</v>
          </cell>
          <cell r="H344">
            <v>23278</v>
          </cell>
          <cell r="I344">
            <v>3072.7</v>
          </cell>
          <cell r="J344">
            <v>0</v>
          </cell>
          <cell r="K344">
            <v>0.56999999999999995</v>
          </cell>
          <cell r="L344" t="str">
            <v>20</v>
          </cell>
          <cell r="M344" t="str">
            <v>40701</v>
          </cell>
          <cell r="N344" t="str">
            <v>14 2922805</v>
          </cell>
          <cell r="O344" t="str">
            <v>067</v>
          </cell>
          <cell r="P344">
            <v>4.4000000000000004</v>
          </cell>
          <cell r="Q344">
            <v>0</v>
          </cell>
          <cell r="R344" t="str">
            <v>1</v>
          </cell>
          <cell r="S344" t="str">
            <v>40</v>
          </cell>
          <cell r="T344">
            <v>91</v>
          </cell>
          <cell r="U344">
            <v>12</v>
          </cell>
          <cell r="V344">
            <v>91</v>
          </cell>
          <cell r="W344">
            <v>12</v>
          </cell>
          <cell r="X344">
            <v>91</v>
          </cell>
          <cell r="AB344" t="str">
            <v>14</v>
          </cell>
          <cell r="AC344">
            <v>2</v>
          </cell>
          <cell r="AD344" t="str">
            <v>2</v>
          </cell>
          <cell r="AF344" t="str">
            <v>00</v>
          </cell>
          <cell r="AI344">
            <v>40537488</v>
          </cell>
          <cell r="AJ344">
            <v>10701896.42</v>
          </cell>
        </row>
        <row r="345">
          <cell r="A345" t="str">
            <v>02</v>
          </cell>
          <cell r="B345" t="str">
            <v>23</v>
          </cell>
          <cell r="C345" t="str">
            <v>4047</v>
          </cell>
          <cell r="D345" t="str">
            <v>КРАЗ-255Б1А спец.пле</v>
          </cell>
          <cell r="E345" t="str">
            <v>тевоз ПВ-204 N 22-99</v>
          </cell>
          <cell r="F345" t="str">
            <v>КШФ дв24224 ш709847</v>
          </cell>
          <cell r="G345" t="str">
            <v>01</v>
          </cell>
          <cell r="H345">
            <v>129605</v>
          </cell>
          <cell r="I345">
            <v>47554.87</v>
          </cell>
          <cell r="J345">
            <v>0</v>
          </cell>
          <cell r="K345">
            <v>0.71</v>
          </cell>
          <cell r="L345" t="str">
            <v>23</v>
          </cell>
          <cell r="M345" t="str">
            <v>50403</v>
          </cell>
          <cell r="N345" t="str">
            <v>14 2928262</v>
          </cell>
          <cell r="O345" t="str">
            <v>075</v>
          </cell>
          <cell r="P345">
            <v>0.37</v>
          </cell>
          <cell r="Q345">
            <v>0</v>
          </cell>
          <cell r="R345" t="str">
            <v>1</v>
          </cell>
          <cell r="S345" t="str">
            <v>50</v>
          </cell>
          <cell r="T345">
            <v>91</v>
          </cell>
          <cell r="U345">
            <v>12</v>
          </cell>
          <cell r="V345">
            <v>91</v>
          </cell>
          <cell r="W345">
            <v>12</v>
          </cell>
          <cell r="X345">
            <v>91</v>
          </cell>
          <cell r="AF345" t="str">
            <v>00</v>
          </cell>
          <cell r="AI345">
            <v>183703704</v>
          </cell>
          <cell r="AJ345">
            <v>118988250.84999999</v>
          </cell>
        </row>
        <row r="346">
          <cell r="A346" t="str">
            <v>02</v>
          </cell>
          <cell r="B346" t="str">
            <v>23</v>
          </cell>
          <cell r="C346" t="str">
            <v>4048</v>
          </cell>
          <cell r="D346" t="str">
            <v>ЗИЛ-131 спец.лаборат</v>
          </cell>
          <cell r="E346" t="str">
            <v>ория ППЛ Nо24-05 КШХ</v>
          </cell>
          <cell r="F346" t="str">
            <v>дв862974 ш0945300</v>
          </cell>
          <cell r="G346" t="str">
            <v>01</v>
          </cell>
          <cell r="H346">
            <v>122000</v>
          </cell>
          <cell r="I346">
            <v>36600</v>
          </cell>
          <cell r="J346">
            <v>0</v>
          </cell>
          <cell r="K346">
            <v>1.02</v>
          </cell>
          <cell r="L346" t="str">
            <v>23</v>
          </cell>
          <cell r="M346" t="str">
            <v>50426</v>
          </cell>
          <cell r="N346" t="str">
            <v>15 3410359</v>
          </cell>
          <cell r="O346" t="str">
            <v>073</v>
          </cell>
          <cell r="P346">
            <v>10</v>
          </cell>
          <cell r="Q346">
            <v>0</v>
          </cell>
          <cell r="R346" t="str">
            <v>1</v>
          </cell>
          <cell r="S346" t="str">
            <v>50</v>
          </cell>
          <cell r="T346">
            <v>91</v>
          </cell>
          <cell r="U346">
            <v>12</v>
          </cell>
          <cell r="V346">
            <v>91</v>
          </cell>
          <cell r="W346">
            <v>12</v>
          </cell>
          <cell r="X346">
            <v>91</v>
          </cell>
          <cell r="AF346" t="str">
            <v>00</v>
          </cell>
          <cell r="AI346">
            <v>120000000</v>
          </cell>
          <cell r="AJ346">
            <v>72000000</v>
          </cell>
        </row>
        <row r="347">
          <cell r="A347" t="str">
            <v>02</v>
          </cell>
          <cell r="B347" t="str">
            <v>10</v>
          </cell>
          <cell r="C347" t="str">
            <v>4048/1</v>
          </cell>
          <cell r="D347" t="str">
            <v>Агрегат резервного п</v>
          </cell>
          <cell r="E347" t="str">
            <v>итания и эл.сварки</v>
          </cell>
          <cell r="G347" t="str">
            <v>01</v>
          </cell>
          <cell r="H347">
            <v>511863</v>
          </cell>
          <cell r="I347">
            <v>239920.43</v>
          </cell>
          <cell r="J347">
            <v>0</v>
          </cell>
          <cell r="K347">
            <v>1.01</v>
          </cell>
          <cell r="L347" t="str">
            <v>20</v>
          </cell>
          <cell r="M347" t="str">
            <v>42500</v>
          </cell>
          <cell r="N347" t="str">
            <v>14 3114160</v>
          </cell>
          <cell r="O347" t="str">
            <v>067</v>
          </cell>
          <cell r="P347">
            <v>15.62</v>
          </cell>
          <cell r="Q347">
            <v>0</v>
          </cell>
          <cell r="R347" t="str">
            <v>1</v>
          </cell>
          <cell r="S347" t="str">
            <v>42</v>
          </cell>
          <cell r="T347">
            <v>91</v>
          </cell>
          <cell r="U347">
            <v>12</v>
          </cell>
          <cell r="V347">
            <v>91</v>
          </cell>
          <cell r="W347">
            <v>12</v>
          </cell>
          <cell r="X347">
            <v>91</v>
          </cell>
          <cell r="AF347" t="str">
            <v>00</v>
          </cell>
          <cell r="AI347">
            <v>505440000</v>
          </cell>
          <cell r="AJ347">
            <v>473759021</v>
          </cell>
        </row>
        <row r="348">
          <cell r="A348" t="str">
            <v>02</v>
          </cell>
          <cell r="B348" t="str">
            <v>11</v>
          </cell>
          <cell r="C348" t="str">
            <v>4049</v>
          </cell>
          <cell r="D348" t="str">
            <v>Агрегат приемораздат</v>
          </cell>
          <cell r="E348" t="str">
            <v>очный</v>
          </cell>
          <cell r="G348" t="str">
            <v>01</v>
          </cell>
          <cell r="H348">
            <v>4000</v>
          </cell>
          <cell r="I348">
            <v>1500</v>
          </cell>
          <cell r="J348">
            <v>0</v>
          </cell>
          <cell r="K348">
            <v>1.03</v>
          </cell>
          <cell r="L348" t="str">
            <v>20</v>
          </cell>
          <cell r="M348" t="str">
            <v>42500</v>
          </cell>
          <cell r="N348" t="str">
            <v>14 2924540</v>
          </cell>
          <cell r="O348" t="str">
            <v>067</v>
          </cell>
          <cell r="P348">
            <v>12.5</v>
          </cell>
          <cell r="Q348">
            <v>0</v>
          </cell>
          <cell r="R348" t="str">
            <v>1</v>
          </cell>
          <cell r="S348" t="str">
            <v>42</v>
          </cell>
          <cell r="T348">
            <v>91</v>
          </cell>
          <cell r="U348">
            <v>12</v>
          </cell>
          <cell r="V348">
            <v>91</v>
          </cell>
          <cell r="W348">
            <v>12</v>
          </cell>
          <cell r="X348">
            <v>91</v>
          </cell>
          <cell r="AB348" t="str">
            <v>14</v>
          </cell>
          <cell r="AC348">
            <v>2</v>
          </cell>
          <cell r="AD348" t="str">
            <v>2</v>
          </cell>
          <cell r="AF348" t="str">
            <v>00</v>
          </cell>
          <cell r="AI348">
            <v>3900070</v>
          </cell>
          <cell r="AJ348">
            <v>2925055.25</v>
          </cell>
        </row>
        <row r="349">
          <cell r="A349" t="str">
            <v>02</v>
          </cell>
          <cell r="B349" t="str">
            <v>05</v>
          </cell>
          <cell r="C349" t="str">
            <v>4100</v>
          </cell>
          <cell r="D349" t="str">
            <v>Индукционный трубока</v>
          </cell>
          <cell r="E349" t="str">
            <v>белеискатель УПИК-1</v>
          </cell>
          <cell r="F349" t="str">
            <v>Ленинград</v>
          </cell>
          <cell r="G349" t="str">
            <v>01</v>
          </cell>
          <cell r="H349">
            <v>1173.56</v>
          </cell>
          <cell r="I349">
            <v>325.47000000000003</v>
          </cell>
          <cell r="J349">
            <v>0</v>
          </cell>
          <cell r="K349">
            <v>1.21</v>
          </cell>
          <cell r="L349" t="str">
            <v>20</v>
          </cell>
          <cell r="M349" t="str">
            <v>47024</v>
          </cell>
          <cell r="N349" t="str">
            <v>14 3915230</v>
          </cell>
          <cell r="O349" t="str">
            <v>063</v>
          </cell>
          <cell r="P349">
            <v>10.4</v>
          </cell>
          <cell r="Q349">
            <v>0</v>
          </cell>
          <cell r="R349" t="str">
            <v>1</v>
          </cell>
          <cell r="S349" t="str">
            <v>47</v>
          </cell>
          <cell r="T349">
            <v>92</v>
          </cell>
          <cell r="U349">
            <v>4</v>
          </cell>
          <cell r="V349">
            <v>92</v>
          </cell>
          <cell r="W349">
            <v>4</v>
          </cell>
          <cell r="X349">
            <v>92</v>
          </cell>
          <cell r="AF349" t="str">
            <v>00</v>
          </cell>
          <cell r="AI349">
            <v>969884</v>
          </cell>
          <cell r="AJ349">
            <v>571584.81000000006</v>
          </cell>
        </row>
        <row r="350">
          <cell r="A350" t="str">
            <v>02</v>
          </cell>
          <cell r="B350" t="str">
            <v>80</v>
          </cell>
          <cell r="C350" t="str">
            <v>4102</v>
          </cell>
          <cell r="D350" t="str">
            <v>Видеокамера PANASONI</v>
          </cell>
          <cell r="E350" t="str">
            <v>C</v>
          </cell>
          <cell r="G350" t="str">
            <v>01</v>
          </cell>
          <cell r="H350">
            <v>8500</v>
          </cell>
          <cell r="I350">
            <v>2744.79</v>
          </cell>
          <cell r="J350">
            <v>0</v>
          </cell>
          <cell r="K350">
            <v>0.09</v>
          </cell>
          <cell r="L350" t="str">
            <v>88/2</v>
          </cell>
          <cell r="M350" t="str">
            <v>45620</v>
          </cell>
          <cell r="N350" t="str">
            <v>14 3290154</v>
          </cell>
          <cell r="O350" t="str">
            <v>067</v>
          </cell>
          <cell r="P350">
            <v>12.5</v>
          </cell>
          <cell r="Q350">
            <v>0</v>
          </cell>
          <cell r="R350" t="str">
            <v>1</v>
          </cell>
          <cell r="S350" t="str">
            <v>45</v>
          </cell>
          <cell r="T350">
            <v>92</v>
          </cell>
          <cell r="U350">
            <v>5</v>
          </cell>
          <cell r="V350">
            <v>92</v>
          </cell>
          <cell r="W350">
            <v>5</v>
          </cell>
          <cell r="X350">
            <v>92</v>
          </cell>
          <cell r="AF350" t="str">
            <v>00</v>
          </cell>
          <cell r="AI350">
            <v>92587622</v>
          </cell>
          <cell r="AJ350">
            <v>64618444.25</v>
          </cell>
        </row>
        <row r="351">
          <cell r="A351" t="str">
            <v>17</v>
          </cell>
          <cell r="B351" t="str">
            <v>82</v>
          </cell>
          <cell r="C351" t="str">
            <v>4103</v>
          </cell>
          <cell r="D351" t="str">
            <v>Мясорубка</v>
          </cell>
          <cell r="F351" t="str">
            <v>3510</v>
          </cell>
          <cell r="G351" t="str">
            <v>01</v>
          </cell>
          <cell r="H351">
            <v>3490</v>
          </cell>
          <cell r="I351">
            <v>1289.26</v>
          </cell>
          <cell r="J351">
            <v>0</v>
          </cell>
          <cell r="K351">
            <v>0.97</v>
          </cell>
          <cell r="L351" t="str">
            <v>29</v>
          </cell>
          <cell r="M351" t="str">
            <v>45803</v>
          </cell>
          <cell r="N351" t="str">
            <v>14 2945102</v>
          </cell>
          <cell r="O351" t="str">
            <v>067</v>
          </cell>
          <cell r="P351">
            <v>14.3</v>
          </cell>
          <cell r="Q351">
            <v>0</v>
          </cell>
          <cell r="R351" t="str">
            <v>1</v>
          </cell>
          <cell r="S351" t="str">
            <v>45</v>
          </cell>
          <cell r="T351">
            <v>92</v>
          </cell>
          <cell r="U351">
            <v>5</v>
          </cell>
          <cell r="V351">
            <v>92</v>
          </cell>
          <cell r="W351">
            <v>5</v>
          </cell>
          <cell r="X351">
            <v>92</v>
          </cell>
          <cell r="AB351" t="str">
            <v>14</v>
          </cell>
          <cell r="AC351">
            <v>8</v>
          </cell>
          <cell r="AF351" t="str">
            <v>17</v>
          </cell>
          <cell r="AI351">
            <v>3597048</v>
          </cell>
          <cell r="AJ351">
            <v>2871943.59</v>
          </cell>
        </row>
        <row r="352">
          <cell r="A352" t="str">
            <v>17</v>
          </cell>
          <cell r="B352" t="str">
            <v>82</v>
          </cell>
          <cell r="C352" t="str">
            <v>4104</v>
          </cell>
          <cell r="D352" t="str">
            <v>Картофелечистка</v>
          </cell>
          <cell r="F352" t="str">
            <v>9599</v>
          </cell>
          <cell r="G352" t="str">
            <v>01</v>
          </cell>
          <cell r="H352">
            <v>3145</v>
          </cell>
          <cell r="I352">
            <v>1161.82</v>
          </cell>
          <cell r="J352">
            <v>0</v>
          </cell>
          <cell r="K352">
            <v>0.72</v>
          </cell>
          <cell r="L352" t="str">
            <v>29</v>
          </cell>
          <cell r="M352" t="str">
            <v>45803</v>
          </cell>
          <cell r="N352" t="str">
            <v>14 2945101</v>
          </cell>
          <cell r="O352" t="str">
            <v>067</v>
          </cell>
          <cell r="P352">
            <v>14.3</v>
          </cell>
          <cell r="Q352">
            <v>0</v>
          </cell>
          <cell r="R352" t="str">
            <v>1</v>
          </cell>
          <cell r="S352" t="str">
            <v>45</v>
          </cell>
          <cell r="T352">
            <v>91</v>
          </cell>
          <cell r="U352">
            <v>5</v>
          </cell>
          <cell r="V352">
            <v>92</v>
          </cell>
          <cell r="W352">
            <v>5</v>
          </cell>
          <cell r="X352">
            <v>92</v>
          </cell>
          <cell r="AB352" t="str">
            <v>14</v>
          </cell>
          <cell r="AC352">
            <v>8</v>
          </cell>
          <cell r="AF352" t="str">
            <v>17</v>
          </cell>
          <cell r="AI352">
            <v>4342993</v>
          </cell>
          <cell r="AJ352">
            <v>3467518</v>
          </cell>
        </row>
        <row r="353">
          <cell r="A353" t="str">
            <v>02</v>
          </cell>
          <cell r="B353" t="str">
            <v>23</v>
          </cell>
          <cell r="C353" t="str">
            <v>4105</v>
          </cell>
          <cell r="D353" t="str">
            <v>ГАЗ-53-12-01 NoВ640Х</v>
          </cell>
          <cell r="E353" t="str">
            <v>О спец.бензовоз</v>
          </cell>
          <cell r="F353" t="str">
            <v>ш1399127 дв б/н</v>
          </cell>
          <cell r="G353" t="str">
            <v>01</v>
          </cell>
          <cell r="H353">
            <v>75688.89</v>
          </cell>
          <cell r="I353">
            <v>19552.96</v>
          </cell>
          <cell r="J353">
            <v>0</v>
          </cell>
          <cell r="K353">
            <v>1.31</v>
          </cell>
          <cell r="L353" t="str">
            <v>23</v>
          </cell>
          <cell r="M353" t="str">
            <v>50426</v>
          </cell>
          <cell r="N353" t="str">
            <v>15 3410361</v>
          </cell>
          <cell r="O353" t="str">
            <v>073</v>
          </cell>
          <cell r="P353">
            <v>10</v>
          </cell>
          <cell r="Q353">
            <v>0</v>
          </cell>
          <cell r="R353" t="str">
            <v>1</v>
          </cell>
          <cell r="S353" t="str">
            <v>50</v>
          </cell>
          <cell r="T353">
            <v>91</v>
          </cell>
          <cell r="U353">
            <v>5</v>
          </cell>
          <cell r="V353">
            <v>92</v>
          </cell>
          <cell r="W353">
            <v>5</v>
          </cell>
          <cell r="X353">
            <v>92</v>
          </cell>
          <cell r="AF353" t="str">
            <v>00</v>
          </cell>
          <cell r="AI353">
            <v>57777778</v>
          </cell>
          <cell r="AJ353">
            <v>32259258.920000002</v>
          </cell>
        </row>
        <row r="354">
          <cell r="A354" t="str">
            <v>02</v>
          </cell>
          <cell r="B354" t="str">
            <v>02</v>
          </cell>
          <cell r="C354" t="str">
            <v>4111</v>
          </cell>
          <cell r="D354" t="str">
            <v>Емкость под топливо</v>
          </cell>
          <cell r="E354" t="str">
            <v>10 м куб труба 1020</v>
          </cell>
          <cell r="G354" t="str">
            <v>01</v>
          </cell>
          <cell r="H354">
            <v>5289.9</v>
          </cell>
          <cell r="I354">
            <v>2115.96</v>
          </cell>
          <cell r="J354">
            <v>0</v>
          </cell>
          <cell r="K354">
            <v>1.17</v>
          </cell>
          <cell r="L354" t="str">
            <v>20</v>
          </cell>
          <cell r="M354" t="str">
            <v>20238</v>
          </cell>
          <cell r="N354" t="str">
            <v>14 2918512</v>
          </cell>
          <cell r="O354" t="str">
            <v>03</v>
          </cell>
          <cell r="P354">
            <v>5</v>
          </cell>
          <cell r="Q354">
            <v>0</v>
          </cell>
          <cell r="R354" t="str">
            <v>1</v>
          </cell>
          <cell r="S354" t="str">
            <v>20</v>
          </cell>
          <cell r="T354">
            <v>81</v>
          </cell>
          <cell r="U354">
            <v>3</v>
          </cell>
          <cell r="V354">
            <v>81</v>
          </cell>
          <cell r="W354">
            <v>3</v>
          </cell>
          <cell r="X354">
            <v>81</v>
          </cell>
          <cell r="AF354" t="str">
            <v>00</v>
          </cell>
          <cell r="AI354">
            <v>4521283</v>
          </cell>
          <cell r="AJ354">
            <v>2486705.7400000002</v>
          </cell>
        </row>
        <row r="355">
          <cell r="A355" t="str">
            <v>02</v>
          </cell>
          <cell r="B355" t="str">
            <v>23</v>
          </cell>
          <cell r="C355" t="str">
            <v>4111/2</v>
          </cell>
          <cell r="D355" t="str">
            <v>Насос к 90/85 с эл.д</v>
          </cell>
          <cell r="E355" t="str">
            <v>вигателем</v>
          </cell>
          <cell r="G355" t="str">
            <v>01</v>
          </cell>
          <cell r="H355">
            <v>130.97</v>
          </cell>
          <cell r="I355">
            <v>12.11</v>
          </cell>
          <cell r="J355">
            <v>0</v>
          </cell>
          <cell r="K355">
            <v>1.06</v>
          </cell>
          <cell r="L355" t="str">
            <v>23</v>
          </cell>
          <cell r="M355" t="str">
            <v>40700</v>
          </cell>
          <cell r="N355" t="str">
            <v>14 2912100</v>
          </cell>
          <cell r="O355" t="str">
            <v>067</v>
          </cell>
          <cell r="P355">
            <v>3.7</v>
          </cell>
          <cell r="Q355">
            <v>0</v>
          </cell>
          <cell r="R355" t="str">
            <v>1</v>
          </cell>
          <cell r="S355" t="str">
            <v>40</v>
          </cell>
          <cell r="T355">
            <v>92</v>
          </cell>
          <cell r="U355">
            <v>6</v>
          </cell>
          <cell r="V355">
            <v>92</v>
          </cell>
          <cell r="W355">
            <v>6</v>
          </cell>
          <cell r="X355">
            <v>92</v>
          </cell>
          <cell r="AF355" t="str">
            <v>00</v>
          </cell>
          <cell r="AI355">
            <v>123552</v>
          </cell>
          <cell r="AJ355">
            <v>25142.73</v>
          </cell>
        </row>
        <row r="356">
          <cell r="A356" t="str">
            <v>02</v>
          </cell>
          <cell r="B356" t="str">
            <v>71</v>
          </cell>
          <cell r="C356" t="str">
            <v>4112/1</v>
          </cell>
          <cell r="D356" t="str">
            <v>Внутриплощадочные эл</v>
          </cell>
          <cell r="E356" t="str">
            <v>.сети</v>
          </cell>
          <cell r="G356" t="str">
            <v>01</v>
          </cell>
          <cell r="H356">
            <v>49820.58</v>
          </cell>
          <cell r="I356">
            <v>16523.82</v>
          </cell>
          <cell r="J356">
            <v>0</v>
          </cell>
          <cell r="K356">
            <v>1.27</v>
          </cell>
          <cell r="L356" t="str">
            <v>23</v>
          </cell>
          <cell r="M356" t="str">
            <v>30015</v>
          </cell>
          <cell r="N356" t="str">
            <v>14 3131101</v>
          </cell>
          <cell r="O356" t="str">
            <v>05</v>
          </cell>
          <cell r="P356">
            <v>2</v>
          </cell>
          <cell r="Q356">
            <v>0</v>
          </cell>
          <cell r="R356" t="str">
            <v>1</v>
          </cell>
          <cell r="S356" t="str">
            <v>30</v>
          </cell>
          <cell r="T356">
            <v>78</v>
          </cell>
          <cell r="U356">
            <v>5</v>
          </cell>
          <cell r="V356">
            <v>78</v>
          </cell>
          <cell r="W356">
            <v>5</v>
          </cell>
          <cell r="X356">
            <v>78</v>
          </cell>
          <cell r="AF356" t="str">
            <v>00</v>
          </cell>
          <cell r="AI356">
            <v>39228800</v>
          </cell>
          <cell r="AJ356">
            <v>15364612.609999999</v>
          </cell>
        </row>
        <row r="357">
          <cell r="A357" t="str">
            <v>02</v>
          </cell>
          <cell r="B357" t="str">
            <v>71</v>
          </cell>
          <cell r="C357" t="str">
            <v>4113/1</v>
          </cell>
          <cell r="D357" t="str">
            <v>Внешние сети водопро</v>
          </cell>
          <cell r="E357" t="str">
            <v>вода</v>
          </cell>
          <cell r="G357" t="str">
            <v>01</v>
          </cell>
          <cell r="H357">
            <v>246820</v>
          </cell>
          <cell r="I357">
            <v>204654.92</v>
          </cell>
          <cell r="J357">
            <v>0</v>
          </cell>
          <cell r="K357">
            <v>1.06</v>
          </cell>
          <cell r="L357" t="str">
            <v>23</v>
          </cell>
          <cell r="M357" t="str">
            <v>30109</v>
          </cell>
          <cell r="N357" t="str">
            <v>12 4527351</v>
          </cell>
          <cell r="O357" t="str">
            <v>05</v>
          </cell>
          <cell r="P357">
            <v>5</v>
          </cell>
          <cell r="Q357">
            <v>0</v>
          </cell>
          <cell r="R357" t="str">
            <v>1</v>
          </cell>
          <cell r="S357" t="str">
            <v>30</v>
          </cell>
          <cell r="T357">
            <v>78</v>
          </cell>
          <cell r="U357">
            <v>5</v>
          </cell>
          <cell r="V357">
            <v>78</v>
          </cell>
          <cell r="W357">
            <v>5</v>
          </cell>
          <cell r="X357">
            <v>78</v>
          </cell>
          <cell r="AF357" t="str">
            <v>00</v>
          </cell>
          <cell r="AI357">
            <v>232814400</v>
          </cell>
          <cell r="AJ357">
            <v>227964100</v>
          </cell>
        </row>
        <row r="358">
          <cell r="A358" t="str">
            <v>02</v>
          </cell>
          <cell r="B358" t="str">
            <v>71</v>
          </cell>
          <cell r="C358" t="str">
            <v>4115/1</v>
          </cell>
          <cell r="D358" t="str">
            <v>Материальный склад с</v>
          </cell>
          <cell r="E358" t="str">
            <v xml:space="preserve"> навесом</v>
          </cell>
          <cell r="G358" t="str">
            <v>01</v>
          </cell>
          <cell r="H358">
            <v>862530</v>
          </cell>
          <cell r="I358">
            <v>357590.51</v>
          </cell>
          <cell r="J358">
            <v>0</v>
          </cell>
          <cell r="K358">
            <v>1.2</v>
          </cell>
          <cell r="L358" t="str">
            <v>23</v>
          </cell>
          <cell r="M358" t="str">
            <v>10004</v>
          </cell>
          <cell r="N358" t="str">
            <v>11 4527204</v>
          </cell>
          <cell r="O358" t="str">
            <v>01</v>
          </cell>
          <cell r="P358">
            <v>2.5</v>
          </cell>
          <cell r="Q358">
            <v>0</v>
          </cell>
          <cell r="R358" t="str">
            <v>1</v>
          </cell>
          <cell r="S358" t="str">
            <v>10</v>
          </cell>
          <cell r="T358">
            <v>78</v>
          </cell>
          <cell r="U358">
            <v>5</v>
          </cell>
          <cell r="V358">
            <v>78</v>
          </cell>
          <cell r="W358">
            <v>5</v>
          </cell>
          <cell r="X358">
            <v>78</v>
          </cell>
          <cell r="AF358" t="str">
            <v>00</v>
          </cell>
          <cell r="AI358">
            <v>719107200</v>
          </cell>
          <cell r="AJ358">
            <v>352062854</v>
          </cell>
        </row>
        <row r="359">
          <cell r="A359" t="str">
            <v>02</v>
          </cell>
          <cell r="B359" t="str">
            <v>23</v>
          </cell>
          <cell r="C359" t="str">
            <v>4116/1</v>
          </cell>
          <cell r="D359" t="str">
            <v>Пристройка к авторем</v>
          </cell>
          <cell r="E359" t="str">
            <v>.мастерской</v>
          </cell>
          <cell r="G359" t="str">
            <v>01</v>
          </cell>
          <cell r="H359">
            <v>865140</v>
          </cell>
          <cell r="I359">
            <v>302799</v>
          </cell>
          <cell r="J359">
            <v>0</v>
          </cell>
          <cell r="K359">
            <v>0.91</v>
          </cell>
          <cell r="L359" t="str">
            <v>23</v>
          </cell>
          <cell r="M359" t="str">
            <v>10004</v>
          </cell>
          <cell r="N359" t="str">
            <v>11 4526332</v>
          </cell>
          <cell r="O359" t="str">
            <v>01</v>
          </cell>
          <cell r="P359">
            <v>2.5</v>
          </cell>
          <cell r="Q359">
            <v>0</v>
          </cell>
          <cell r="R359" t="str">
            <v>1</v>
          </cell>
          <cell r="S359" t="str">
            <v>10</v>
          </cell>
          <cell r="T359">
            <v>80</v>
          </cell>
          <cell r="U359">
            <v>12</v>
          </cell>
          <cell r="V359">
            <v>80</v>
          </cell>
          <cell r="W359">
            <v>12</v>
          </cell>
          <cell r="X359">
            <v>80</v>
          </cell>
          <cell r="AF359" t="str">
            <v>00</v>
          </cell>
          <cell r="AI359">
            <v>949432736</v>
          </cell>
          <cell r="AJ359">
            <v>403508913.42000002</v>
          </cell>
        </row>
        <row r="360">
          <cell r="A360" t="str">
            <v>02</v>
          </cell>
          <cell r="B360" t="str">
            <v>23</v>
          </cell>
          <cell r="C360" t="str">
            <v>4117/1</v>
          </cell>
          <cell r="D360" t="str">
            <v>Подъездная дорога с</v>
          </cell>
          <cell r="E360" t="str">
            <v>ограждениями</v>
          </cell>
          <cell r="G360" t="str">
            <v>01</v>
          </cell>
          <cell r="H360">
            <v>987710</v>
          </cell>
          <cell r="I360">
            <v>537314.24</v>
          </cell>
          <cell r="J360">
            <v>0</v>
          </cell>
          <cell r="K360">
            <v>1.2</v>
          </cell>
          <cell r="L360" t="str">
            <v>23</v>
          </cell>
          <cell r="M360" t="str">
            <v>20224</v>
          </cell>
          <cell r="N360" t="str">
            <v>12 4526371</v>
          </cell>
          <cell r="O360" t="str">
            <v>03</v>
          </cell>
          <cell r="P360">
            <v>3.2</v>
          </cell>
          <cell r="Q360">
            <v>0</v>
          </cell>
          <cell r="R360" t="str">
            <v>1</v>
          </cell>
          <cell r="S360" t="str">
            <v>20</v>
          </cell>
          <cell r="T360">
            <v>77</v>
          </cell>
          <cell r="U360">
            <v>12</v>
          </cell>
          <cell r="V360">
            <v>77</v>
          </cell>
          <cell r="W360">
            <v>12</v>
          </cell>
          <cell r="X360">
            <v>77</v>
          </cell>
          <cell r="AF360" t="str">
            <v>00</v>
          </cell>
          <cell r="AI360">
            <v>821205728</v>
          </cell>
          <cell r="AJ360">
            <v>525571665.63</v>
          </cell>
        </row>
        <row r="361">
          <cell r="A361" t="str">
            <v>02</v>
          </cell>
          <cell r="B361" t="str">
            <v>23</v>
          </cell>
          <cell r="C361" t="str">
            <v>4118/1</v>
          </cell>
          <cell r="D361" t="str">
            <v>Авторемонтная мастер</v>
          </cell>
          <cell r="E361" t="str">
            <v>ская на тер. МТБ</v>
          </cell>
          <cell r="G361" t="str">
            <v>01</v>
          </cell>
          <cell r="H361">
            <v>1862620</v>
          </cell>
          <cell r="I361">
            <v>772211.21</v>
          </cell>
          <cell r="J361">
            <v>0</v>
          </cell>
          <cell r="K361">
            <v>1.1599999999999999</v>
          </cell>
          <cell r="L361" t="str">
            <v>23</v>
          </cell>
          <cell r="M361" t="str">
            <v>10004</v>
          </cell>
          <cell r="N361" t="str">
            <v>11 4526332</v>
          </cell>
          <cell r="O361" t="str">
            <v>01</v>
          </cell>
          <cell r="P361">
            <v>2.5</v>
          </cell>
          <cell r="Q361">
            <v>0</v>
          </cell>
          <cell r="R361" t="str">
            <v>1</v>
          </cell>
          <cell r="S361" t="str">
            <v>10</v>
          </cell>
          <cell r="T361">
            <v>78</v>
          </cell>
          <cell r="U361">
            <v>5</v>
          </cell>
          <cell r="V361">
            <v>78</v>
          </cell>
          <cell r="W361">
            <v>5</v>
          </cell>
          <cell r="X361">
            <v>78</v>
          </cell>
          <cell r="AF361" t="str">
            <v>00</v>
          </cell>
          <cell r="AI361">
            <v>1603076384</v>
          </cell>
          <cell r="AJ361">
            <v>784839480.38999999</v>
          </cell>
        </row>
        <row r="362">
          <cell r="A362" t="str">
            <v>02</v>
          </cell>
          <cell r="B362" t="str">
            <v>55</v>
          </cell>
          <cell r="C362" t="str">
            <v>4119</v>
          </cell>
          <cell r="D362" t="str">
            <v>Материальный склад</v>
          </cell>
          <cell r="G362" t="str">
            <v>01</v>
          </cell>
          <cell r="H362">
            <v>616000</v>
          </cell>
          <cell r="I362">
            <v>255383.33</v>
          </cell>
          <cell r="J362">
            <v>0</v>
          </cell>
          <cell r="K362">
            <v>1.19</v>
          </cell>
          <cell r="L362" t="str">
            <v>26</v>
          </cell>
          <cell r="M362" t="str">
            <v>10004</v>
          </cell>
          <cell r="N362" t="str">
            <v>11 4522341</v>
          </cell>
          <cell r="O362" t="str">
            <v>01</v>
          </cell>
          <cell r="P362">
            <v>2.5</v>
          </cell>
          <cell r="Q362">
            <v>0</v>
          </cell>
          <cell r="R362" t="str">
            <v>1</v>
          </cell>
          <cell r="S362" t="str">
            <v>10</v>
          </cell>
          <cell r="T362">
            <v>78</v>
          </cell>
          <cell r="U362">
            <v>5</v>
          </cell>
          <cell r="V362">
            <v>78</v>
          </cell>
          <cell r="W362">
            <v>5</v>
          </cell>
          <cell r="X362">
            <v>78</v>
          </cell>
          <cell r="AF362" t="str">
            <v>00</v>
          </cell>
          <cell r="AI362">
            <v>517977600</v>
          </cell>
          <cell r="AJ362">
            <v>253593200</v>
          </cell>
        </row>
        <row r="363">
          <cell r="A363" t="str">
            <v>02</v>
          </cell>
          <cell r="B363" t="str">
            <v>55</v>
          </cell>
          <cell r="C363" t="str">
            <v>4120</v>
          </cell>
          <cell r="D363" t="str">
            <v>Пожарный резервуар</v>
          </cell>
          <cell r="G363" t="str">
            <v>01</v>
          </cell>
          <cell r="H363">
            <v>67300</v>
          </cell>
          <cell r="I363">
            <v>27901.48</v>
          </cell>
          <cell r="J363">
            <v>0</v>
          </cell>
          <cell r="K363">
            <v>1.2</v>
          </cell>
          <cell r="L363" t="str">
            <v>26</v>
          </cell>
          <cell r="M363" t="str">
            <v>20237</v>
          </cell>
          <cell r="N363" t="str">
            <v>12 2812000</v>
          </cell>
          <cell r="O363" t="str">
            <v>03</v>
          </cell>
          <cell r="P363">
            <v>2.5</v>
          </cell>
          <cell r="Q363">
            <v>0</v>
          </cell>
          <cell r="R363" t="str">
            <v>1</v>
          </cell>
          <cell r="S363" t="str">
            <v>20</v>
          </cell>
          <cell r="T363">
            <v>78</v>
          </cell>
          <cell r="U363">
            <v>5</v>
          </cell>
          <cell r="V363">
            <v>78</v>
          </cell>
          <cell r="W363">
            <v>5</v>
          </cell>
          <cell r="X363">
            <v>78</v>
          </cell>
          <cell r="AF363" t="str">
            <v>00</v>
          </cell>
          <cell r="AI363">
            <v>56022400</v>
          </cell>
          <cell r="AJ363">
            <v>27427649</v>
          </cell>
        </row>
        <row r="364">
          <cell r="A364" t="str">
            <v>02</v>
          </cell>
          <cell r="B364" t="str">
            <v>55</v>
          </cell>
          <cell r="C364" t="str">
            <v>4121</v>
          </cell>
          <cell r="D364" t="str">
            <v>Материальный склад б</v>
          </cell>
          <cell r="E364" t="str">
            <v>азы</v>
          </cell>
          <cell r="G364" t="str">
            <v>01</v>
          </cell>
          <cell r="H364">
            <v>746480</v>
          </cell>
          <cell r="I364">
            <v>354578</v>
          </cell>
          <cell r="J364">
            <v>0</v>
          </cell>
          <cell r="K364">
            <v>1.04</v>
          </cell>
          <cell r="L364" t="str">
            <v>26</v>
          </cell>
          <cell r="M364" t="str">
            <v>10004</v>
          </cell>
          <cell r="N364" t="str">
            <v>11 4522341</v>
          </cell>
          <cell r="O364" t="str">
            <v>01</v>
          </cell>
          <cell r="P364">
            <v>2.5</v>
          </cell>
          <cell r="Q364">
            <v>0</v>
          </cell>
          <cell r="R364" t="str">
            <v>1</v>
          </cell>
          <cell r="S364" t="str">
            <v>10</v>
          </cell>
          <cell r="T364">
            <v>75</v>
          </cell>
          <cell r="U364">
            <v>12</v>
          </cell>
          <cell r="V364">
            <v>75</v>
          </cell>
          <cell r="W364">
            <v>12</v>
          </cell>
          <cell r="X364">
            <v>75</v>
          </cell>
          <cell r="AF364" t="str">
            <v>00</v>
          </cell>
          <cell r="AI364">
            <v>716967328</v>
          </cell>
          <cell r="AJ364">
            <v>394332029.57999998</v>
          </cell>
        </row>
        <row r="365">
          <cell r="A365" t="str">
            <v>02</v>
          </cell>
          <cell r="B365" t="str">
            <v>15</v>
          </cell>
          <cell r="C365" t="str">
            <v>4125</v>
          </cell>
          <cell r="D365" t="str">
            <v>Вагон-столовая</v>
          </cell>
          <cell r="G365" t="str">
            <v>01</v>
          </cell>
          <cell r="H365">
            <v>5282.82</v>
          </cell>
          <cell r="I365">
            <v>1650.88</v>
          </cell>
          <cell r="J365">
            <v>0</v>
          </cell>
          <cell r="K365">
            <v>1.5</v>
          </cell>
          <cell r="L365" t="str">
            <v>88/2</v>
          </cell>
          <cell r="M365" t="str">
            <v>10010</v>
          </cell>
          <cell r="N365" t="str">
            <v>13 0001020</v>
          </cell>
          <cell r="O365" t="str">
            <v>01</v>
          </cell>
          <cell r="P365">
            <v>12.5</v>
          </cell>
          <cell r="Q365">
            <v>0</v>
          </cell>
          <cell r="R365" t="str">
            <v>1</v>
          </cell>
          <cell r="S365" t="str">
            <v>10</v>
          </cell>
          <cell r="T365">
            <v>92</v>
          </cell>
          <cell r="U365">
            <v>6</v>
          </cell>
          <cell r="V365">
            <v>92</v>
          </cell>
          <cell r="W365">
            <v>6</v>
          </cell>
          <cell r="X365">
            <v>92</v>
          </cell>
          <cell r="AB365" t="str">
            <v>14</v>
          </cell>
          <cell r="AC365">
            <v>10</v>
          </cell>
          <cell r="AF365" t="str">
            <v>00</v>
          </cell>
          <cell r="AI365">
            <v>3521880</v>
          </cell>
          <cell r="AJ365">
            <v>2421293</v>
          </cell>
        </row>
        <row r="366">
          <cell r="A366" t="str">
            <v>02</v>
          </cell>
          <cell r="B366" t="str">
            <v>71</v>
          </cell>
          <cell r="C366" t="str">
            <v>4126</v>
          </cell>
          <cell r="D366" t="str">
            <v>Лабороторно-бытовой</v>
          </cell>
          <cell r="E366" t="str">
            <v>корпус с пристроем Р</v>
          </cell>
          <cell r="G366" t="str">
            <v>01</v>
          </cell>
          <cell r="H366">
            <v>5107200</v>
          </cell>
          <cell r="I366">
            <v>694579.19999999995</v>
          </cell>
          <cell r="J366">
            <v>0</v>
          </cell>
          <cell r="K366">
            <v>1.29</v>
          </cell>
          <cell r="L366" t="str">
            <v>23</v>
          </cell>
          <cell r="M366" t="str">
            <v>10003</v>
          </cell>
          <cell r="N366" t="str">
            <v>11 4526675</v>
          </cell>
          <cell r="O366" t="str">
            <v>01</v>
          </cell>
          <cell r="P366">
            <v>1.7</v>
          </cell>
          <cell r="Q366">
            <v>0</v>
          </cell>
          <cell r="R366" t="str">
            <v>1</v>
          </cell>
          <cell r="S366" t="str">
            <v>10</v>
          </cell>
          <cell r="T366">
            <v>86</v>
          </cell>
          <cell r="U366">
            <v>12</v>
          </cell>
          <cell r="V366">
            <v>86</v>
          </cell>
          <cell r="W366">
            <v>12</v>
          </cell>
          <cell r="X366">
            <v>86</v>
          </cell>
          <cell r="AF366" t="str">
            <v>00</v>
          </cell>
          <cell r="AI366">
            <v>3948437996</v>
          </cell>
          <cell r="AJ366">
            <v>738357904.75999999</v>
          </cell>
        </row>
        <row r="367">
          <cell r="A367" t="str">
            <v>02</v>
          </cell>
          <cell r="B367" t="str">
            <v>71</v>
          </cell>
          <cell r="C367" t="str">
            <v>4126/1</v>
          </cell>
          <cell r="D367" t="str">
            <v>Сварочный аппарат ПТ</v>
          </cell>
          <cell r="E367" t="str">
            <v>Г с ВДУ-506</v>
          </cell>
          <cell r="G367" t="str">
            <v>01</v>
          </cell>
          <cell r="H367">
            <v>10750</v>
          </cell>
          <cell r="I367">
            <v>2956.25</v>
          </cell>
          <cell r="J367">
            <v>0</v>
          </cell>
          <cell r="K367">
            <v>1.08</v>
          </cell>
          <cell r="L367" t="str">
            <v>23</v>
          </cell>
          <cell r="M367" t="str">
            <v>42502</v>
          </cell>
          <cell r="N367" t="str">
            <v>14 2947193</v>
          </cell>
          <cell r="O367" t="str">
            <v>067</v>
          </cell>
          <cell r="P367">
            <v>11</v>
          </cell>
          <cell r="Q367">
            <v>0</v>
          </cell>
          <cell r="R367" t="str">
            <v>1</v>
          </cell>
          <cell r="S367" t="str">
            <v>42</v>
          </cell>
          <cell r="T367">
            <v>92</v>
          </cell>
          <cell r="U367">
            <v>6</v>
          </cell>
          <cell r="V367">
            <v>92</v>
          </cell>
          <cell r="W367">
            <v>6</v>
          </cell>
          <cell r="X367">
            <v>92</v>
          </cell>
          <cell r="AB367" t="str">
            <v>14</v>
          </cell>
          <cell r="AC367">
            <v>8</v>
          </cell>
          <cell r="AF367" t="str">
            <v>00</v>
          </cell>
          <cell r="AI367">
            <v>9996480</v>
          </cell>
          <cell r="AJ367">
            <v>6047870.4000000004</v>
          </cell>
        </row>
        <row r="368">
          <cell r="A368" t="str">
            <v>02</v>
          </cell>
          <cell r="B368" t="str">
            <v>90</v>
          </cell>
          <cell r="C368" t="str">
            <v>4127</v>
          </cell>
          <cell r="D368" t="str">
            <v>Лесопильная рама цех</v>
          </cell>
          <cell r="E368" t="str">
            <v xml:space="preserve"> с навесом</v>
          </cell>
          <cell r="G368" t="str">
            <v>01</v>
          </cell>
          <cell r="H368">
            <v>102061.17</v>
          </cell>
          <cell r="I368">
            <v>35721.410000000003</v>
          </cell>
          <cell r="J368">
            <v>0</v>
          </cell>
          <cell r="K368">
            <v>1.27</v>
          </cell>
          <cell r="L368" t="str">
            <v>23</v>
          </cell>
          <cell r="M368" t="str">
            <v>10004</v>
          </cell>
          <cell r="N368" t="str">
            <v>14 2922630</v>
          </cell>
          <cell r="O368" t="str">
            <v>01</v>
          </cell>
          <cell r="P368">
            <v>2.5</v>
          </cell>
          <cell r="Q368">
            <v>0</v>
          </cell>
          <cell r="R368" t="str">
            <v>1</v>
          </cell>
          <cell r="S368" t="str">
            <v>10</v>
          </cell>
          <cell r="T368">
            <v>80</v>
          </cell>
          <cell r="U368">
            <v>12</v>
          </cell>
          <cell r="V368">
            <v>80</v>
          </cell>
          <cell r="W368">
            <v>12</v>
          </cell>
          <cell r="X368">
            <v>80</v>
          </cell>
          <cell r="AF368" t="str">
            <v>00</v>
          </cell>
          <cell r="AI368">
            <v>80363123</v>
          </cell>
          <cell r="AJ368">
            <v>34154326.740000002</v>
          </cell>
        </row>
        <row r="369">
          <cell r="A369" t="str">
            <v>02</v>
          </cell>
          <cell r="B369" t="str">
            <v>23</v>
          </cell>
          <cell r="C369" t="str">
            <v>4128</v>
          </cell>
          <cell r="D369" t="str">
            <v>УАЗ-3741 ПЭЛХЗМ эл.</v>
          </cell>
          <cell r="E369" t="str">
            <v>лаборатория NоВ911ОВ</v>
          </cell>
          <cell r="F369" t="str">
            <v>д11002217 ш0119156</v>
          </cell>
          <cell r="G369" t="str">
            <v>01</v>
          </cell>
          <cell r="H369">
            <v>80190</v>
          </cell>
          <cell r="I369">
            <v>28667.93</v>
          </cell>
          <cell r="J369">
            <v>0</v>
          </cell>
          <cell r="K369">
            <v>1.35</v>
          </cell>
          <cell r="L369" t="str">
            <v>23</v>
          </cell>
          <cell r="M369" t="str">
            <v>50401</v>
          </cell>
          <cell r="N369" t="str">
            <v>15 3410165</v>
          </cell>
          <cell r="O369" t="str">
            <v>075</v>
          </cell>
          <cell r="P369">
            <v>14.3</v>
          </cell>
          <cell r="Q369">
            <v>0</v>
          </cell>
          <cell r="R369" t="str">
            <v>1</v>
          </cell>
          <cell r="S369" t="str">
            <v>50</v>
          </cell>
          <cell r="T369">
            <v>91</v>
          </cell>
          <cell r="U369">
            <v>6</v>
          </cell>
          <cell r="V369">
            <v>92</v>
          </cell>
          <cell r="W369">
            <v>6</v>
          </cell>
          <cell r="X369">
            <v>92</v>
          </cell>
          <cell r="AF369" t="str">
            <v>00</v>
          </cell>
          <cell r="AI369">
            <v>59400000</v>
          </cell>
          <cell r="AJ369">
            <v>46718100</v>
          </cell>
        </row>
        <row r="370">
          <cell r="A370" t="str">
            <v>02</v>
          </cell>
          <cell r="B370" t="str">
            <v>03</v>
          </cell>
          <cell r="C370" t="str">
            <v>4151</v>
          </cell>
          <cell r="D370" t="str">
            <v>Кран башенный КБ-100</v>
          </cell>
          <cell r="E370" t="str">
            <v xml:space="preserve"> 3А-К</v>
          </cell>
          <cell r="G370" t="str">
            <v>01</v>
          </cell>
          <cell r="H370">
            <v>114000</v>
          </cell>
          <cell r="I370">
            <v>68400</v>
          </cell>
          <cell r="J370">
            <v>0</v>
          </cell>
          <cell r="K370">
            <v>0.64</v>
          </cell>
          <cell r="L370" t="str">
            <v>26</v>
          </cell>
          <cell r="M370" t="str">
            <v>41700</v>
          </cell>
          <cell r="N370" t="str">
            <v>14 2915244</v>
          </cell>
          <cell r="O370" t="str">
            <v>064</v>
          </cell>
          <cell r="P370">
            <v>10</v>
          </cell>
          <cell r="Q370">
            <v>0</v>
          </cell>
          <cell r="R370" t="str">
            <v>1</v>
          </cell>
          <cell r="S370" t="str">
            <v>41</v>
          </cell>
          <cell r="T370">
            <v>88</v>
          </cell>
          <cell r="U370">
            <v>12</v>
          </cell>
          <cell r="V370">
            <v>88</v>
          </cell>
          <cell r="W370">
            <v>12</v>
          </cell>
          <cell r="X370">
            <v>88</v>
          </cell>
          <cell r="AF370" t="str">
            <v>00</v>
          </cell>
          <cell r="AI370">
            <v>178287977</v>
          </cell>
          <cell r="AJ370">
            <v>160459179.15000001</v>
          </cell>
        </row>
        <row r="371">
          <cell r="A371" t="str">
            <v>02</v>
          </cell>
          <cell r="B371" t="str">
            <v>70</v>
          </cell>
          <cell r="C371" t="str">
            <v>4154</v>
          </cell>
          <cell r="D371" t="str">
            <v>Кран РДК-250</v>
          </cell>
          <cell r="G371" t="str">
            <v>01</v>
          </cell>
          <cell r="H371">
            <v>194998</v>
          </cell>
          <cell r="I371">
            <v>194998</v>
          </cell>
          <cell r="J371">
            <v>0</v>
          </cell>
          <cell r="K371">
            <v>0.94</v>
          </cell>
          <cell r="L371" t="str">
            <v>20</v>
          </cell>
          <cell r="M371" t="str">
            <v>41701</v>
          </cell>
          <cell r="N371" t="str">
            <v>14 2915243</v>
          </cell>
          <cell r="O371" t="str">
            <v>067</v>
          </cell>
          <cell r="P371">
            <v>9.1</v>
          </cell>
          <cell r="Q371">
            <v>0</v>
          </cell>
          <cell r="R371" t="str">
            <v>1</v>
          </cell>
          <cell r="S371" t="str">
            <v>41</v>
          </cell>
          <cell r="T371">
            <v>83</v>
          </cell>
          <cell r="U371">
            <v>12</v>
          </cell>
          <cell r="V371">
            <v>83</v>
          </cell>
          <cell r="W371">
            <v>12</v>
          </cell>
          <cell r="X371">
            <v>83</v>
          </cell>
          <cell r="AF371" t="str">
            <v>00</v>
          </cell>
          <cell r="AI371">
            <v>207407407</v>
          </cell>
          <cell r="AJ371">
            <v>207407407</v>
          </cell>
        </row>
        <row r="372">
          <cell r="A372" t="str">
            <v>02</v>
          </cell>
          <cell r="B372" t="str">
            <v>71</v>
          </cell>
          <cell r="C372" t="str">
            <v>4155</v>
          </cell>
          <cell r="D372" t="str">
            <v>Кран РДК-160-2</v>
          </cell>
          <cell r="G372" t="str">
            <v>01</v>
          </cell>
          <cell r="H372">
            <v>189600</v>
          </cell>
          <cell r="I372">
            <v>189600</v>
          </cell>
          <cell r="J372">
            <v>0</v>
          </cell>
          <cell r="K372">
            <v>1</v>
          </cell>
          <cell r="L372" t="str">
            <v>23</v>
          </cell>
          <cell r="M372" t="str">
            <v>41701</v>
          </cell>
          <cell r="N372" t="str">
            <v>14 2915243</v>
          </cell>
          <cell r="O372" t="str">
            <v>067</v>
          </cell>
          <cell r="P372">
            <v>9.1</v>
          </cell>
          <cell r="Q372">
            <v>0</v>
          </cell>
          <cell r="R372" t="str">
            <v>1</v>
          </cell>
          <cell r="S372" t="str">
            <v>41</v>
          </cell>
          <cell r="T372">
            <v>80</v>
          </cell>
          <cell r="U372">
            <v>12</v>
          </cell>
          <cell r="V372">
            <v>80</v>
          </cell>
          <cell r="W372">
            <v>12</v>
          </cell>
          <cell r="X372">
            <v>80</v>
          </cell>
          <cell r="AF372" t="str">
            <v>00</v>
          </cell>
          <cell r="AI372">
            <v>190123457</v>
          </cell>
          <cell r="AJ372">
            <v>190123457</v>
          </cell>
        </row>
        <row r="373">
          <cell r="A373" t="str">
            <v>02</v>
          </cell>
          <cell r="B373" t="str">
            <v>71</v>
          </cell>
          <cell r="C373" t="str">
            <v>4156</v>
          </cell>
          <cell r="D373" t="str">
            <v>Кран РДК-25</v>
          </cell>
          <cell r="G373" t="str">
            <v>01</v>
          </cell>
          <cell r="H373">
            <v>194998</v>
          </cell>
          <cell r="I373">
            <v>194998</v>
          </cell>
          <cell r="J373">
            <v>0</v>
          </cell>
          <cell r="K373">
            <v>0.94</v>
          </cell>
          <cell r="L373" t="str">
            <v>23</v>
          </cell>
          <cell r="M373" t="str">
            <v>41701</v>
          </cell>
          <cell r="N373" t="str">
            <v>14 2915243</v>
          </cell>
          <cell r="O373" t="str">
            <v>067</v>
          </cell>
          <cell r="P373">
            <v>9.1</v>
          </cell>
          <cell r="Q373">
            <v>0</v>
          </cell>
          <cell r="R373" t="str">
            <v>1</v>
          </cell>
          <cell r="S373" t="str">
            <v>41</v>
          </cell>
          <cell r="T373">
            <v>78</v>
          </cell>
          <cell r="U373">
            <v>6</v>
          </cell>
          <cell r="V373">
            <v>78</v>
          </cell>
          <cell r="W373">
            <v>6</v>
          </cell>
          <cell r="X373">
            <v>78</v>
          </cell>
          <cell r="AB373" t="str">
            <v>14</v>
          </cell>
          <cell r="AC373">
            <v>6</v>
          </cell>
          <cell r="AF373" t="str">
            <v>00</v>
          </cell>
          <cell r="AI373">
            <v>207407407</v>
          </cell>
          <cell r="AJ373">
            <v>207407407</v>
          </cell>
        </row>
        <row r="374">
          <cell r="A374" t="str">
            <v>02</v>
          </cell>
          <cell r="B374" t="str">
            <v>02</v>
          </cell>
          <cell r="C374" t="str">
            <v>4157</v>
          </cell>
          <cell r="D374" t="str">
            <v>Кран РДК-160</v>
          </cell>
          <cell r="G374" t="str">
            <v>01</v>
          </cell>
          <cell r="H374">
            <v>189600</v>
          </cell>
          <cell r="I374">
            <v>189600</v>
          </cell>
          <cell r="J374">
            <v>0</v>
          </cell>
          <cell r="K374">
            <v>1</v>
          </cell>
          <cell r="L374" t="str">
            <v>20</v>
          </cell>
          <cell r="M374" t="str">
            <v>41701</v>
          </cell>
          <cell r="N374" t="str">
            <v>14 2915243</v>
          </cell>
          <cell r="O374" t="str">
            <v>067</v>
          </cell>
          <cell r="P374">
            <v>9.1</v>
          </cell>
          <cell r="Q374">
            <v>0</v>
          </cell>
          <cell r="R374" t="str">
            <v>1</v>
          </cell>
          <cell r="S374" t="str">
            <v>41</v>
          </cell>
          <cell r="T374">
            <v>84</v>
          </cell>
          <cell r="U374">
            <v>12</v>
          </cell>
          <cell r="V374">
            <v>84</v>
          </cell>
          <cell r="W374">
            <v>12</v>
          </cell>
          <cell r="X374">
            <v>84</v>
          </cell>
          <cell r="AB374" t="str">
            <v>14</v>
          </cell>
          <cell r="AC374">
            <v>12</v>
          </cell>
          <cell r="AF374" t="str">
            <v>00</v>
          </cell>
          <cell r="AI374">
            <v>190123457</v>
          </cell>
          <cell r="AJ374">
            <v>190123457</v>
          </cell>
        </row>
        <row r="375">
          <cell r="A375" t="str">
            <v>02</v>
          </cell>
          <cell r="B375" t="str">
            <v>90</v>
          </cell>
          <cell r="C375" t="str">
            <v>4191</v>
          </cell>
          <cell r="D375" t="str">
            <v>Заточной станок ТГ-П</v>
          </cell>
          <cell r="E375" t="str">
            <v>А-5</v>
          </cell>
          <cell r="G375" t="str">
            <v>01</v>
          </cell>
          <cell r="H375">
            <v>3735</v>
          </cell>
          <cell r="I375">
            <v>1851.94</v>
          </cell>
          <cell r="J375">
            <v>0</v>
          </cell>
          <cell r="K375">
            <v>0.9</v>
          </cell>
          <cell r="L375" t="str">
            <v>23</v>
          </cell>
          <cell r="M375" t="str">
            <v>41000</v>
          </cell>
          <cell r="N375" t="str">
            <v>14 2922130</v>
          </cell>
          <cell r="O375" t="str">
            <v>067</v>
          </cell>
          <cell r="P375">
            <v>3.5</v>
          </cell>
          <cell r="Q375">
            <v>0</v>
          </cell>
          <cell r="R375" t="str">
            <v>1</v>
          </cell>
          <cell r="S375" t="str">
            <v>41</v>
          </cell>
          <cell r="T375">
            <v>80</v>
          </cell>
          <cell r="U375">
            <v>10</v>
          </cell>
          <cell r="V375">
            <v>80</v>
          </cell>
          <cell r="W375">
            <v>10</v>
          </cell>
          <cell r="X375">
            <v>80</v>
          </cell>
          <cell r="AF375" t="str">
            <v>00</v>
          </cell>
          <cell r="AI375">
            <v>4143260</v>
          </cell>
          <cell r="AJ375">
            <v>2489409</v>
          </cell>
        </row>
        <row r="376">
          <cell r="A376" t="str">
            <v>02</v>
          </cell>
          <cell r="B376" t="str">
            <v>05</v>
          </cell>
          <cell r="C376" t="str">
            <v>4195</v>
          </cell>
          <cell r="D376" t="str">
            <v>Вагон жилой 3 х 9</v>
          </cell>
          <cell r="E376" t="str">
            <v>дерево-мет.</v>
          </cell>
          <cell r="G376" t="str">
            <v>01</v>
          </cell>
          <cell r="H376">
            <v>85000</v>
          </cell>
          <cell r="I376">
            <v>58437.5</v>
          </cell>
          <cell r="J376">
            <v>0</v>
          </cell>
          <cell r="K376">
            <v>1.1599999999999999</v>
          </cell>
          <cell r="L376" t="str">
            <v>20</v>
          </cell>
          <cell r="M376" t="str">
            <v>10010</v>
          </cell>
          <cell r="N376" t="str">
            <v>13 2022231</v>
          </cell>
          <cell r="O376" t="str">
            <v>01</v>
          </cell>
          <cell r="P376">
            <v>12.5</v>
          </cell>
          <cell r="Q376">
            <v>0</v>
          </cell>
          <cell r="R376" t="str">
            <v>1</v>
          </cell>
          <cell r="S376" t="str">
            <v>10</v>
          </cell>
          <cell r="T376">
            <v>89</v>
          </cell>
          <cell r="U376">
            <v>6</v>
          </cell>
          <cell r="V376">
            <v>89</v>
          </cell>
          <cell r="W376">
            <v>6</v>
          </cell>
          <cell r="X376">
            <v>89</v>
          </cell>
          <cell r="AA376" t="str">
            <v>1</v>
          </cell>
          <cell r="AB376" t="str">
            <v>15</v>
          </cell>
          <cell r="AC376">
            <v>6</v>
          </cell>
          <cell r="AF376" t="str">
            <v>00</v>
          </cell>
          <cell r="AI376">
            <v>73472000</v>
          </cell>
          <cell r="AJ376">
            <v>73472000</v>
          </cell>
        </row>
        <row r="377">
          <cell r="A377" t="str">
            <v>02</v>
          </cell>
          <cell r="B377" t="str">
            <v>80</v>
          </cell>
          <cell r="C377" t="str">
            <v>4315</v>
          </cell>
          <cell r="D377" t="str">
            <v>Телефакс</v>
          </cell>
          <cell r="G377" t="str">
            <v>01</v>
          </cell>
          <cell r="H377">
            <v>3282</v>
          </cell>
          <cell r="I377">
            <v>1179.33</v>
          </cell>
          <cell r="J377">
            <v>0</v>
          </cell>
          <cell r="K377">
            <v>0.02</v>
          </cell>
          <cell r="L377" t="str">
            <v>26</v>
          </cell>
          <cell r="M377" t="str">
            <v>45605</v>
          </cell>
          <cell r="N377" t="str">
            <v>14 3222146</v>
          </cell>
          <cell r="O377" t="str">
            <v>067</v>
          </cell>
          <cell r="P377">
            <v>7.7</v>
          </cell>
          <cell r="Q377">
            <v>0</v>
          </cell>
          <cell r="R377" t="str">
            <v>1</v>
          </cell>
          <cell r="S377" t="str">
            <v>45</v>
          </cell>
          <cell r="T377">
            <v>0</v>
          </cell>
          <cell r="U377">
            <v>4</v>
          </cell>
          <cell r="V377">
            <v>90</v>
          </cell>
          <cell r="W377">
            <v>4</v>
          </cell>
          <cell r="X377">
            <v>90</v>
          </cell>
          <cell r="AF377" t="str">
            <v>00</v>
          </cell>
          <cell r="AI377">
            <v>157852800</v>
          </cell>
          <cell r="AJ377">
            <v>93185769.599999994</v>
          </cell>
        </row>
        <row r="378">
          <cell r="A378" t="str">
            <v>02</v>
          </cell>
          <cell r="B378" t="str">
            <v>80</v>
          </cell>
          <cell r="C378" t="str">
            <v>4316</v>
          </cell>
          <cell r="D378" t="str">
            <v>Компьютер IBM PC AT</v>
          </cell>
          <cell r="G378" t="str">
            <v>01</v>
          </cell>
          <cell r="H378">
            <v>2500</v>
          </cell>
          <cell r="I378">
            <v>1187.5</v>
          </cell>
          <cell r="J378">
            <v>16500</v>
          </cell>
          <cell r="K378">
            <v>0.1</v>
          </cell>
          <cell r="L378" t="str">
            <v>26</v>
          </cell>
          <cell r="M378" t="str">
            <v>48008</v>
          </cell>
          <cell r="N378" t="str">
            <v>14 3020203</v>
          </cell>
          <cell r="O378" t="str">
            <v>063</v>
          </cell>
          <cell r="P378">
            <v>10</v>
          </cell>
          <cell r="Q378">
            <v>0</v>
          </cell>
          <cell r="R378" t="str">
            <v>1</v>
          </cell>
          <cell r="S378" t="str">
            <v>48</v>
          </cell>
          <cell r="T378">
            <v>0</v>
          </cell>
          <cell r="U378">
            <v>3</v>
          </cell>
          <cell r="V378">
            <v>90</v>
          </cell>
          <cell r="W378">
            <v>3</v>
          </cell>
          <cell r="X378">
            <v>90</v>
          </cell>
          <cell r="Y378">
            <v>3</v>
          </cell>
          <cell r="Z378">
            <v>99</v>
          </cell>
          <cell r="AF378" t="str">
            <v>00</v>
          </cell>
          <cell r="AI378">
            <v>24488100</v>
          </cell>
          <cell r="AJ378">
            <v>18978277.5</v>
          </cell>
        </row>
        <row r="379">
          <cell r="A379" t="str">
            <v>02</v>
          </cell>
          <cell r="B379" t="str">
            <v>80</v>
          </cell>
          <cell r="C379" t="str">
            <v>4317</v>
          </cell>
          <cell r="D379" t="str">
            <v>Компьютер IBM PC/XT</v>
          </cell>
          <cell r="G379" t="str">
            <v>01</v>
          </cell>
          <cell r="H379">
            <v>2500</v>
          </cell>
          <cell r="I379">
            <v>1020.83</v>
          </cell>
          <cell r="J379">
            <v>0</v>
          </cell>
          <cell r="K379">
            <v>0.13</v>
          </cell>
          <cell r="L379" t="str">
            <v>26</v>
          </cell>
          <cell r="M379" t="str">
            <v>48008</v>
          </cell>
          <cell r="N379" t="str">
            <v>14 3020203</v>
          </cell>
          <cell r="O379" t="str">
            <v>063</v>
          </cell>
          <cell r="P379">
            <v>10</v>
          </cell>
          <cell r="Q379">
            <v>0</v>
          </cell>
          <cell r="R379" t="str">
            <v>1</v>
          </cell>
          <cell r="S379" t="str">
            <v>48</v>
          </cell>
          <cell r="T379">
            <v>0</v>
          </cell>
          <cell r="U379">
            <v>11</v>
          </cell>
          <cell r="V379">
            <v>90</v>
          </cell>
          <cell r="W379">
            <v>11</v>
          </cell>
          <cell r="X379">
            <v>90</v>
          </cell>
          <cell r="AB379" t="str">
            <v>14</v>
          </cell>
          <cell r="AC379">
            <v>8</v>
          </cell>
          <cell r="AF379" t="str">
            <v>00</v>
          </cell>
          <cell r="AI379">
            <v>19240650</v>
          </cell>
          <cell r="AJ379">
            <v>13628793.75</v>
          </cell>
        </row>
        <row r="380">
          <cell r="A380" t="str">
            <v>02</v>
          </cell>
          <cell r="B380" t="str">
            <v>23</v>
          </cell>
          <cell r="C380" t="str">
            <v>5005</v>
          </cell>
          <cell r="D380" t="str">
            <v>КРАЗ-255-Б No Т669КВ</v>
          </cell>
          <cell r="E380" t="str">
            <v xml:space="preserve"> груз.плетевоз</v>
          </cell>
          <cell r="F380" t="str">
            <v>дв8838005 ш633011</v>
          </cell>
          <cell r="G380" t="str">
            <v>01</v>
          </cell>
          <cell r="H380">
            <v>129605</v>
          </cell>
          <cell r="I380">
            <v>129605</v>
          </cell>
          <cell r="J380">
            <v>0</v>
          </cell>
          <cell r="K380">
            <v>1.04</v>
          </cell>
          <cell r="L380" t="str">
            <v>23</v>
          </cell>
          <cell r="M380" t="str">
            <v>50402</v>
          </cell>
          <cell r="N380" t="str">
            <v>14 2928262</v>
          </cell>
          <cell r="O380" t="str">
            <v>075</v>
          </cell>
          <cell r="P380">
            <v>0.37</v>
          </cell>
          <cell r="Q380">
            <v>0</v>
          </cell>
          <cell r="R380" t="str">
            <v>1</v>
          </cell>
          <cell r="S380" t="str">
            <v>50</v>
          </cell>
          <cell r="T380">
            <v>88</v>
          </cell>
          <cell r="U380">
            <v>1</v>
          </cell>
          <cell r="V380">
            <v>88</v>
          </cell>
          <cell r="W380">
            <v>1</v>
          </cell>
          <cell r="X380">
            <v>88</v>
          </cell>
          <cell r="AF380" t="str">
            <v>00</v>
          </cell>
          <cell r="AI380">
            <v>124444444</v>
          </cell>
          <cell r="AJ380">
            <v>124444444</v>
          </cell>
        </row>
        <row r="381">
          <cell r="A381" t="str">
            <v>02</v>
          </cell>
          <cell r="B381" t="str">
            <v>23</v>
          </cell>
          <cell r="C381" t="str">
            <v>5015</v>
          </cell>
          <cell r="D381" t="str">
            <v>ГАЗ 6612 No 46-79кшр</v>
          </cell>
          <cell r="E381" t="str">
            <v>фургон груз.такси</v>
          </cell>
          <cell r="F381" t="str">
            <v>дв0220203 ш0516157</v>
          </cell>
          <cell r="G381" t="str">
            <v>01</v>
          </cell>
          <cell r="H381">
            <v>62000</v>
          </cell>
          <cell r="I381">
            <v>39226.71</v>
          </cell>
          <cell r="J381">
            <v>0</v>
          </cell>
          <cell r="K381">
            <v>0.54</v>
          </cell>
          <cell r="L381" t="str">
            <v>23</v>
          </cell>
          <cell r="M381" t="str">
            <v>50402</v>
          </cell>
          <cell r="N381" t="str">
            <v>15 3410349</v>
          </cell>
          <cell r="O381" t="str">
            <v>075</v>
          </cell>
          <cell r="P381">
            <v>0.37</v>
          </cell>
          <cell r="Q381">
            <v>0</v>
          </cell>
          <cell r="R381" t="str">
            <v>1</v>
          </cell>
          <cell r="S381" t="str">
            <v>50</v>
          </cell>
          <cell r="T381">
            <v>87</v>
          </cell>
          <cell r="U381">
            <v>11</v>
          </cell>
          <cell r="V381">
            <v>87</v>
          </cell>
          <cell r="W381">
            <v>11</v>
          </cell>
          <cell r="X381">
            <v>87</v>
          </cell>
          <cell r="AF381" t="str">
            <v>00</v>
          </cell>
          <cell r="AI381">
            <v>115555556</v>
          </cell>
          <cell r="AJ381">
            <v>75217711.400000006</v>
          </cell>
        </row>
        <row r="382">
          <cell r="A382" t="str">
            <v>02</v>
          </cell>
          <cell r="B382" t="str">
            <v>23</v>
          </cell>
          <cell r="C382" t="str">
            <v>6003</v>
          </cell>
          <cell r="D382" t="str">
            <v>А/м татра экскаватор</v>
          </cell>
          <cell r="E382" t="str">
            <v>планир.УДС-114 д1498</v>
          </cell>
          <cell r="F382" t="str">
            <v>ш24062 Nо09-04 КШШ</v>
          </cell>
          <cell r="G382" t="str">
            <v>01</v>
          </cell>
          <cell r="H382">
            <v>332426.8</v>
          </cell>
          <cell r="I382">
            <v>22161.79</v>
          </cell>
          <cell r="J382">
            <v>0</v>
          </cell>
          <cell r="K382">
            <v>1.51</v>
          </cell>
          <cell r="L382" t="str">
            <v>23</v>
          </cell>
          <cell r="M382" t="str">
            <v>50426</v>
          </cell>
          <cell r="N382" t="str">
            <v>14 2924332</v>
          </cell>
          <cell r="O382" t="str">
            <v>073</v>
          </cell>
          <cell r="P382">
            <v>10</v>
          </cell>
          <cell r="Q382">
            <v>0</v>
          </cell>
          <cell r="R382" t="str">
            <v>1</v>
          </cell>
          <cell r="S382" t="str">
            <v>50</v>
          </cell>
          <cell r="T382">
            <v>94</v>
          </cell>
          <cell r="U382">
            <v>4</v>
          </cell>
          <cell r="V382">
            <v>94</v>
          </cell>
          <cell r="W382">
            <v>4</v>
          </cell>
          <cell r="X382">
            <v>94</v>
          </cell>
          <cell r="AF382" t="str">
            <v>00</v>
          </cell>
          <cell r="AI382">
            <v>220150196</v>
          </cell>
          <cell r="AJ382">
            <v>80721738.620000005</v>
          </cell>
        </row>
        <row r="383">
          <cell r="A383" t="str">
            <v>02</v>
          </cell>
          <cell r="B383" t="str">
            <v>80</v>
          </cell>
          <cell r="C383" t="str">
            <v>6004</v>
          </cell>
          <cell r="D383" t="str">
            <v>Персональный компьют</v>
          </cell>
          <cell r="E383" t="str">
            <v>ер c принтером EPSON</v>
          </cell>
          <cell r="F383" t="str">
            <v>Япония</v>
          </cell>
          <cell r="G383" t="str">
            <v>01</v>
          </cell>
          <cell r="H383">
            <v>14093.9</v>
          </cell>
          <cell r="I383">
            <v>186.67</v>
          </cell>
          <cell r="J383">
            <v>0</v>
          </cell>
          <cell r="K383">
            <v>0.26</v>
          </cell>
          <cell r="L383" t="str">
            <v>26</v>
          </cell>
          <cell r="M383" t="str">
            <v>48008</v>
          </cell>
          <cell r="N383" t="str">
            <v>14 3020203</v>
          </cell>
          <cell r="O383" t="str">
            <v>063</v>
          </cell>
          <cell r="P383">
            <v>10</v>
          </cell>
          <cell r="Q383">
            <v>0</v>
          </cell>
          <cell r="R383" t="str">
            <v>1</v>
          </cell>
          <cell r="S383" t="str">
            <v>48</v>
          </cell>
          <cell r="T383">
            <v>94</v>
          </cell>
          <cell r="U383">
            <v>4</v>
          </cell>
          <cell r="V383">
            <v>94</v>
          </cell>
          <cell r="W383">
            <v>4</v>
          </cell>
          <cell r="X383">
            <v>94</v>
          </cell>
          <cell r="Y383">
            <v>10</v>
          </cell>
          <cell r="Z383">
            <v>98</v>
          </cell>
          <cell r="AF383" t="str">
            <v>00</v>
          </cell>
          <cell r="AI383">
            <v>10834532</v>
          </cell>
          <cell r="AJ383">
            <v>3972661.82</v>
          </cell>
        </row>
        <row r="384">
          <cell r="A384" t="str">
            <v>02</v>
          </cell>
          <cell r="B384" t="str">
            <v>02</v>
          </cell>
          <cell r="C384" t="str">
            <v>6005</v>
          </cell>
          <cell r="D384" t="str">
            <v>Эксковатор гидравлич</v>
          </cell>
          <cell r="E384" t="str">
            <v>еский</v>
          </cell>
          <cell r="G384" t="str">
            <v>01</v>
          </cell>
          <cell r="H384">
            <v>620400</v>
          </cell>
          <cell r="I384">
            <v>31847.200000000001</v>
          </cell>
          <cell r="J384">
            <v>0</v>
          </cell>
          <cell r="K384">
            <v>0.48</v>
          </cell>
          <cell r="L384" t="str">
            <v>20</v>
          </cell>
          <cell r="M384" t="str">
            <v>41804</v>
          </cell>
          <cell r="N384" t="str">
            <v>14 2924331</v>
          </cell>
          <cell r="O384" t="str">
            <v>064</v>
          </cell>
          <cell r="P384">
            <v>7.7</v>
          </cell>
          <cell r="Q384">
            <v>0</v>
          </cell>
          <cell r="R384" t="str">
            <v>1</v>
          </cell>
          <cell r="S384" t="str">
            <v>41</v>
          </cell>
          <cell r="T384">
            <v>94</v>
          </cell>
          <cell r="U384">
            <v>4</v>
          </cell>
          <cell r="V384">
            <v>94</v>
          </cell>
          <cell r="W384">
            <v>4</v>
          </cell>
          <cell r="X384">
            <v>94</v>
          </cell>
          <cell r="AB384" t="str">
            <v>14</v>
          </cell>
          <cell r="AC384">
            <v>3</v>
          </cell>
          <cell r="AF384" t="str">
            <v>00</v>
          </cell>
          <cell r="AI384">
            <v>1304996608</v>
          </cell>
          <cell r="AJ384">
            <v>368444042.20999998</v>
          </cell>
        </row>
        <row r="385">
          <cell r="A385" t="str">
            <v>02</v>
          </cell>
          <cell r="B385" t="str">
            <v>15</v>
          </cell>
          <cell r="C385" t="str">
            <v>6015</v>
          </cell>
          <cell r="D385" t="str">
            <v>Вагон домик/фургон/</v>
          </cell>
          <cell r="G385" t="str">
            <v>01</v>
          </cell>
          <cell r="H385">
            <v>8736</v>
          </cell>
          <cell r="I385">
            <v>273</v>
          </cell>
          <cell r="J385">
            <v>0</v>
          </cell>
          <cell r="K385">
            <v>1.5</v>
          </cell>
          <cell r="L385" t="str">
            <v>88/2</v>
          </cell>
          <cell r="M385" t="str">
            <v>10010</v>
          </cell>
          <cell r="N385" t="str">
            <v>13 0001020</v>
          </cell>
          <cell r="O385" t="str">
            <v>01</v>
          </cell>
          <cell r="P385">
            <v>12.5</v>
          </cell>
          <cell r="Q385">
            <v>0</v>
          </cell>
          <cell r="R385" t="str">
            <v>1</v>
          </cell>
          <cell r="S385" t="str">
            <v>10</v>
          </cell>
          <cell r="T385">
            <v>93</v>
          </cell>
          <cell r="U385">
            <v>9</v>
          </cell>
          <cell r="V385">
            <v>94</v>
          </cell>
          <cell r="W385">
            <v>9</v>
          </cell>
          <cell r="X385">
            <v>94</v>
          </cell>
          <cell r="AB385" t="str">
            <v>14</v>
          </cell>
          <cell r="AC385">
            <v>10</v>
          </cell>
          <cell r="AF385" t="str">
            <v>00</v>
          </cell>
          <cell r="AI385">
            <v>5824000</v>
          </cell>
          <cell r="AJ385">
            <v>2366000.0699999998</v>
          </cell>
        </row>
        <row r="386">
          <cell r="A386" t="str">
            <v>02</v>
          </cell>
          <cell r="B386" t="str">
            <v>80</v>
          </cell>
          <cell r="C386" t="str">
            <v>6016</v>
          </cell>
          <cell r="D386" t="str">
            <v>Персональный компьют</v>
          </cell>
          <cell r="E386" t="str">
            <v>ер с принтером EPSON</v>
          </cell>
          <cell r="F386" t="str">
            <v>в к-те с кабелем Япо</v>
          </cell>
          <cell r="G386" t="str">
            <v>01</v>
          </cell>
          <cell r="H386">
            <v>14093.9</v>
          </cell>
          <cell r="I386">
            <v>70</v>
          </cell>
          <cell r="J386">
            <v>0</v>
          </cell>
          <cell r="K386">
            <v>0.35</v>
          </cell>
          <cell r="L386" t="str">
            <v>26</v>
          </cell>
          <cell r="M386" t="str">
            <v>48008</v>
          </cell>
          <cell r="N386" t="str">
            <v>14 3020203</v>
          </cell>
          <cell r="O386" t="str">
            <v>063</v>
          </cell>
          <cell r="P386">
            <v>10</v>
          </cell>
          <cell r="Q386">
            <v>0</v>
          </cell>
          <cell r="R386" t="str">
            <v>1</v>
          </cell>
          <cell r="S386" t="str">
            <v>48</v>
          </cell>
          <cell r="T386">
            <v>94</v>
          </cell>
          <cell r="U386">
            <v>9</v>
          </cell>
          <cell r="V386">
            <v>94</v>
          </cell>
          <cell r="W386">
            <v>9</v>
          </cell>
          <cell r="X386">
            <v>94</v>
          </cell>
          <cell r="Y386">
            <v>10</v>
          </cell>
          <cell r="Z386">
            <v>98</v>
          </cell>
          <cell r="AF386" t="str">
            <v>00</v>
          </cell>
          <cell r="AI386">
            <v>8089187</v>
          </cell>
          <cell r="AJ386">
            <v>2628985.7400000002</v>
          </cell>
        </row>
        <row r="387">
          <cell r="A387" t="str">
            <v>02</v>
          </cell>
          <cell r="B387" t="str">
            <v>80</v>
          </cell>
          <cell r="C387" t="str">
            <v>6017</v>
          </cell>
          <cell r="D387" t="str">
            <v>Блок бесперебойного</v>
          </cell>
          <cell r="E387" t="str">
            <v>питания для компьюте</v>
          </cell>
          <cell r="G387" t="str">
            <v>01</v>
          </cell>
          <cell r="H387">
            <v>1266</v>
          </cell>
          <cell r="I387">
            <v>31.65</v>
          </cell>
          <cell r="J387">
            <v>0</v>
          </cell>
          <cell r="K387">
            <v>0.21</v>
          </cell>
          <cell r="L387" t="str">
            <v>26</v>
          </cell>
          <cell r="M387" t="str">
            <v>48008</v>
          </cell>
          <cell r="N387" t="str">
            <v>14 3190290</v>
          </cell>
          <cell r="O387" t="str">
            <v>063</v>
          </cell>
          <cell r="P387">
            <v>10</v>
          </cell>
          <cell r="Q387">
            <v>0</v>
          </cell>
          <cell r="R387" t="str">
            <v>1</v>
          </cell>
          <cell r="S387" t="str">
            <v>48</v>
          </cell>
          <cell r="T387">
            <v>94</v>
          </cell>
          <cell r="U387">
            <v>9</v>
          </cell>
          <cell r="V387">
            <v>94</v>
          </cell>
          <cell r="W387">
            <v>9</v>
          </cell>
          <cell r="X387">
            <v>94</v>
          </cell>
          <cell r="AF387" t="str">
            <v>00</v>
          </cell>
          <cell r="AI387">
            <v>6127139</v>
          </cell>
          <cell r="AJ387">
            <v>1991320.14</v>
          </cell>
        </row>
        <row r="388">
          <cell r="A388" t="str">
            <v>02</v>
          </cell>
          <cell r="B388" t="str">
            <v>80</v>
          </cell>
          <cell r="C388" t="str">
            <v>6018</v>
          </cell>
          <cell r="D388" t="str">
            <v>Копировальный аппара</v>
          </cell>
          <cell r="E388" t="str">
            <v>т КАНОН цветной</v>
          </cell>
          <cell r="G388" t="str">
            <v>01</v>
          </cell>
          <cell r="H388">
            <v>11940</v>
          </cell>
          <cell r="I388">
            <v>373.12</v>
          </cell>
          <cell r="J388">
            <v>0</v>
          </cell>
          <cell r="K388">
            <v>0.14000000000000001</v>
          </cell>
          <cell r="L388" t="str">
            <v>26</v>
          </cell>
          <cell r="M388" t="str">
            <v>44804</v>
          </cell>
          <cell r="N388" t="str">
            <v>14 3010210</v>
          </cell>
          <cell r="O388" t="str">
            <v>063</v>
          </cell>
          <cell r="P388">
            <v>12.5</v>
          </cell>
          <cell r="Q388">
            <v>0</v>
          </cell>
          <cell r="R388" t="str">
            <v>1</v>
          </cell>
          <cell r="S388" t="str">
            <v>48</v>
          </cell>
          <cell r="T388">
            <v>94</v>
          </cell>
          <cell r="U388">
            <v>9</v>
          </cell>
          <cell r="V388">
            <v>94</v>
          </cell>
          <cell r="W388">
            <v>9</v>
          </cell>
          <cell r="X388">
            <v>94</v>
          </cell>
          <cell r="AF388" t="str">
            <v>00</v>
          </cell>
          <cell r="AI388">
            <v>82725124</v>
          </cell>
          <cell r="AJ388">
            <v>26885665.23</v>
          </cell>
        </row>
        <row r="389">
          <cell r="A389" t="str">
            <v>02</v>
          </cell>
          <cell r="B389" t="str">
            <v>80</v>
          </cell>
          <cell r="C389" t="str">
            <v>6019</v>
          </cell>
          <cell r="D389" t="str">
            <v>Пишущая машинка ОПТИ</v>
          </cell>
          <cell r="E389" t="str">
            <v>МА</v>
          </cell>
          <cell r="G389" t="str">
            <v>01</v>
          </cell>
          <cell r="H389">
            <v>1322</v>
          </cell>
          <cell r="I389">
            <v>41.31</v>
          </cell>
          <cell r="J389">
            <v>0</v>
          </cell>
          <cell r="K389">
            <v>0.56999999999999995</v>
          </cell>
          <cell r="L389" t="str">
            <v>26</v>
          </cell>
          <cell r="M389" t="str">
            <v>44811</v>
          </cell>
          <cell r="N389" t="str">
            <v>14 3010102</v>
          </cell>
          <cell r="O389" t="str">
            <v>063</v>
          </cell>
          <cell r="P389">
            <v>12.5</v>
          </cell>
          <cell r="Q389">
            <v>0</v>
          </cell>
          <cell r="R389" t="str">
            <v>1</v>
          </cell>
          <cell r="S389" t="str">
            <v>44</v>
          </cell>
          <cell r="T389">
            <v>94</v>
          </cell>
          <cell r="U389">
            <v>9</v>
          </cell>
          <cell r="V389">
            <v>94</v>
          </cell>
          <cell r="W389">
            <v>9</v>
          </cell>
          <cell r="X389">
            <v>94</v>
          </cell>
          <cell r="AF389" t="str">
            <v>00</v>
          </cell>
          <cell r="AI389">
            <v>2299603</v>
          </cell>
          <cell r="AJ389">
            <v>934213.77</v>
          </cell>
        </row>
        <row r="390">
          <cell r="A390" t="str">
            <v>02</v>
          </cell>
          <cell r="B390" t="str">
            <v>80</v>
          </cell>
          <cell r="C390" t="str">
            <v>6020</v>
          </cell>
          <cell r="D390" t="str">
            <v>Пишущая машинка ОПТИ</v>
          </cell>
          <cell r="E390" t="str">
            <v>МА</v>
          </cell>
          <cell r="G390" t="str">
            <v>01</v>
          </cell>
          <cell r="H390">
            <v>1322</v>
          </cell>
          <cell r="I390">
            <v>41.31</v>
          </cell>
          <cell r="J390">
            <v>0</v>
          </cell>
          <cell r="K390">
            <v>0.56999999999999995</v>
          </cell>
          <cell r="L390" t="str">
            <v>26</v>
          </cell>
          <cell r="M390" t="str">
            <v>44811</v>
          </cell>
          <cell r="N390" t="str">
            <v>14 3010102</v>
          </cell>
          <cell r="O390" t="str">
            <v>063</v>
          </cell>
          <cell r="P390">
            <v>12.5</v>
          </cell>
          <cell r="Q390">
            <v>0</v>
          </cell>
          <cell r="R390" t="str">
            <v>1</v>
          </cell>
          <cell r="S390" t="str">
            <v>44</v>
          </cell>
          <cell r="T390">
            <v>94</v>
          </cell>
          <cell r="U390">
            <v>9</v>
          </cell>
          <cell r="V390">
            <v>94</v>
          </cell>
          <cell r="W390">
            <v>9</v>
          </cell>
          <cell r="X390">
            <v>94</v>
          </cell>
          <cell r="AF390" t="str">
            <v>00</v>
          </cell>
          <cell r="AI390">
            <v>2299603</v>
          </cell>
          <cell r="AJ390">
            <v>934213.77</v>
          </cell>
        </row>
        <row r="391">
          <cell r="A391" t="str">
            <v>02</v>
          </cell>
          <cell r="B391" t="str">
            <v>12</v>
          </cell>
          <cell r="C391" t="str">
            <v>6022</v>
          </cell>
          <cell r="D391" t="str">
            <v>Автопоилка ВУК-3</v>
          </cell>
          <cell r="F391" t="str">
            <v>735684</v>
          </cell>
          <cell r="G391" t="str">
            <v>01</v>
          </cell>
          <cell r="H391">
            <v>5254</v>
          </cell>
          <cell r="I391">
            <v>262.7</v>
          </cell>
          <cell r="J391">
            <v>0</v>
          </cell>
          <cell r="K391">
            <v>1</v>
          </cell>
          <cell r="L391" t="str">
            <v>88/4</v>
          </cell>
          <cell r="M391" t="str">
            <v>45744</v>
          </cell>
          <cell r="N391" t="str">
            <v>14 2921000</v>
          </cell>
          <cell r="O391" t="str">
            <v>063</v>
          </cell>
          <cell r="P391">
            <v>20</v>
          </cell>
          <cell r="Q391">
            <v>0</v>
          </cell>
          <cell r="R391" t="str">
            <v>1</v>
          </cell>
          <cell r="S391" t="str">
            <v>45</v>
          </cell>
          <cell r="T391">
            <v>94</v>
          </cell>
          <cell r="U391">
            <v>9</v>
          </cell>
          <cell r="V391">
            <v>94</v>
          </cell>
          <cell r="W391">
            <v>9</v>
          </cell>
          <cell r="X391">
            <v>94</v>
          </cell>
          <cell r="AF391" t="str">
            <v>00</v>
          </cell>
          <cell r="AI391">
            <v>5251293</v>
          </cell>
          <cell r="AJ391">
            <v>3413340.45</v>
          </cell>
        </row>
        <row r="392">
          <cell r="A392" t="str">
            <v>02</v>
          </cell>
          <cell r="B392" t="str">
            <v>23</v>
          </cell>
          <cell r="C392" t="str">
            <v>6023</v>
          </cell>
          <cell r="D392" t="str">
            <v>Полуприцеп МАЗ-5247</v>
          </cell>
          <cell r="E392" t="str">
            <v>60тонн Nо АА36-32</v>
          </cell>
          <cell r="G392" t="str">
            <v>01</v>
          </cell>
          <cell r="H392">
            <v>34933.33</v>
          </cell>
          <cell r="I392">
            <v>5641.73</v>
          </cell>
          <cell r="J392">
            <v>0</v>
          </cell>
          <cell r="K392">
            <v>1.31</v>
          </cell>
          <cell r="L392" t="str">
            <v>23</v>
          </cell>
          <cell r="M392" t="str">
            <v>50413</v>
          </cell>
          <cell r="N392" t="str">
            <v>15 3420183</v>
          </cell>
          <cell r="O392" t="str">
            <v>073</v>
          </cell>
          <cell r="P392">
            <v>8.3000000000000007</v>
          </cell>
          <cell r="Q392">
            <v>0</v>
          </cell>
          <cell r="R392" t="str">
            <v>1</v>
          </cell>
          <cell r="S392" t="str">
            <v>50</v>
          </cell>
          <cell r="T392">
            <v>65</v>
          </cell>
          <cell r="U392">
            <v>9</v>
          </cell>
          <cell r="V392">
            <v>94</v>
          </cell>
          <cell r="W392">
            <v>9</v>
          </cell>
          <cell r="X392">
            <v>94</v>
          </cell>
          <cell r="AF392" t="str">
            <v>00</v>
          </cell>
          <cell r="AI392">
            <v>26666667</v>
          </cell>
          <cell r="AJ392">
            <v>10946666.76</v>
          </cell>
        </row>
        <row r="393">
          <cell r="A393" t="str">
            <v>02</v>
          </cell>
          <cell r="B393" t="str">
            <v>23</v>
          </cell>
          <cell r="C393" t="str">
            <v>6024</v>
          </cell>
          <cell r="D393" t="str">
            <v>Автомашина ЗИЛ ММЗ 4</v>
          </cell>
          <cell r="E393" t="str">
            <v>502 дв029425 ш б/н</v>
          </cell>
          <cell r="F393" t="str">
            <v>Nо В 876 ОВ</v>
          </cell>
          <cell r="G393" t="str">
            <v>01</v>
          </cell>
          <cell r="H393">
            <v>95000</v>
          </cell>
          <cell r="I393">
            <v>14070.19</v>
          </cell>
          <cell r="J393">
            <v>0</v>
          </cell>
          <cell r="K393">
            <v>1.1499999999999999</v>
          </cell>
          <cell r="L393" t="str">
            <v>23</v>
          </cell>
          <cell r="M393" t="str">
            <v>50402</v>
          </cell>
          <cell r="N393" t="str">
            <v>15 3410222</v>
          </cell>
          <cell r="O393" t="str">
            <v>075</v>
          </cell>
          <cell r="P393">
            <v>0.37</v>
          </cell>
          <cell r="Q393">
            <v>0</v>
          </cell>
          <cell r="R393" t="str">
            <v>1</v>
          </cell>
          <cell r="S393" t="str">
            <v>50</v>
          </cell>
          <cell r="T393">
            <v>92</v>
          </cell>
          <cell r="U393">
            <v>9</v>
          </cell>
          <cell r="V393">
            <v>94</v>
          </cell>
          <cell r="W393">
            <v>9</v>
          </cell>
          <cell r="X393">
            <v>94</v>
          </cell>
          <cell r="AF393" t="str">
            <v>00</v>
          </cell>
          <cell r="AI393">
            <v>82962963</v>
          </cell>
          <cell r="AJ393">
            <v>42645750.539999999</v>
          </cell>
        </row>
        <row r="394">
          <cell r="A394" t="str">
            <v>02</v>
          </cell>
          <cell r="B394" t="str">
            <v>23</v>
          </cell>
          <cell r="C394" t="str">
            <v>6032</v>
          </cell>
          <cell r="D394" t="str">
            <v>Спецтягач гN-E778ЕУ</v>
          </cell>
          <cell r="E394" t="str">
            <v>КШШ КАМАЗ-5410 груз.</v>
          </cell>
          <cell r="F394" t="str">
            <v>дв273406 ш2060706</v>
          </cell>
          <cell r="G394" t="str">
            <v>01</v>
          </cell>
          <cell r="H394">
            <v>235000</v>
          </cell>
          <cell r="I394">
            <v>14687.5</v>
          </cell>
          <cell r="J394">
            <v>0</v>
          </cell>
          <cell r="K394">
            <v>0.73</v>
          </cell>
          <cell r="L394" t="str">
            <v>23</v>
          </cell>
          <cell r="M394" t="str">
            <v>50428</v>
          </cell>
          <cell r="N394" t="str">
            <v>15 3410371</v>
          </cell>
          <cell r="O394" t="str">
            <v>064</v>
          </cell>
          <cell r="P394">
            <v>12.5</v>
          </cell>
          <cell r="Q394">
            <v>0</v>
          </cell>
          <cell r="R394" t="str">
            <v>1</v>
          </cell>
          <cell r="S394" t="str">
            <v>50</v>
          </cell>
          <cell r="T394">
            <v>93</v>
          </cell>
          <cell r="U394">
            <v>6</v>
          </cell>
          <cell r="V394">
            <v>94</v>
          </cell>
          <cell r="W394">
            <v>6</v>
          </cell>
          <cell r="X394">
            <v>94</v>
          </cell>
          <cell r="AF394" t="str">
            <v>00</v>
          </cell>
          <cell r="AI394">
            <v>320061627</v>
          </cell>
          <cell r="AJ394">
            <v>140026961.78999999</v>
          </cell>
        </row>
        <row r="395">
          <cell r="A395" t="str">
            <v>15</v>
          </cell>
          <cell r="B395" t="str">
            <v>81</v>
          </cell>
          <cell r="C395" t="str">
            <v>6033</v>
          </cell>
          <cell r="D395" t="str">
            <v>Персональный компьют</v>
          </cell>
          <cell r="E395" t="str">
            <v>ер сист. миокард</v>
          </cell>
          <cell r="G395" t="str">
            <v>01</v>
          </cell>
          <cell r="H395">
            <v>2800</v>
          </cell>
          <cell r="I395">
            <v>140</v>
          </cell>
          <cell r="J395">
            <v>0</v>
          </cell>
          <cell r="K395">
            <v>0.18</v>
          </cell>
          <cell r="L395" t="str">
            <v>88/2</v>
          </cell>
          <cell r="M395" t="str">
            <v>48008</v>
          </cell>
          <cell r="N395" t="str">
            <v>14 3311269</v>
          </cell>
          <cell r="O395" t="str">
            <v>063</v>
          </cell>
          <cell r="P395">
            <v>10</v>
          </cell>
          <cell r="Q395">
            <v>0</v>
          </cell>
          <cell r="R395" t="str">
            <v>1</v>
          </cell>
          <cell r="S395" t="str">
            <v>48</v>
          </cell>
          <cell r="T395">
            <v>94</v>
          </cell>
          <cell r="U395">
            <v>6</v>
          </cell>
          <cell r="V395">
            <v>94</v>
          </cell>
          <cell r="W395">
            <v>6</v>
          </cell>
          <cell r="X395">
            <v>94</v>
          </cell>
          <cell r="AB395" t="str">
            <v>14</v>
          </cell>
          <cell r="AC395">
            <v>2</v>
          </cell>
          <cell r="AF395" t="str">
            <v>15</v>
          </cell>
          <cell r="AI395">
            <v>15630514</v>
          </cell>
          <cell r="AJ395">
            <v>5470679.8200000003</v>
          </cell>
        </row>
        <row r="396">
          <cell r="A396" t="str">
            <v>02</v>
          </cell>
          <cell r="B396" t="str">
            <v>23</v>
          </cell>
          <cell r="C396" t="str">
            <v>6035</v>
          </cell>
          <cell r="D396" t="str">
            <v>Топливозаправщик УРА</v>
          </cell>
          <cell r="E396" t="str">
            <v>Л-4320 гос.09-35 КШШ</v>
          </cell>
          <cell r="F396" t="str">
            <v>дв28223  ш214995</v>
          </cell>
          <cell r="G396" t="str">
            <v>01</v>
          </cell>
          <cell r="H396">
            <v>149721</v>
          </cell>
          <cell r="I396">
            <v>7486.05</v>
          </cell>
          <cell r="J396">
            <v>0</v>
          </cell>
          <cell r="K396">
            <v>1.07</v>
          </cell>
          <cell r="L396" t="str">
            <v>23</v>
          </cell>
          <cell r="M396" t="str">
            <v>50426</v>
          </cell>
          <cell r="N396" t="str">
            <v>15 3410362</v>
          </cell>
          <cell r="O396" t="str">
            <v>073</v>
          </cell>
          <cell r="P396">
            <v>10</v>
          </cell>
          <cell r="Q396">
            <v>0</v>
          </cell>
          <cell r="R396" t="str">
            <v>1</v>
          </cell>
          <cell r="S396" t="str">
            <v>50</v>
          </cell>
          <cell r="T396">
            <v>94</v>
          </cell>
          <cell r="U396">
            <v>6</v>
          </cell>
          <cell r="V396">
            <v>94</v>
          </cell>
          <cell r="W396">
            <v>6</v>
          </cell>
          <cell r="X396">
            <v>94</v>
          </cell>
          <cell r="AF396" t="str">
            <v>00</v>
          </cell>
          <cell r="AI396">
            <v>140345679</v>
          </cell>
          <cell r="AJ396">
            <v>49120987.770000003</v>
          </cell>
        </row>
        <row r="397">
          <cell r="A397" t="str">
            <v>02</v>
          </cell>
          <cell r="B397" t="str">
            <v>23</v>
          </cell>
          <cell r="C397" t="str">
            <v>6036</v>
          </cell>
          <cell r="D397" t="str">
            <v>Топливозаправщик УРА</v>
          </cell>
          <cell r="E397" t="str">
            <v>Л-4320 гос.09-34 КШШ</v>
          </cell>
          <cell r="F397" t="str">
            <v>дв27776  ш214925</v>
          </cell>
          <cell r="G397" t="str">
            <v>01</v>
          </cell>
          <cell r="H397">
            <v>149721</v>
          </cell>
          <cell r="I397">
            <v>7486.05</v>
          </cell>
          <cell r="J397">
            <v>0</v>
          </cell>
          <cell r="K397">
            <v>1.07</v>
          </cell>
          <cell r="L397" t="str">
            <v>23</v>
          </cell>
          <cell r="M397" t="str">
            <v>50426</v>
          </cell>
          <cell r="N397" t="str">
            <v>15 3410362</v>
          </cell>
          <cell r="O397" t="str">
            <v>073</v>
          </cell>
          <cell r="P397">
            <v>10</v>
          </cell>
          <cell r="Q397">
            <v>0</v>
          </cell>
          <cell r="R397" t="str">
            <v>1</v>
          </cell>
          <cell r="S397" t="str">
            <v>50</v>
          </cell>
          <cell r="T397">
            <v>94</v>
          </cell>
          <cell r="U397">
            <v>6</v>
          </cell>
          <cell r="V397">
            <v>94</v>
          </cell>
          <cell r="W397">
            <v>6</v>
          </cell>
          <cell r="X397">
            <v>94</v>
          </cell>
          <cell r="AF397" t="str">
            <v>00</v>
          </cell>
          <cell r="AI397">
            <v>140345679</v>
          </cell>
          <cell r="AJ397">
            <v>49120987.770000003</v>
          </cell>
        </row>
        <row r="398">
          <cell r="A398" t="str">
            <v>02</v>
          </cell>
          <cell r="B398" t="str">
            <v>23</v>
          </cell>
          <cell r="C398" t="str">
            <v>6037</v>
          </cell>
          <cell r="D398" t="str">
            <v>Прицеп заправщик</v>
          </cell>
          <cell r="E398" t="str">
            <v>ПАЗС-86332 N39-13ЕЮ</v>
          </cell>
          <cell r="G398" t="str">
            <v>01</v>
          </cell>
          <cell r="H398">
            <v>73616.509999999995</v>
          </cell>
          <cell r="I398">
            <v>4601.03</v>
          </cell>
          <cell r="J398">
            <v>0</v>
          </cell>
          <cell r="K398">
            <v>1.31</v>
          </cell>
          <cell r="L398" t="str">
            <v>23</v>
          </cell>
          <cell r="M398" t="str">
            <v>50410</v>
          </cell>
          <cell r="N398" t="str">
            <v>15 3420193</v>
          </cell>
          <cell r="O398" t="str">
            <v>073</v>
          </cell>
          <cell r="P398">
            <v>12.5</v>
          </cell>
          <cell r="Q398">
            <v>0</v>
          </cell>
          <cell r="R398" t="str">
            <v>1</v>
          </cell>
          <cell r="S398" t="str">
            <v>50</v>
          </cell>
          <cell r="T398">
            <v>94</v>
          </cell>
          <cell r="U398">
            <v>6</v>
          </cell>
          <cell r="V398">
            <v>94</v>
          </cell>
          <cell r="W398">
            <v>6</v>
          </cell>
          <cell r="X398">
            <v>94</v>
          </cell>
          <cell r="AF398" t="str">
            <v>00</v>
          </cell>
          <cell r="AI398">
            <v>56195812</v>
          </cell>
          <cell r="AJ398">
            <v>24585667.710000001</v>
          </cell>
        </row>
        <row r="399">
          <cell r="A399" t="str">
            <v>02</v>
          </cell>
          <cell r="B399" t="str">
            <v>23</v>
          </cell>
          <cell r="C399" t="str">
            <v>6038</v>
          </cell>
          <cell r="D399" t="str">
            <v>Прицеп заправщик</v>
          </cell>
          <cell r="E399" t="str">
            <v>ПАЗС-86332 N39-14ЕЮ</v>
          </cell>
          <cell r="G399" t="str">
            <v>01</v>
          </cell>
          <cell r="H399">
            <v>73616.509999999995</v>
          </cell>
          <cell r="I399">
            <v>4601.03</v>
          </cell>
          <cell r="J399">
            <v>0</v>
          </cell>
          <cell r="K399">
            <v>1.31</v>
          </cell>
          <cell r="L399" t="str">
            <v>23</v>
          </cell>
          <cell r="M399" t="str">
            <v>50410</v>
          </cell>
          <cell r="N399" t="str">
            <v>15 3420193</v>
          </cell>
          <cell r="O399" t="str">
            <v>073</v>
          </cell>
          <cell r="P399">
            <v>12.5</v>
          </cell>
          <cell r="Q399">
            <v>0</v>
          </cell>
          <cell r="R399" t="str">
            <v>1</v>
          </cell>
          <cell r="S399" t="str">
            <v>50</v>
          </cell>
          <cell r="T399">
            <v>94</v>
          </cell>
          <cell r="U399">
            <v>6</v>
          </cell>
          <cell r="V399">
            <v>94</v>
          </cell>
          <cell r="W399">
            <v>6</v>
          </cell>
          <cell r="X399">
            <v>94</v>
          </cell>
          <cell r="AF399" t="str">
            <v>00</v>
          </cell>
          <cell r="AI399">
            <v>56195812</v>
          </cell>
          <cell r="AJ399">
            <v>24585667.710000001</v>
          </cell>
        </row>
        <row r="400">
          <cell r="A400" t="str">
            <v>02</v>
          </cell>
          <cell r="B400" t="str">
            <v>99</v>
          </cell>
          <cell r="C400" t="str">
            <v>6039</v>
          </cell>
          <cell r="D400" t="str">
            <v>Бульдозер катерпилле</v>
          </cell>
          <cell r="E400" t="str">
            <v>р DZH</v>
          </cell>
          <cell r="F400" t="str">
            <v>Америка</v>
          </cell>
          <cell r="G400" t="str">
            <v>01</v>
          </cell>
          <cell r="H400">
            <v>1420000</v>
          </cell>
          <cell r="I400">
            <v>71000</v>
          </cell>
          <cell r="J400">
            <v>1446345.49</v>
          </cell>
          <cell r="K400">
            <v>1.24</v>
          </cell>
          <cell r="L400" t="str">
            <v>20</v>
          </cell>
          <cell r="M400" t="str">
            <v>41816</v>
          </cell>
          <cell r="N400" t="str">
            <v>14 2924340</v>
          </cell>
          <cell r="O400" t="str">
            <v>067</v>
          </cell>
          <cell r="P400">
            <v>10</v>
          </cell>
          <cell r="Q400">
            <v>0</v>
          </cell>
          <cell r="R400" t="str">
            <v>1</v>
          </cell>
          <cell r="S400" t="str">
            <v>41</v>
          </cell>
          <cell r="T400">
            <v>94</v>
          </cell>
          <cell r="U400">
            <v>6</v>
          </cell>
          <cell r="V400">
            <v>94</v>
          </cell>
          <cell r="W400">
            <v>6</v>
          </cell>
          <cell r="X400">
            <v>94</v>
          </cell>
          <cell r="Y400">
            <v>12</v>
          </cell>
          <cell r="Z400">
            <v>97</v>
          </cell>
          <cell r="AB400" t="str">
            <v>14</v>
          </cell>
          <cell r="AC400">
            <v>7</v>
          </cell>
          <cell r="AF400" t="str">
            <v>00</v>
          </cell>
          <cell r="AI400">
            <v>1195803498</v>
          </cell>
          <cell r="AJ400">
            <v>400089382.62</v>
          </cell>
        </row>
        <row r="401">
          <cell r="A401" t="str">
            <v>02</v>
          </cell>
          <cell r="B401" t="str">
            <v>05</v>
          </cell>
          <cell r="C401" t="str">
            <v>6040</v>
          </cell>
          <cell r="D401" t="str">
            <v>Бульдозер катерпилле</v>
          </cell>
          <cell r="E401" t="str">
            <v>р DZH</v>
          </cell>
          <cell r="G401" t="str">
            <v>01</v>
          </cell>
          <cell r="H401">
            <v>1420000</v>
          </cell>
          <cell r="I401">
            <v>71000</v>
          </cell>
          <cell r="J401">
            <v>1446345.49</v>
          </cell>
          <cell r="K401">
            <v>1.24</v>
          </cell>
          <cell r="L401" t="str">
            <v>20</v>
          </cell>
          <cell r="M401" t="str">
            <v>41816</v>
          </cell>
          <cell r="N401" t="str">
            <v>14 2924340</v>
          </cell>
          <cell r="O401" t="str">
            <v>067</v>
          </cell>
          <cell r="P401">
            <v>10</v>
          </cell>
          <cell r="Q401">
            <v>0</v>
          </cell>
          <cell r="R401" t="str">
            <v>1</v>
          </cell>
          <cell r="S401" t="str">
            <v>41</v>
          </cell>
          <cell r="T401">
            <v>94</v>
          </cell>
          <cell r="U401">
            <v>6</v>
          </cell>
          <cell r="V401">
            <v>94</v>
          </cell>
          <cell r="W401">
            <v>6</v>
          </cell>
          <cell r="X401">
            <v>94</v>
          </cell>
          <cell r="Y401">
            <v>12</v>
          </cell>
          <cell r="Z401">
            <v>97</v>
          </cell>
          <cell r="AB401" t="str">
            <v>14</v>
          </cell>
          <cell r="AC401">
            <v>3</v>
          </cell>
          <cell r="AF401" t="str">
            <v>00</v>
          </cell>
          <cell r="AI401">
            <v>1195803502</v>
          </cell>
          <cell r="AJ401">
            <v>400089382.30000001</v>
          </cell>
        </row>
        <row r="402">
          <cell r="A402" t="str">
            <v>02</v>
          </cell>
          <cell r="B402" t="str">
            <v>02</v>
          </cell>
          <cell r="C402" t="str">
            <v>6041</v>
          </cell>
          <cell r="D402" t="str">
            <v>Бульдозер катерпилле</v>
          </cell>
          <cell r="E402" t="str">
            <v>р DZH</v>
          </cell>
          <cell r="F402" t="str">
            <v>Япония</v>
          </cell>
          <cell r="G402" t="str">
            <v>01</v>
          </cell>
          <cell r="H402">
            <v>1420000</v>
          </cell>
          <cell r="I402">
            <v>71000</v>
          </cell>
          <cell r="J402">
            <v>1446345.49</v>
          </cell>
          <cell r="K402">
            <v>1.24</v>
          </cell>
          <cell r="L402" t="str">
            <v>20</v>
          </cell>
          <cell r="M402" t="str">
            <v>41816</v>
          </cell>
          <cell r="N402" t="str">
            <v>14 2924340</v>
          </cell>
          <cell r="O402" t="str">
            <v>067</v>
          </cell>
          <cell r="P402">
            <v>10</v>
          </cell>
          <cell r="Q402">
            <v>0</v>
          </cell>
          <cell r="R402" t="str">
            <v>1</v>
          </cell>
          <cell r="S402" t="str">
            <v>41</v>
          </cell>
          <cell r="T402">
            <v>94</v>
          </cell>
          <cell r="U402">
            <v>6</v>
          </cell>
          <cell r="V402">
            <v>94</v>
          </cell>
          <cell r="W402">
            <v>6</v>
          </cell>
          <cell r="X402">
            <v>94</v>
          </cell>
          <cell r="Y402">
            <v>12</v>
          </cell>
          <cell r="Z402">
            <v>97</v>
          </cell>
          <cell r="AB402" t="str">
            <v>14</v>
          </cell>
          <cell r="AC402">
            <v>9</v>
          </cell>
          <cell r="AF402" t="str">
            <v>00</v>
          </cell>
          <cell r="AI402">
            <v>1195803502</v>
          </cell>
          <cell r="AJ402">
            <v>400089382.62</v>
          </cell>
        </row>
        <row r="403">
          <cell r="A403" t="str">
            <v>02</v>
          </cell>
          <cell r="B403" t="str">
            <v>02</v>
          </cell>
          <cell r="C403" t="str">
            <v>6042</v>
          </cell>
          <cell r="D403" t="str">
            <v>Бульдозер катерпилле</v>
          </cell>
          <cell r="E403" t="str">
            <v>р DZH</v>
          </cell>
          <cell r="G403" t="str">
            <v>01</v>
          </cell>
          <cell r="H403">
            <v>1420000</v>
          </cell>
          <cell r="I403">
            <v>71000</v>
          </cell>
          <cell r="J403">
            <v>1446345.49</v>
          </cell>
          <cell r="K403">
            <v>1.24</v>
          </cell>
          <cell r="L403" t="str">
            <v>20</v>
          </cell>
          <cell r="M403" t="str">
            <v>41816</v>
          </cell>
          <cell r="N403" t="str">
            <v>14 2924340</v>
          </cell>
          <cell r="O403" t="str">
            <v>067</v>
          </cell>
          <cell r="P403">
            <v>10</v>
          </cell>
          <cell r="Q403">
            <v>0</v>
          </cell>
          <cell r="R403" t="str">
            <v>1</v>
          </cell>
          <cell r="S403" t="str">
            <v>41</v>
          </cell>
          <cell r="T403">
            <v>94</v>
          </cell>
          <cell r="U403">
            <v>6</v>
          </cell>
          <cell r="V403">
            <v>94</v>
          </cell>
          <cell r="W403">
            <v>6</v>
          </cell>
          <cell r="X403">
            <v>94</v>
          </cell>
          <cell r="Y403">
            <v>12</v>
          </cell>
          <cell r="Z403">
            <v>97</v>
          </cell>
          <cell r="AB403" t="str">
            <v>14</v>
          </cell>
          <cell r="AC403">
            <v>12</v>
          </cell>
          <cell r="AF403" t="str">
            <v>00</v>
          </cell>
          <cell r="AI403">
            <v>1195803502</v>
          </cell>
          <cell r="AJ403">
            <v>400089382.62</v>
          </cell>
        </row>
        <row r="404">
          <cell r="A404" t="str">
            <v>02</v>
          </cell>
          <cell r="B404" t="str">
            <v>02</v>
          </cell>
          <cell r="C404" t="str">
            <v>6043</v>
          </cell>
          <cell r="D404" t="str">
            <v>Бульдозер катерпилле</v>
          </cell>
          <cell r="E404" t="str">
            <v>р DZH</v>
          </cell>
          <cell r="F404" t="str">
            <v>Америка</v>
          </cell>
          <cell r="G404" t="str">
            <v>01</v>
          </cell>
          <cell r="H404">
            <v>1420000</v>
          </cell>
          <cell r="I404">
            <v>71000</v>
          </cell>
          <cell r="J404">
            <v>1446345.49</v>
          </cell>
          <cell r="K404">
            <v>1.24</v>
          </cell>
          <cell r="L404" t="str">
            <v>20</v>
          </cell>
          <cell r="M404" t="str">
            <v>41816</v>
          </cell>
          <cell r="N404" t="str">
            <v>14 2924340</v>
          </cell>
          <cell r="O404" t="str">
            <v>067</v>
          </cell>
          <cell r="P404">
            <v>10</v>
          </cell>
          <cell r="Q404">
            <v>0</v>
          </cell>
          <cell r="R404" t="str">
            <v>1</v>
          </cell>
          <cell r="S404" t="str">
            <v>41</v>
          </cell>
          <cell r="T404">
            <v>94</v>
          </cell>
          <cell r="U404">
            <v>6</v>
          </cell>
          <cell r="V404">
            <v>94</v>
          </cell>
          <cell r="W404">
            <v>6</v>
          </cell>
          <cell r="X404">
            <v>94</v>
          </cell>
          <cell r="Y404">
            <v>12</v>
          </cell>
          <cell r="Z404">
            <v>97</v>
          </cell>
          <cell r="AB404" t="str">
            <v>14</v>
          </cell>
          <cell r="AC404">
            <v>10</v>
          </cell>
          <cell r="AF404" t="str">
            <v>00</v>
          </cell>
          <cell r="AI404">
            <v>1195803502</v>
          </cell>
          <cell r="AJ404">
            <v>400089382.62</v>
          </cell>
        </row>
        <row r="405">
          <cell r="A405" t="str">
            <v>02</v>
          </cell>
          <cell r="B405" t="str">
            <v>99</v>
          </cell>
          <cell r="C405" t="str">
            <v>6044</v>
          </cell>
          <cell r="D405" t="str">
            <v>Бульдозер катерпилле</v>
          </cell>
          <cell r="E405" t="str">
            <v>р  DZH</v>
          </cell>
          <cell r="F405" t="str">
            <v>Америка</v>
          </cell>
          <cell r="G405" t="str">
            <v>01</v>
          </cell>
          <cell r="H405">
            <v>1420000</v>
          </cell>
          <cell r="I405">
            <v>71000</v>
          </cell>
          <cell r="J405">
            <v>1446345.49</v>
          </cell>
          <cell r="K405">
            <v>1.24</v>
          </cell>
          <cell r="L405" t="str">
            <v>20</v>
          </cell>
          <cell r="M405" t="str">
            <v>41816</v>
          </cell>
          <cell r="N405" t="str">
            <v>14 2924340</v>
          </cell>
          <cell r="O405" t="str">
            <v>067</v>
          </cell>
          <cell r="P405">
            <v>10</v>
          </cell>
          <cell r="Q405">
            <v>0</v>
          </cell>
          <cell r="R405" t="str">
            <v>1</v>
          </cell>
          <cell r="S405" t="str">
            <v>41</v>
          </cell>
          <cell r="T405">
            <v>94</v>
          </cell>
          <cell r="U405">
            <v>6</v>
          </cell>
          <cell r="V405">
            <v>94</v>
          </cell>
          <cell r="W405">
            <v>6</v>
          </cell>
          <cell r="X405">
            <v>94</v>
          </cell>
          <cell r="Y405">
            <v>12</v>
          </cell>
          <cell r="Z405">
            <v>97</v>
          </cell>
          <cell r="AB405" t="str">
            <v>14</v>
          </cell>
          <cell r="AC405">
            <v>12</v>
          </cell>
          <cell r="AF405" t="str">
            <v>00</v>
          </cell>
          <cell r="AI405">
            <v>1195803502</v>
          </cell>
          <cell r="AJ405">
            <v>400089382.62</v>
          </cell>
        </row>
        <row r="406">
          <cell r="A406" t="str">
            <v>02</v>
          </cell>
          <cell r="B406" t="str">
            <v>23</v>
          </cell>
          <cell r="C406" t="str">
            <v>6045</v>
          </cell>
          <cell r="D406" t="str">
            <v>ГАЗ-САЗ-3511-66 бур.</v>
          </cell>
          <cell r="E406" t="str">
            <v>уст-ка спец.БМ-30гос</v>
          </cell>
          <cell r="F406" t="str">
            <v>N09-05КШШ дв217360</v>
          </cell>
          <cell r="G406" t="str">
            <v>01</v>
          </cell>
          <cell r="H406">
            <v>138000</v>
          </cell>
          <cell r="I406">
            <v>13800</v>
          </cell>
          <cell r="J406">
            <v>232855</v>
          </cell>
          <cell r="K406">
            <v>0.97</v>
          </cell>
          <cell r="L406" t="str">
            <v>23</v>
          </cell>
          <cell r="M406" t="str">
            <v>42700</v>
          </cell>
          <cell r="N406" t="str">
            <v>14 2924452</v>
          </cell>
          <cell r="O406" t="str">
            <v>064</v>
          </cell>
          <cell r="P406">
            <v>20</v>
          </cell>
          <cell r="Q406">
            <v>0</v>
          </cell>
          <cell r="R406" t="str">
            <v>1</v>
          </cell>
          <cell r="S406" t="str">
            <v>42</v>
          </cell>
          <cell r="T406">
            <v>94</v>
          </cell>
          <cell r="U406">
            <v>6</v>
          </cell>
          <cell r="V406">
            <v>94</v>
          </cell>
          <cell r="W406">
            <v>6</v>
          </cell>
          <cell r="X406">
            <v>94</v>
          </cell>
          <cell r="Y406">
            <v>3</v>
          </cell>
          <cell r="Z406">
            <v>99</v>
          </cell>
          <cell r="AF406" t="str">
            <v>00</v>
          </cell>
          <cell r="AI406">
            <v>142222222</v>
          </cell>
          <cell r="AJ406">
            <v>99555555.480000004</v>
          </cell>
        </row>
        <row r="407">
          <cell r="A407" t="str">
            <v>02</v>
          </cell>
          <cell r="B407" t="str">
            <v>23</v>
          </cell>
          <cell r="C407" t="str">
            <v>6053</v>
          </cell>
          <cell r="D407" t="str">
            <v>А/м джип Судзуки лег</v>
          </cell>
          <cell r="E407" t="str">
            <v>ковая Nо 99-14 РТМ</v>
          </cell>
          <cell r="F407" t="str">
            <v>дв540875 ш133688</v>
          </cell>
          <cell r="G407" t="str">
            <v>01</v>
          </cell>
          <cell r="H407">
            <v>178000</v>
          </cell>
          <cell r="I407">
            <v>9879</v>
          </cell>
          <cell r="J407">
            <v>0</v>
          </cell>
          <cell r="K407">
            <v>1</v>
          </cell>
          <cell r="L407" t="str">
            <v>26</v>
          </cell>
          <cell r="M407" t="str">
            <v>50418</v>
          </cell>
          <cell r="N407" t="str">
            <v>15 3410120</v>
          </cell>
          <cell r="O407" t="str">
            <v>071</v>
          </cell>
          <cell r="P407">
            <v>11.1</v>
          </cell>
          <cell r="Q407">
            <v>0</v>
          </cell>
          <cell r="R407" t="str">
            <v>1</v>
          </cell>
          <cell r="S407" t="str">
            <v>50</v>
          </cell>
          <cell r="T407">
            <v>94</v>
          </cell>
          <cell r="U407">
            <v>6</v>
          </cell>
          <cell r="V407">
            <v>94</v>
          </cell>
          <cell r="W407">
            <v>6</v>
          </cell>
          <cell r="X407">
            <v>94</v>
          </cell>
          <cell r="AF407" t="str">
            <v>00</v>
          </cell>
          <cell r="AI407">
            <v>177488689</v>
          </cell>
          <cell r="AJ407">
            <v>68954355.599999994</v>
          </cell>
        </row>
        <row r="408">
          <cell r="A408" t="str">
            <v>02</v>
          </cell>
          <cell r="B408" t="str">
            <v>23</v>
          </cell>
          <cell r="C408" t="str">
            <v>6054</v>
          </cell>
          <cell r="D408" t="str">
            <v>А/м джип Судзуки лег</v>
          </cell>
          <cell r="E408" t="str">
            <v>ковая Nо 99-15 РТМ</v>
          </cell>
          <cell r="F408" t="str">
            <v>дв541363 ш134067</v>
          </cell>
          <cell r="G408" t="str">
            <v>01</v>
          </cell>
          <cell r="H408">
            <v>178000</v>
          </cell>
          <cell r="I408">
            <v>9879</v>
          </cell>
          <cell r="J408">
            <v>0</v>
          </cell>
          <cell r="K408">
            <v>1</v>
          </cell>
          <cell r="L408" t="str">
            <v>26</v>
          </cell>
          <cell r="M408" t="str">
            <v>50418</v>
          </cell>
          <cell r="N408" t="str">
            <v>15 3410120</v>
          </cell>
          <cell r="O408" t="str">
            <v>071</v>
          </cell>
          <cell r="P408">
            <v>11.1</v>
          </cell>
          <cell r="Q408">
            <v>0</v>
          </cell>
          <cell r="R408" t="str">
            <v>1</v>
          </cell>
          <cell r="S408" t="str">
            <v>50</v>
          </cell>
          <cell r="T408">
            <v>94</v>
          </cell>
          <cell r="U408">
            <v>6</v>
          </cell>
          <cell r="V408">
            <v>94</v>
          </cell>
          <cell r="W408">
            <v>6</v>
          </cell>
          <cell r="X408">
            <v>94</v>
          </cell>
          <cell r="AF408" t="str">
            <v>00</v>
          </cell>
          <cell r="AI408">
            <v>177488689</v>
          </cell>
          <cell r="AJ408">
            <v>68954355.599999994</v>
          </cell>
        </row>
        <row r="409">
          <cell r="A409" t="str">
            <v>02</v>
          </cell>
          <cell r="B409" t="str">
            <v>23</v>
          </cell>
          <cell r="C409" t="str">
            <v>6057</v>
          </cell>
          <cell r="D409" t="str">
            <v>ЗИЛ-131 МШТС-2 гидро</v>
          </cell>
          <cell r="E409" t="str">
            <v>подъемник госN 09-91</v>
          </cell>
          <cell r="F409" t="str">
            <v>КШМ дв048623 ш041672</v>
          </cell>
          <cell r="G409" t="str">
            <v>01</v>
          </cell>
          <cell r="H409">
            <v>206790</v>
          </cell>
          <cell r="I409">
            <v>13027.77</v>
          </cell>
          <cell r="J409">
            <v>0</v>
          </cell>
          <cell r="K409">
            <v>1.45</v>
          </cell>
          <cell r="L409" t="str">
            <v>23</v>
          </cell>
          <cell r="M409" t="str">
            <v>41707</v>
          </cell>
          <cell r="N409" t="str">
            <v>14 3410421</v>
          </cell>
          <cell r="O409" t="str">
            <v>067</v>
          </cell>
          <cell r="P409">
            <v>18.899999999999999</v>
          </cell>
          <cell r="Q409">
            <v>0</v>
          </cell>
          <cell r="R409" t="str">
            <v>1</v>
          </cell>
          <cell r="S409" t="str">
            <v>41</v>
          </cell>
          <cell r="T409">
            <v>94</v>
          </cell>
          <cell r="U409">
            <v>8</v>
          </cell>
          <cell r="V409">
            <v>94</v>
          </cell>
          <cell r="W409">
            <v>8</v>
          </cell>
          <cell r="X409">
            <v>94</v>
          </cell>
          <cell r="AF409" t="str">
            <v>00</v>
          </cell>
          <cell r="AI409">
            <v>142222222</v>
          </cell>
          <cell r="AJ409">
            <v>89599999.930000007</v>
          </cell>
        </row>
        <row r="410">
          <cell r="A410" t="str">
            <v>02</v>
          </cell>
          <cell r="B410" t="str">
            <v>80</v>
          </cell>
          <cell r="C410" t="str">
            <v>6058</v>
          </cell>
          <cell r="D410" t="str">
            <v>Мебель офисная</v>
          </cell>
          <cell r="G410" t="str">
            <v>01</v>
          </cell>
          <cell r="H410">
            <v>64505.63</v>
          </cell>
          <cell r="I410">
            <v>2150.19</v>
          </cell>
          <cell r="J410">
            <v>0</v>
          </cell>
          <cell r="K410">
            <v>0.91</v>
          </cell>
          <cell r="L410" t="str">
            <v>26</v>
          </cell>
          <cell r="M410" t="str">
            <v>70003</v>
          </cell>
          <cell r="N410" t="str">
            <v>16 3612510</v>
          </cell>
          <cell r="O410" t="str">
            <v>08</v>
          </cell>
          <cell r="P410">
            <v>10</v>
          </cell>
          <cell r="Q410">
            <v>0</v>
          </cell>
          <cell r="R410" t="str">
            <v>1</v>
          </cell>
          <cell r="S410" t="str">
            <v>70</v>
          </cell>
          <cell r="T410">
            <v>94</v>
          </cell>
          <cell r="U410">
            <v>8</v>
          </cell>
          <cell r="V410">
            <v>94</v>
          </cell>
          <cell r="W410">
            <v>8</v>
          </cell>
          <cell r="X410">
            <v>94</v>
          </cell>
          <cell r="AF410" t="str">
            <v>00</v>
          </cell>
          <cell r="AI410">
            <v>70885307</v>
          </cell>
          <cell r="AJ410">
            <v>23628435.629999999</v>
          </cell>
        </row>
        <row r="411">
          <cell r="A411" t="str">
            <v>02</v>
          </cell>
          <cell r="B411" t="str">
            <v>51</v>
          </cell>
          <cell r="C411" t="str">
            <v>6059</v>
          </cell>
          <cell r="D411" t="str">
            <v>Станция катодной защ</v>
          </cell>
          <cell r="E411" t="str">
            <v>иты</v>
          </cell>
          <cell r="G411" t="str">
            <v>01</v>
          </cell>
          <cell r="H411">
            <v>729.77</v>
          </cell>
          <cell r="I411">
            <v>18.73</v>
          </cell>
          <cell r="J411">
            <v>0</v>
          </cell>
          <cell r="K411">
            <v>1.21</v>
          </cell>
          <cell r="L411" t="str">
            <v>20</v>
          </cell>
          <cell r="M411" t="str">
            <v>47044</v>
          </cell>
          <cell r="N411" t="str">
            <v>14 3440122</v>
          </cell>
          <cell r="O411" t="str">
            <v>063</v>
          </cell>
          <cell r="P411">
            <v>7.7</v>
          </cell>
          <cell r="Q411">
            <v>0</v>
          </cell>
          <cell r="R411" t="str">
            <v>1</v>
          </cell>
          <cell r="S411" t="str">
            <v>47</v>
          </cell>
          <cell r="T411">
            <v>92</v>
          </cell>
          <cell r="U411">
            <v>8</v>
          </cell>
          <cell r="V411">
            <v>94</v>
          </cell>
          <cell r="W411">
            <v>8</v>
          </cell>
          <cell r="X411">
            <v>94</v>
          </cell>
          <cell r="AB411" t="str">
            <v>14</v>
          </cell>
          <cell r="AC411">
            <v>9</v>
          </cell>
          <cell r="AF411" t="str">
            <v>00</v>
          </cell>
          <cell r="AI411">
            <v>603118</v>
          </cell>
          <cell r="AJ411">
            <v>154800.35</v>
          </cell>
        </row>
        <row r="412">
          <cell r="A412" t="str">
            <v>15</v>
          </cell>
          <cell r="B412" t="str">
            <v>81</v>
          </cell>
          <cell r="C412" t="str">
            <v>6060</v>
          </cell>
          <cell r="D412" t="str">
            <v>Стоматологическое об</v>
          </cell>
          <cell r="E412" t="str">
            <v>орудование</v>
          </cell>
          <cell r="G412" t="str">
            <v>01</v>
          </cell>
          <cell r="H412">
            <v>57241</v>
          </cell>
          <cell r="I412">
            <v>1431.03</v>
          </cell>
          <cell r="J412">
            <v>0</v>
          </cell>
          <cell r="K412">
            <v>0.22</v>
          </cell>
          <cell r="L412" t="str">
            <v>88/2</v>
          </cell>
          <cell r="M412" t="str">
            <v>46012</v>
          </cell>
          <cell r="N412" t="str">
            <v>14 3311322</v>
          </cell>
          <cell r="O412" t="str">
            <v>067</v>
          </cell>
          <cell r="P412">
            <v>10</v>
          </cell>
          <cell r="Q412">
            <v>0</v>
          </cell>
          <cell r="R412" t="str">
            <v>1</v>
          </cell>
          <cell r="S412" t="str">
            <v>46</v>
          </cell>
          <cell r="T412">
            <v>94</v>
          </cell>
          <cell r="U412">
            <v>9</v>
          </cell>
          <cell r="V412">
            <v>94</v>
          </cell>
          <cell r="W412">
            <v>9</v>
          </cell>
          <cell r="X412">
            <v>94</v>
          </cell>
          <cell r="AF412" t="str">
            <v>15</v>
          </cell>
          <cell r="AI412">
            <v>260220560</v>
          </cell>
          <cell r="AJ412">
            <v>84571682.069999993</v>
          </cell>
        </row>
        <row r="413">
          <cell r="A413" t="str">
            <v>02</v>
          </cell>
          <cell r="B413" t="str">
            <v>03</v>
          </cell>
          <cell r="C413" t="str">
            <v>6061</v>
          </cell>
          <cell r="D413" t="str">
            <v>Вагон дом металличес</v>
          </cell>
          <cell r="E413" t="str">
            <v>кий 6 х3.1м Финский</v>
          </cell>
          <cell r="G413" t="str">
            <v>01</v>
          </cell>
          <cell r="H413">
            <v>38200</v>
          </cell>
          <cell r="I413">
            <v>1193.75</v>
          </cell>
          <cell r="J413">
            <v>0</v>
          </cell>
          <cell r="K413">
            <v>1.5</v>
          </cell>
          <cell r="L413" t="str">
            <v>26</v>
          </cell>
          <cell r="M413" t="str">
            <v>10010</v>
          </cell>
          <cell r="N413" t="str">
            <v>13 3420175</v>
          </cell>
          <cell r="O413" t="str">
            <v>01</v>
          </cell>
          <cell r="P413">
            <v>12.5</v>
          </cell>
          <cell r="Q413">
            <v>0</v>
          </cell>
          <cell r="R413" t="str">
            <v>1</v>
          </cell>
          <cell r="S413" t="str">
            <v>10</v>
          </cell>
          <cell r="T413">
            <v>94</v>
          </cell>
          <cell r="U413">
            <v>9</v>
          </cell>
          <cell r="V413">
            <v>94</v>
          </cell>
          <cell r="W413">
            <v>9</v>
          </cell>
          <cell r="X413">
            <v>94</v>
          </cell>
          <cell r="AB413" t="str">
            <v>14</v>
          </cell>
          <cell r="AC413">
            <v>6</v>
          </cell>
          <cell r="AF413" t="str">
            <v>00</v>
          </cell>
          <cell r="AG413">
            <v>25500000</v>
          </cell>
          <cell r="AI413">
            <v>25500000</v>
          </cell>
          <cell r="AJ413">
            <v>10359375</v>
          </cell>
        </row>
        <row r="414">
          <cell r="A414" t="str">
            <v>02</v>
          </cell>
          <cell r="B414" t="str">
            <v>03</v>
          </cell>
          <cell r="C414" t="str">
            <v>6062</v>
          </cell>
          <cell r="D414" t="str">
            <v>Вагон дом металличес</v>
          </cell>
          <cell r="E414" t="str">
            <v>кий 6 х 3.1м Финский</v>
          </cell>
          <cell r="G414" t="str">
            <v>01</v>
          </cell>
          <cell r="H414">
            <v>38200</v>
          </cell>
          <cell r="I414">
            <v>1193.75</v>
          </cell>
          <cell r="J414">
            <v>0</v>
          </cell>
          <cell r="K414">
            <v>1.5</v>
          </cell>
          <cell r="L414" t="str">
            <v>26</v>
          </cell>
          <cell r="M414" t="str">
            <v>10010</v>
          </cell>
          <cell r="N414" t="str">
            <v>13 3420175</v>
          </cell>
          <cell r="O414" t="str">
            <v>01</v>
          </cell>
          <cell r="P414">
            <v>12.5</v>
          </cell>
          <cell r="Q414">
            <v>0</v>
          </cell>
          <cell r="R414" t="str">
            <v>1</v>
          </cell>
          <cell r="S414" t="str">
            <v>10</v>
          </cell>
          <cell r="T414">
            <v>94</v>
          </cell>
          <cell r="U414">
            <v>9</v>
          </cell>
          <cell r="V414">
            <v>94</v>
          </cell>
          <cell r="W414">
            <v>9</v>
          </cell>
          <cell r="X414">
            <v>94</v>
          </cell>
          <cell r="AB414" t="str">
            <v>14</v>
          </cell>
          <cell r="AC414">
            <v>6</v>
          </cell>
          <cell r="AF414" t="str">
            <v>00</v>
          </cell>
          <cell r="AG414">
            <v>25500000</v>
          </cell>
          <cell r="AI414">
            <v>25500000</v>
          </cell>
          <cell r="AJ414">
            <v>10359375</v>
          </cell>
        </row>
        <row r="415">
          <cell r="A415" t="str">
            <v>02</v>
          </cell>
          <cell r="B415" t="str">
            <v>02</v>
          </cell>
          <cell r="C415" t="str">
            <v>6063</v>
          </cell>
          <cell r="D415" t="str">
            <v>Вагон дом</v>
          </cell>
          <cell r="E415" t="str">
            <v>дерево-металлич.</v>
          </cell>
          <cell r="F415" t="str">
            <v>Финляндия</v>
          </cell>
          <cell r="G415" t="str">
            <v>01</v>
          </cell>
          <cell r="H415">
            <v>85000</v>
          </cell>
          <cell r="I415">
            <v>2656.25</v>
          </cell>
          <cell r="J415">
            <v>0</v>
          </cell>
          <cell r="K415">
            <v>0.8</v>
          </cell>
          <cell r="L415" t="str">
            <v>20</v>
          </cell>
          <cell r="M415" t="str">
            <v>10010</v>
          </cell>
          <cell r="N415" t="str">
            <v>13 2022261</v>
          </cell>
          <cell r="O415" t="str">
            <v>01</v>
          </cell>
          <cell r="P415">
            <v>12.5</v>
          </cell>
          <cell r="Q415">
            <v>0</v>
          </cell>
          <cell r="R415" t="str">
            <v>1</v>
          </cell>
          <cell r="S415" t="str">
            <v>10</v>
          </cell>
          <cell r="T415">
            <v>94</v>
          </cell>
          <cell r="U415">
            <v>9</v>
          </cell>
          <cell r="V415">
            <v>94</v>
          </cell>
          <cell r="W415">
            <v>9</v>
          </cell>
          <cell r="X415">
            <v>94</v>
          </cell>
          <cell r="AF415" t="str">
            <v>00</v>
          </cell>
          <cell r="AI415">
            <v>105829033</v>
          </cell>
          <cell r="AJ415">
            <v>42993044.649999999</v>
          </cell>
        </row>
        <row r="416">
          <cell r="A416" t="str">
            <v>02</v>
          </cell>
          <cell r="B416" t="str">
            <v>02</v>
          </cell>
          <cell r="C416" t="str">
            <v>6064</v>
          </cell>
          <cell r="D416" t="str">
            <v>Вагон дом</v>
          </cell>
          <cell r="E416" t="str">
            <v>дерево-метал.Финлян-</v>
          </cell>
          <cell r="F416" t="str">
            <v>дия</v>
          </cell>
          <cell r="G416" t="str">
            <v>01</v>
          </cell>
          <cell r="H416">
            <v>85000</v>
          </cell>
          <cell r="I416">
            <v>2656.25</v>
          </cell>
          <cell r="J416">
            <v>0</v>
          </cell>
          <cell r="K416">
            <v>0.8</v>
          </cell>
          <cell r="L416" t="str">
            <v>20</v>
          </cell>
          <cell r="M416" t="str">
            <v>10010</v>
          </cell>
          <cell r="N416" t="str">
            <v>13 2022261</v>
          </cell>
          <cell r="O416" t="str">
            <v>01</v>
          </cell>
          <cell r="P416">
            <v>12.5</v>
          </cell>
          <cell r="Q416">
            <v>0</v>
          </cell>
          <cell r="R416" t="str">
            <v>1</v>
          </cell>
          <cell r="S416" t="str">
            <v>10</v>
          </cell>
          <cell r="T416">
            <v>94</v>
          </cell>
          <cell r="U416">
            <v>9</v>
          </cell>
          <cell r="V416">
            <v>94</v>
          </cell>
          <cell r="W416">
            <v>9</v>
          </cell>
          <cell r="X416">
            <v>94</v>
          </cell>
          <cell r="AF416" t="str">
            <v>00</v>
          </cell>
          <cell r="AI416">
            <v>105829033</v>
          </cell>
          <cell r="AJ416">
            <v>42993044.649999999</v>
          </cell>
        </row>
        <row r="417">
          <cell r="A417" t="str">
            <v>02</v>
          </cell>
          <cell r="B417" t="str">
            <v>02</v>
          </cell>
          <cell r="C417" t="str">
            <v>6065</v>
          </cell>
          <cell r="D417" t="str">
            <v>вагон дом</v>
          </cell>
          <cell r="E417" t="str">
            <v>дерево-метал.Финлян-</v>
          </cell>
          <cell r="F417" t="str">
            <v>дия</v>
          </cell>
          <cell r="G417" t="str">
            <v>01</v>
          </cell>
          <cell r="H417">
            <v>85000</v>
          </cell>
          <cell r="I417">
            <v>2656.25</v>
          </cell>
          <cell r="J417">
            <v>0</v>
          </cell>
          <cell r="K417">
            <v>0.8</v>
          </cell>
          <cell r="L417" t="str">
            <v>20</v>
          </cell>
          <cell r="M417" t="str">
            <v>10010</v>
          </cell>
          <cell r="N417" t="str">
            <v>13 2022261</v>
          </cell>
          <cell r="O417" t="str">
            <v>01</v>
          </cell>
          <cell r="P417">
            <v>12.5</v>
          </cell>
          <cell r="Q417">
            <v>0</v>
          </cell>
          <cell r="R417" t="str">
            <v>1</v>
          </cell>
          <cell r="S417" t="str">
            <v>10</v>
          </cell>
          <cell r="T417">
            <v>94</v>
          </cell>
          <cell r="U417">
            <v>9</v>
          </cell>
          <cell r="V417">
            <v>94</v>
          </cell>
          <cell r="W417">
            <v>9</v>
          </cell>
          <cell r="X417">
            <v>94</v>
          </cell>
          <cell r="AF417" t="str">
            <v>00</v>
          </cell>
          <cell r="AI417">
            <v>105829033</v>
          </cell>
          <cell r="AJ417">
            <v>42993044.649999999</v>
          </cell>
        </row>
        <row r="418">
          <cell r="A418" t="str">
            <v>02</v>
          </cell>
          <cell r="B418" t="str">
            <v>02</v>
          </cell>
          <cell r="C418" t="str">
            <v>6066</v>
          </cell>
          <cell r="D418" t="str">
            <v>Вагон дом</v>
          </cell>
          <cell r="E418" t="str">
            <v>дерево-метал.Финлянд</v>
          </cell>
          <cell r="F418" t="str">
            <v>ия</v>
          </cell>
          <cell r="G418" t="str">
            <v>01</v>
          </cell>
          <cell r="H418">
            <v>85000</v>
          </cell>
          <cell r="I418">
            <v>2656.25</v>
          </cell>
          <cell r="J418">
            <v>0</v>
          </cell>
          <cell r="K418">
            <v>0.8</v>
          </cell>
          <cell r="L418" t="str">
            <v>20</v>
          </cell>
          <cell r="M418" t="str">
            <v>10010</v>
          </cell>
          <cell r="N418" t="str">
            <v>13 2022261</v>
          </cell>
          <cell r="O418" t="str">
            <v>01</v>
          </cell>
          <cell r="P418">
            <v>12.5</v>
          </cell>
          <cell r="Q418">
            <v>0</v>
          </cell>
          <cell r="R418" t="str">
            <v>1</v>
          </cell>
          <cell r="S418" t="str">
            <v>10</v>
          </cell>
          <cell r="T418">
            <v>94</v>
          </cell>
          <cell r="U418">
            <v>9</v>
          </cell>
          <cell r="V418">
            <v>94</v>
          </cell>
          <cell r="W418">
            <v>9</v>
          </cell>
          <cell r="X418">
            <v>94</v>
          </cell>
          <cell r="AF418" t="str">
            <v>00</v>
          </cell>
          <cell r="AI418">
            <v>105829033</v>
          </cell>
          <cell r="AJ418">
            <v>42993044.649999999</v>
          </cell>
        </row>
        <row r="419">
          <cell r="A419" t="str">
            <v>02</v>
          </cell>
          <cell r="B419" t="str">
            <v>02</v>
          </cell>
          <cell r="C419" t="str">
            <v>6067</v>
          </cell>
          <cell r="D419" t="str">
            <v>Вагон дом</v>
          </cell>
          <cell r="E419" t="str">
            <v>дерево-метал.Финлянд</v>
          </cell>
          <cell r="F419" t="str">
            <v>ия</v>
          </cell>
          <cell r="G419" t="str">
            <v>01</v>
          </cell>
          <cell r="H419">
            <v>85000</v>
          </cell>
          <cell r="I419">
            <v>2656.25</v>
          </cell>
          <cell r="J419">
            <v>0</v>
          </cell>
          <cell r="K419">
            <v>0.8</v>
          </cell>
          <cell r="L419" t="str">
            <v>20</v>
          </cell>
          <cell r="M419" t="str">
            <v>10010</v>
          </cell>
          <cell r="N419" t="str">
            <v>13 2022261</v>
          </cell>
          <cell r="O419" t="str">
            <v>01</v>
          </cell>
          <cell r="P419">
            <v>12.5</v>
          </cell>
          <cell r="Q419">
            <v>0</v>
          </cell>
          <cell r="R419" t="str">
            <v>1</v>
          </cell>
          <cell r="S419" t="str">
            <v>10</v>
          </cell>
          <cell r="T419">
            <v>94</v>
          </cell>
          <cell r="U419">
            <v>9</v>
          </cell>
          <cell r="V419">
            <v>94</v>
          </cell>
          <cell r="W419">
            <v>9</v>
          </cell>
          <cell r="X419">
            <v>94</v>
          </cell>
          <cell r="AF419" t="str">
            <v>00</v>
          </cell>
          <cell r="AI419">
            <v>105829033</v>
          </cell>
          <cell r="AJ419">
            <v>42993044.649999999</v>
          </cell>
        </row>
        <row r="420">
          <cell r="A420" t="str">
            <v>02</v>
          </cell>
          <cell r="B420" t="str">
            <v>02</v>
          </cell>
          <cell r="C420" t="str">
            <v>6068</v>
          </cell>
          <cell r="D420" t="str">
            <v>Вагон дом</v>
          </cell>
          <cell r="E420" t="str">
            <v>дерево-метал.Финлянд</v>
          </cell>
          <cell r="F420" t="str">
            <v>ия</v>
          </cell>
          <cell r="G420" t="str">
            <v>01</v>
          </cell>
          <cell r="H420">
            <v>85000</v>
          </cell>
          <cell r="I420">
            <v>2656.25</v>
          </cell>
          <cell r="J420">
            <v>0</v>
          </cell>
          <cell r="K420">
            <v>0.8</v>
          </cell>
          <cell r="L420" t="str">
            <v>20</v>
          </cell>
          <cell r="M420" t="str">
            <v>10010</v>
          </cell>
          <cell r="N420" t="str">
            <v>13 2022261</v>
          </cell>
          <cell r="O420" t="str">
            <v>01</v>
          </cell>
          <cell r="P420">
            <v>12.5</v>
          </cell>
          <cell r="Q420">
            <v>0</v>
          </cell>
          <cell r="R420" t="str">
            <v>1</v>
          </cell>
          <cell r="S420" t="str">
            <v>10</v>
          </cell>
          <cell r="T420">
            <v>94</v>
          </cell>
          <cell r="U420">
            <v>9</v>
          </cell>
          <cell r="V420">
            <v>94</v>
          </cell>
          <cell r="W420">
            <v>9</v>
          </cell>
          <cell r="X420">
            <v>94</v>
          </cell>
          <cell r="AF420" t="str">
            <v>00</v>
          </cell>
          <cell r="AI420">
            <v>105829033</v>
          </cell>
          <cell r="AJ420">
            <v>42993044.649999999</v>
          </cell>
        </row>
        <row r="421">
          <cell r="A421" t="str">
            <v>02</v>
          </cell>
          <cell r="B421" t="str">
            <v>02</v>
          </cell>
          <cell r="C421" t="str">
            <v>6070</v>
          </cell>
          <cell r="D421" t="str">
            <v>Вагон дом</v>
          </cell>
          <cell r="E421" t="str">
            <v>дерево-метал.Финлянд</v>
          </cell>
          <cell r="F421" t="str">
            <v>ия</v>
          </cell>
          <cell r="G421" t="str">
            <v>01</v>
          </cell>
          <cell r="H421">
            <v>85000</v>
          </cell>
          <cell r="I421">
            <v>2656.25</v>
          </cell>
          <cell r="J421">
            <v>0</v>
          </cell>
          <cell r="K421">
            <v>0.8</v>
          </cell>
          <cell r="L421" t="str">
            <v>20</v>
          </cell>
          <cell r="M421" t="str">
            <v>10010</v>
          </cell>
          <cell r="N421" t="str">
            <v>13 2022261</v>
          </cell>
          <cell r="O421" t="str">
            <v>01</v>
          </cell>
          <cell r="P421">
            <v>12.5</v>
          </cell>
          <cell r="Q421">
            <v>0</v>
          </cell>
          <cell r="R421" t="str">
            <v>1</v>
          </cell>
          <cell r="S421" t="str">
            <v>10</v>
          </cell>
          <cell r="T421">
            <v>94</v>
          </cell>
          <cell r="U421">
            <v>9</v>
          </cell>
          <cell r="V421">
            <v>94</v>
          </cell>
          <cell r="W421">
            <v>9</v>
          </cell>
          <cell r="X421">
            <v>94</v>
          </cell>
          <cell r="AF421" t="str">
            <v>00</v>
          </cell>
          <cell r="AI421">
            <v>105829033</v>
          </cell>
          <cell r="AJ421">
            <v>42993044.649999999</v>
          </cell>
        </row>
        <row r="422">
          <cell r="A422" t="str">
            <v>02</v>
          </cell>
          <cell r="B422" t="str">
            <v>02</v>
          </cell>
          <cell r="C422" t="str">
            <v>6071</v>
          </cell>
          <cell r="D422" t="str">
            <v>Вагон дом</v>
          </cell>
          <cell r="E422" t="str">
            <v>дерево-метал.Финлянд</v>
          </cell>
          <cell r="F422" t="str">
            <v>ия</v>
          </cell>
          <cell r="G422" t="str">
            <v>01</v>
          </cell>
          <cell r="H422">
            <v>85000</v>
          </cell>
          <cell r="I422">
            <v>2656.25</v>
          </cell>
          <cell r="J422">
            <v>0</v>
          </cell>
          <cell r="K422">
            <v>0.8</v>
          </cell>
          <cell r="L422" t="str">
            <v>20</v>
          </cell>
          <cell r="M422" t="str">
            <v>10010</v>
          </cell>
          <cell r="N422" t="str">
            <v>13 2022261</v>
          </cell>
          <cell r="O422" t="str">
            <v>01</v>
          </cell>
          <cell r="P422">
            <v>12.5</v>
          </cell>
          <cell r="Q422">
            <v>0</v>
          </cell>
          <cell r="R422" t="str">
            <v>1</v>
          </cell>
          <cell r="S422" t="str">
            <v>10</v>
          </cell>
          <cell r="T422">
            <v>94</v>
          </cell>
          <cell r="U422">
            <v>9</v>
          </cell>
          <cell r="V422">
            <v>94</v>
          </cell>
          <cell r="W422">
            <v>9</v>
          </cell>
          <cell r="X422">
            <v>94</v>
          </cell>
          <cell r="AF422" t="str">
            <v>00</v>
          </cell>
          <cell r="AI422">
            <v>105829033</v>
          </cell>
          <cell r="AJ422">
            <v>42993044.649999999</v>
          </cell>
        </row>
        <row r="423">
          <cell r="A423" t="str">
            <v>02</v>
          </cell>
          <cell r="B423" t="str">
            <v>02</v>
          </cell>
          <cell r="C423" t="str">
            <v>6072</v>
          </cell>
          <cell r="D423" t="str">
            <v>Вагон дом</v>
          </cell>
          <cell r="E423" t="str">
            <v>дерево-метал.Финлянд</v>
          </cell>
          <cell r="F423" t="str">
            <v>ия</v>
          </cell>
          <cell r="G423" t="str">
            <v>01</v>
          </cell>
          <cell r="H423">
            <v>85000</v>
          </cell>
          <cell r="I423">
            <v>2656.25</v>
          </cell>
          <cell r="J423">
            <v>0</v>
          </cell>
          <cell r="K423">
            <v>0.8</v>
          </cell>
          <cell r="L423" t="str">
            <v>20</v>
          </cell>
          <cell r="M423" t="str">
            <v>10010</v>
          </cell>
          <cell r="N423" t="str">
            <v>13 2022261</v>
          </cell>
          <cell r="O423" t="str">
            <v>01</v>
          </cell>
          <cell r="P423">
            <v>12.5</v>
          </cell>
          <cell r="Q423">
            <v>0</v>
          </cell>
          <cell r="R423" t="str">
            <v>1</v>
          </cell>
          <cell r="S423" t="str">
            <v>10</v>
          </cell>
          <cell r="T423">
            <v>94</v>
          </cell>
          <cell r="U423">
            <v>9</v>
          </cell>
          <cell r="V423">
            <v>94</v>
          </cell>
          <cell r="W423">
            <v>9</v>
          </cell>
          <cell r="X423">
            <v>94</v>
          </cell>
          <cell r="AF423" t="str">
            <v>00</v>
          </cell>
          <cell r="AI423">
            <v>105829033</v>
          </cell>
          <cell r="AJ423">
            <v>42993044.649999999</v>
          </cell>
        </row>
        <row r="424">
          <cell r="A424" t="str">
            <v>02</v>
          </cell>
          <cell r="B424" t="str">
            <v>02</v>
          </cell>
          <cell r="C424" t="str">
            <v>6073</v>
          </cell>
          <cell r="D424" t="str">
            <v>вагон дом</v>
          </cell>
          <cell r="E424" t="str">
            <v>дерево-метал.Финлянд</v>
          </cell>
          <cell r="F424" t="str">
            <v>ия</v>
          </cell>
          <cell r="G424" t="str">
            <v>01</v>
          </cell>
          <cell r="H424">
            <v>85000</v>
          </cell>
          <cell r="I424">
            <v>2656.25</v>
          </cell>
          <cell r="J424">
            <v>0</v>
          </cell>
          <cell r="K424">
            <v>0.8</v>
          </cell>
          <cell r="L424" t="str">
            <v>20</v>
          </cell>
          <cell r="M424" t="str">
            <v>10010</v>
          </cell>
          <cell r="N424" t="str">
            <v>13 2022261</v>
          </cell>
          <cell r="O424" t="str">
            <v>01</v>
          </cell>
          <cell r="P424">
            <v>12.5</v>
          </cell>
          <cell r="Q424">
            <v>0</v>
          </cell>
          <cell r="R424" t="str">
            <v>1</v>
          </cell>
          <cell r="S424" t="str">
            <v>10</v>
          </cell>
          <cell r="T424">
            <v>94</v>
          </cell>
          <cell r="U424">
            <v>9</v>
          </cell>
          <cell r="V424">
            <v>94</v>
          </cell>
          <cell r="W424">
            <v>9</v>
          </cell>
          <cell r="X424">
            <v>94</v>
          </cell>
          <cell r="AF424" t="str">
            <v>00</v>
          </cell>
          <cell r="AI424">
            <v>105829033</v>
          </cell>
          <cell r="AJ424">
            <v>42993044.649999999</v>
          </cell>
        </row>
        <row r="425">
          <cell r="A425" t="str">
            <v>02</v>
          </cell>
          <cell r="B425" t="str">
            <v>02</v>
          </cell>
          <cell r="C425" t="str">
            <v>6074</v>
          </cell>
          <cell r="D425" t="str">
            <v>Вагон дом</v>
          </cell>
          <cell r="E425" t="str">
            <v>дерево-метал.Финлянд</v>
          </cell>
          <cell r="F425" t="str">
            <v>ия</v>
          </cell>
          <cell r="G425" t="str">
            <v>01</v>
          </cell>
          <cell r="H425">
            <v>85000</v>
          </cell>
          <cell r="I425">
            <v>2656.25</v>
          </cell>
          <cell r="J425">
            <v>0</v>
          </cell>
          <cell r="K425">
            <v>0.8</v>
          </cell>
          <cell r="L425" t="str">
            <v>20</v>
          </cell>
          <cell r="M425" t="str">
            <v>10010</v>
          </cell>
          <cell r="N425" t="str">
            <v>13 2022261</v>
          </cell>
          <cell r="O425" t="str">
            <v>01</v>
          </cell>
          <cell r="P425">
            <v>12.5</v>
          </cell>
          <cell r="Q425">
            <v>0</v>
          </cell>
          <cell r="R425" t="str">
            <v>1</v>
          </cell>
          <cell r="S425" t="str">
            <v>10</v>
          </cell>
          <cell r="T425">
            <v>94</v>
          </cell>
          <cell r="U425">
            <v>9</v>
          </cell>
          <cell r="V425">
            <v>94</v>
          </cell>
          <cell r="W425">
            <v>9</v>
          </cell>
          <cell r="X425">
            <v>94</v>
          </cell>
          <cell r="AF425" t="str">
            <v>00</v>
          </cell>
          <cell r="AI425">
            <v>105829033</v>
          </cell>
          <cell r="AJ425">
            <v>42993044.649999999</v>
          </cell>
        </row>
        <row r="426">
          <cell r="A426" t="str">
            <v>02</v>
          </cell>
          <cell r="B426" t="str">
            <v>02</v>
          </cell>
          <cell r="C426" t="str">
            <v>6075</v>
          </cell>
          <cell r="D426" t="str">
            <v>Вагон дом командирск</v>
          </cell>
          <cell r="E426" t="str">
            <v>дерево-металлич.</v>
          </cell>
          <cell r="F426" t="str">
            <v>Финляндия</v>
          </cell>
          <cell r="G426" t="str">
            <v>01</v>
          </cell>
          <cell r="H426">
            <v>85000</v>
          </cell>
          <cell r="I426">
            <v>2516.4299999999998</v>
          </cell>
          <cell r="J426">
            <v>0</v>
          </cell>
          <cell r="K426">
            <v>0.76</v>
          </cell>
          <cell r="L426" t="str">
            <v>20</v>
          </cell>
          <cell r="M426" t="str">
            <v>10010</v>
          </cell>
          <cell r="N426" t="str">
            <v>13 2022261</v>
          </cell>
          <cell r="O426" t="str">
            <v>01</v>
          </cell>
          <cell r="P426">
            <v>12.5</v>
          </cell>
          <cell r="Q426">
            <v>0</v>
          </cell>
          <cell r="R426" t="str">
            <v>1</v>
          </cell>
          <cell r="S426" t="str">
            <v>10</v>
          </cell>
          <cell r="T426">
            <v>94</v>
          </cell>
          <cell r="U426">
            <v>9</v>
          </cell>
          <cell r="V426">
            <v>94</v>
          </cell>
          <cell r="W426">
            <v>9</v>
          </cell>
          <cell r="X426">
            <v>94</v>
          </cell>
          <cell r="AF426" t="str">
            <v>00</v>
          </cell>
          <cell r="AI426">
            <v>111709069</v>
          </cell>
          <cell r="AJ426">
            <v>45198058.149999999</v>
          </cell>
        </row>
        <row r="427">
          <cell r="A427" t="str">
            <v>02</v>
          </cell>
          <cell r="B427" t="str">
            <v>02</v>
          </cell>
          <cell r="C427" t="str">
            <v>6076</v>
          </cell>
          <cell r="D427" t="str">
            <v>Вагон дом</v>
          </cell>
          <cell r="E427" t="str">
            <v>дерево-металлич.</v>
          </cell>
          <cell r="F427" t="str">
            <v>3 х 9</v>
          </cell>
          <cell r="G427" t="str">
            <v>01</v>
          </cell>
          <cell r="H427">
            <v>85000</v>
          </cell>
          <cell r="I427">
            <v>2656.25</v>
          </cell>
          <cell r="J427">
            <v>0</v>
          </cell>
          <cell r="K427">
            <v>0.15</v>
          </cell>
          <cell r="L427" t="str">
            <v>20</v>
          </cell>
          <cell r="M427" t="str">
            <v>10010</v>
          </cell>
          <cell r="N427" t="str">
            <v>13 2022261</v>
          </cell>
          <cell r="O427" t="str">
            <v>01</v>
          </cell>
          <cell r="P427">
            <v>12.5</v>
          </cell>
          <cell r="Q427">
            <v>0</v>
          </cell>
          <cell r="R427" t="str">
            <v>1</v>
          </cell>
          <cell r="S427" t="str">
            <v>10</v>
          </cell>
          <cell r="T427">
            <v>94</v>
          </cell>
          <cell r="U427">
            <v>9</v>
          </cell>
          <cell r="V427">
            <v>94</v>
          </cell>
          <cell r="W427">
            <v>9</v>
          </cell>
          <cell r="X427">
            <v>94</v>
          </cell>
          <cell r="AF427" t="str">
            <v>00</v>
          </cell>
          <cell r="AI427">
            <v>565600762</v>
          </cell>
          <cell r="AJ427">
            <v>229775309.47</v>
          </cell>
        </row>
        <row r="428">
          <cell r="A428" t="str">
            <v>02</v>
          </cell>
          <cell r="B428" t="str">
            <v>02</v>
          </cell>
          <cell r="C428" t="str">
            <v>6077</v>
          </cell>
          <cell r="D428" t="str">
            <v>вагон дом</v>
          </cell>
          <cell r="E428" t="str">
            <v>дерево-металлич.</v>
          </cell>
          <cell r="F428" t="str">
            <v>Финляндия</v>
          </cell>
          <cell r="G428" t="str">
            <v>01</v>
          </cell>
          <cell r="H428">
            <v>84714.28</v>
          </cell>
          <cell r="I428">
            <v>2647.32</v>
          </cell>
          <cell r="J428">
            <v>0</v>
          </cell>
          <cell r="K428">
            <v>1.5</v>
          </cell>
          <cell r="L428" t="str">
            <v>20</v>
          </cell>
          <cell r="M428" t="str">
            <v>10010</v>
          </cell>
          <cell r="N428" t="str">
            <v>13 2022261</v>
          </cell>
          <cell r="O428" t="str">
            <v>01</v>
          </cell>
          <cell r="P428">
            <v>12.5</v>
          </cell>
          <cell r="Q428">
            <v>0</v>
          </cell>
          <cell r="R428" t="str">
            <v>1</v>
          </cell>
          <cell r="S428" t="str">
            <v>10</v>
          </cell>
          <cell r="T428">
            <v>94</v>
          </cell>
          <cell r="U428">
            <v>9</v>
          </cell>
          <cell r="V428">
            <v>94</v>
          </cell>
          <cell r="W428">
            <v>9</v>
          </cell>
          <cell r="X428">
            <v>94</v>
          </cell>
          <cell r="AF428" t="str">
            <v>00</v>
          </cell>
          <cell r="AI428">
            <v>56476188</v>
          </cell>
          <cell r="AJ428">
            <v>22943451.48</v>
          </cell>
        </row>
        <row r="429">
          <cell r="A429" t="str">
            <v>02</v>
          </cell>
          <cell r="B429" t="str">
            <v>12</v>
          </cell>
          <cell r="C429" t="str">
            <v>6080</v>
          </cell>
          <cell r="D429" t="str">
            <v>Сцепка-сп-11</v>
          </cell>
          <cell r="G429" t="str">
            <v>01</v>
          </cell>
          <cell r="H429">
            <v>4449.84</v>
          </cell>
          <cell r="I429">
            <v>222.49</v>
          </cell>
          <cell r="J429">
            <v>0</v>
          </cell>
          <cell r="K429">
            <v>1.31</v>
          </cell>
          <cell r="L429" t="str">
            <v>88/4</v>
          </cell>
          <cell r="M429" t="str">
            <v>45744</v>
          </cell>
          <cell r="N429" t="str">
            <v>14 2921000</v>
          </cell>
          <cell r="O429" t="str">
            <v>063</v>
          </cell>
          <cell r="P429">
            <v>20</v>
          </cell>
          <cell r="Q429">
            <v>0</v>
          </cell>
          <cell r="R429" t="str">
            <v>1</v>
          </cell>
          <cell r="S429" t="str">
            <v>45</v>
          </cell>
          <cell r="T429">
            <v>93</v>
          </cell>
          <cell r="U429">
            <v>9</v>
          </cell>
          <cell r="V429">
            <v>94</v>
          </cell>
          <cell r="W429">
            <v>9</v>
          </cell>
          <cell r="X429">
            <v>94</v>
          </cell>
          <cell r="AF429" t="str">
            <v>00</v>
          </cell>
          <cell r="AI429">
            <v>3396823</v>
          </cell>
          <cell r="AJ429">
            <v>2207935.02</v>
          </cell>
        </row>
        <row r="430">
          <cell r="A430" t="str">
            <v>02</v>
          </cell>
          <cell r="B430" t="str">
            <v>12</v>
          </cell>
          <cell r="C430" t="str">
            <v>6081</v>
          </cell>
          <cell r="D430" t="str">
            <v>Сцепка сп-11</v>
          </cell>
          <cell r="G430" t="str">
            <v>01</v>
          </cell>
          <cell r="H430">
            <v>6100</v>
          </cell>
          <cell r="I430">
            <v>305</v>
          </cell>
          <cell r="J430">
            <v>0</v>
          </cell>
          <cell r="K430">
            <v>1.2</v>
          </cell>
          <cell r="L430" t="str">
            <v>88/4</v>
          </cell>
          <cell r="M430" t="str">
            <v>45744</v>
          </cell>
          <cell r="N430" t="str">
            <v>14 2921000</v>
          </cell>
          <cell r="O430" t="str">
            <v>063</v>
          </cell>
          <cell r="P430">
            <v>20</v>
          </cell>
          <cell r="Q430">
            <v>0</v>
          </cell>
          <cell r="R430" t="str">
            <v>1</v>
          </cell>
          <cell r="S430" t="str">
            <v>45</v>
          </cell>
          <cell r="T430">
            <v>94</v>
          </cell>
          <cell r="U430">
            <v>9</v>
          </cell>
          <cell r="V430">
            <v>94</v>
          </cell>
          <cell r="W430">
            <v>9</v>
          </cell>
          <cell r="X430">
            <v>94</v>
          </cell>
          <cell r="AF430" t="str">
            <v>00</v>
          </cell>
          <cell r="AI430">
            <v>5095233</v>
          </cell>
          <cell r="AJ430">
            <v>3311901.45</v>
          </cell>
        </row>
        <row r="431">
          <cell r="A431" t="str">
            <v>02</v>
          </cell>
          <cell r="B431" t="str">
            <v>12</v>
          </cell>
          <cell r="C431" t="str">
            <v>6082</v>
          </cell>
          <cell r="D431" t="str">
            <v>жатка жвн-6</v>
          </cell>
          <cell r="F431" t="str">
            <v>673503</v>
          </cell>
          <cell r="G431" t="str">
            <v>01</v>
          </cell>
          <cell r="H431">
            <v>12258.08</v>
          </cell>
          <cell r="I431">
            <v>383.07</v>
          </cell>
          <cell r="J431">
            <v>0</v>
          </cell>
          <cell r="K431">
            <v>1.21</v>
          </cell>
          <cell r="L431" t="str">
            <v>88/4</v>
          </cell>
          <cell r="M431" t="str">
            <v>45701</v>
          </cell>
          <cell r="N431" t="str">
            <v>14 2921000</v>
          </cell>
          <cell r="O431" t="str">
            <v>062</v>
          </cell>
          <cell r="P431">
            <v>12.5</v>
          </cell>
          <cell r="Q431">
            <v>0</v>
          </cell>
          <cell r="R431" t="str">
            <v>1</v>
          </cell>
          <cell r="S431" t="str">
            <v>45</v>
          </cell>
          <cell r="T431">
            <v>94</v>
          </cell>
          <cell r="U431">
            <v>9</v>
          </cell>
          <cell r="V431">
            <v>94</v>
          </cell>
          <cell r="W431">
            <v>9</v>
          </cell>
          <cell r="X431">
            <v>94</v>
          </cell>
          <cell r="AF431" t="str">
            <v>00</v>
          </cell>
          <cell r="AI431">
            <v>10130647</v>
          </cell>
          <cell r="AJ431">
            <v>4115575.29</v>
          </cell>
        </row>
        <row r="432">
          <cell r="A432" t="str">
            <v>02</v>
          </cell>
          <cell r="B432" t="str">
            <v>12</v>
          </cell>
          <cell r="C432" t="str">
            <v>6083</v>
          </cell>
          <cell r="D432" t="str">
            <v>Жатка жвн-6</v>
          </cell>
          <cell r="F432" t="str">
            <v>673410</v>
          </cell>
          <cell r="G432" t="str">
            <v>01</v>
          </cell>
          <cell r="H432">
            <v>12258.08</v>
          </cell>
          <cell r="I432">
            <v>383.07</v>
          </cell>
          <cell r="J432">
            <v>0</v>
          </cell>
          <cell r="K432">
            <v>1.21</v>
          </cell>
          <cell r="L432" t="str">
            <v>88/4</v>
          </cell>
          <cell r="M432" t="str">
            <v>45701</v>
          </cell>
          <cell r="N432" t="str">
            <v>14 2921000</v>
          </cell>
          <cell r="O432" t="str">
            <v>062</v>
          </cell>
          <cell r="P432">
            <v>12.5</v>
          </cell>
          <cell r="Q432">
            <v>0</v>
          </cell>
          <cell r="R432" t="str">
            <v>1</v>
          </cell>
          <cell r="S432" t="str">
            <v>45</v>
          </cell>
          <cell r="T432">
            <v>94</v>
          </cell>
          <cell r="U432">
            <v>9</v>
          </cell>
          <cell r="V432">
            <v>94</v>
          </cell>
          <cell r="W432">
            <v>9</v>
          </cell>
          <cell r="X432">
            <v>94</v>
          </cell>
          <cell r="AF432" t="str">
            <v>00</v>
          </cell>
          <cell r="AI432">
            <v>10130647</v>
          </cell>
          <cell r="AJ432">
            <v>4115575.29</v>
          </cell>
        </row>
        <row r="433">
          <cell r="A433" t="str">
            <v>02</v>
          </cell>
          <cell r="B433" t="str">
            <v>12</v>
          </cell>
          <cell r="C433" t="str">
            <v>6085</v>
          </cell>
          <cell r="D433" t="str">
            <v>Сцепка</v>
          </cell>
          <cell r="G433" t="str">
            <v>01</v>
          </cell>
          <cell r="H433">
            <v>6100</v>
          </cell>
          <cell r="I433">
            <v>305</v>
          </cell>
          <cell r="J433">
            <v>0</v>
          </cell>
          <cell r="K433">
            <v>0.9</v>
          </cell>
          <cell r="L433" t="str">
            <v>88/4</v>
          </cell>
          <cell r="M433" t="str">
            <v>45744</v>
          </cell>
          <cell r="N433" t="str">
            <v>14 2921000</v>
          </cell>
          <cell r="O433" t="str">
            <v>063</v>
          </cell>
          <cell r="P433">
            <v>20</v>
          </cell>
          <cell r="Q433">
            <v>0</v>
          </cell>
          <cell r="R433" t="str">
            <v>1</v>
          </cell>
          <cell r="S433" t="str">
            <v>45</v>
          </cell>
          <cell r="T433">
            <v>94</v>
          </cell>
          <cell r="U433">
            <v>9</v>
          </cell>
          <cell r="V433">
            <v>94</v>
          </cell>
          <cell r="W433">
            <v>9</v>
          </cell>
          <cell r="X433">
            <v>94</v>
          </cell>
          <cell r="AF433" t="str">
            <v>00</v>
          </cell>
          <cell r="AI433">
            <v>6743118</v>
          </cell>
          <cell r="AJ433">
            <v>4383026.7</v>
          </cell>
        </row>
        <row r="434">
          <cell r="A434" t="str">
            <v>02</v>
          </cell>
          <cell r="B434" t="str">
            <v>12</v>
          </cell>
          <cell r="C434" t="str">
            <v>6086</v>
          </cell>
          <cell r="D434" t="str">
            <v>Сцепка сп-11</v>
          </cell>
          <cell r="G434" t="str">
            <v>01</v>
          </cell>
          <cell r="H434">
            <v>6100</v>
          </cell>
          <cell r="I434">
            <v>305</v>
          </cell>
          <cell r="J434">
            <v>0</v>
          </cell>
          <cell r="K434">
            <v>0.9</v>
          </cell>
          <cell r="L434" t="str">
            <v>88/4</v>
          </cell>
          <cell r="M434" t="str">
            <v>45744</v>
          </cell>
          <cell r="N434" t="str">
            <v>14 2921000</v>
          </cell>
          <cell r="O434" t="str">
            <v>063</v>
          </cell>
          <cell r="P434">
            <v>20</v>
          </cell>
          <cell r="Q434">
            <v>0</v>
          </cell>
          <cell r="R434" t="str">
            <v>1</v>
          </cell>
          <cell r="S434" t="str">
            <v>45</v>
          </cell>
          <cell r="T434">
            <v>94</v>
          </cell>
          <cell r="U434">
            <v>9</v>
          </cell>
          <cell r="V434">
            <v>94</v>
          </cell>
          <cell r="W434">
            <v>9</v>
          </cell>
          <cell r="X434">
            <v>94</v>
          </cell>
          <cell r="AF434" t="str">
            <v>00</v>
          </cell>
          <cell r="AI434">
            <v>6743118</v>
          </cell>
          <cell r="AJ434">
            <v>4383026.7</v>
          </cell>
        </row>
        <row r="435">
          <cell r="A435" t="str">
            <v>02</v>
          </cell>
          <cell r="B435" t="str">
            <v>02</v>
          </cell>
          <cell r="C435" t="str">
            <v>6103</v>
          </cell>
          <cell r="D435" t="str">
            <v>Чешский комплекс</v>
          </cell>
          <cell r="E435" t="str">
            <v>дерево-метал.12х20</v>
          </cell>
          <cell r="F435" t="str">
            <v>Чехия</v>
          </cell>
          <cell r="G435" t="str">
            <v>01</v>
          </cell>
          <cell r="H435">
            <v>312500</v>
          </cell>
          <cell r="I435">
            <v>195312.5</v>
          </cell>
          <cell r="J435">
            <v>0</v>
          </cell>
          <cell r="K435">
            <v>0.11</v>
          </cell>
          <cell r="L435" t="str">
            <v>20</v>
          </cell>
          <cell r="M435" t="str">
            <v>10008</v>
          </cell>
          <cell r="N435" t="str">
            <v>13 4527614</v>
          </cell>
          <cell r="O435" t="str">
            <v>01</v>
          </cell>
          <cell r="P435">
            <v>5</v>
          </cell>
          <cell r="Q435">
            <v>0</v>
          </cell>
          <cell r="R435" t="str">
            <v>1</v>
          </cell>
          <cell r="S435" t="str">
            <v>10</v>
          </cell>
          <cell r="T435">
            <v>82</v>
          </cell>
          <cell r="U435">
            <v>6</v>
          </cell>
          <cell r="V435">
            <v>82</v>
          </cell>
          <cell r="W435">
            <v>6</v>
          </cell>
          <cell r="X435">
            <v>82</v>
          </cell>
          <cell r="AB435" t="str">
            <v>14</v>
          </cell>
          <cell r="AC435">
            <v>2</v>
          </cell>
          <cell r="AF435" t="str">
            <v>00</v>
          </cell>
          <cell r="AI435">
            <v>2816679488</v>
          </cell>
          <cell r="AJ435">
            <v>2182926602.6399999</v>
          </cell>
        </row>
        <row r="436">
          <cell r="A436" t="str">
            <v>02</v>
          </cell>
          <cell r="B436" t="str">
            <v>02</v>
          </cell>
          <cell r="C436" t="str">
            <v>6115</v>
          </cell>
          <cell r="D436" t="str">
            <v>Сварочное оборудован</v>
          </cell>
          <cell r="E436" t="str">
            <v>ие АС-42</v>
          </cell>
          <cell r="G436" t="str">
            <v>01</v>
          </cell>
          <cell r="H436">
            <v>58100</v>
          </cell>
          <cell r="I436">
            <v>27113.33</v>
          </cell>
          <cell r="J436">
            <v>0</v>
          </cell>
          <cell r="K436">
            <v>0.16</v>
          </cell>
          <cell r="L436" t="str">
            <v>20</v>
          </cell>
          <cell r="M436" t="str">
            <v>42503</v>
          </cell>
          <cell r="N436" t="str">
            <v>14 2947193</v>
          </cell>
          <cell r="O436" t="str">
            <v>067</v>
          </cell>
          <cell r="P436">
            <v>17.5</v>
          </cell>
          <cell r="Q436">
            <v>0</v>
          </cell>
          <cell r="R436" t="str">
            <v>1</v>
          </cell>
          <cell r="S436" t="str">
            <v>42</v>
          </cell>
          <cell r="T436">
            <v>90</v>
          </cell>
          <cell r="U436">
            <v>4</v>
          </cell>
          <cell r="V436">
            <v>92</v>
          </cell>
          <cell r="W436">
            <v>4</v>
          </cell>
          <cell r="X436">
            <v>92</v>
          </cell>
          <cell r="AF436" t="str">
            <v>00</v>
          </cell>
          <cell r="AI436">
            <v>365251162</v>
          </cell>
          <cell r="AJ436">
            <v>362207402.05000001</v>
          </cell>
        </row>
        <row r="437">
          <cell r="A437" t="str">
            <v>16</v>
          </cell>
          <cell r="B437" t="str">
            <v>06</v>
          </cell>
          <cell r="C437" t="str">
            <v>6121</v>
          </cell>
          <cell r="D437" t="str">
            <v>Брандвахта</v>
          </cell>
          <cell r="G437" t="str">
            <v>01</v>
          </cell>
          <cell r="H437">
            <v>750000</v>
          </cell>
          <cell r="I437">
            <v>226625</v>
          </cell>
          <cell r="J437">
            <v>0</v>
          </cell>
          <cell r="K437">
            <v>0.32</v>
          </cell>
          <cell r="L437" t="str">
            <v>88/1</v>
          </cell>
          <cell r="M437" t="str">
            <v>50222</v>
          </cell>
          <cell r="N437" t="str">
            <v>15 3511174</v>
          </cell>
          <cell r="O437" t="str">
            <v>075</v>
          </cell>
          <cell r="P437">
            <v>3.7</v>
          </cell>
          <cell r="Q437">
            <v>0</v>
          </cell>
          <cell r="R437" t="str">
            <v>1</v>
          </cell>
          <cell r="S437" t="str">
            <v>50</v>
          </cell>
          <cell r="T437">
            <v>86</v>
          </cell>
          <cell r="U437">
            <v>10</v>
          </cell>
          <cell r="V437">
            <v>86</v>
          </cell>
          <cell r="W437">
            <v>10</v>
          </cell>
          <cell r="X437">
            <v>86</v>
          </cell>
          <cell r="AF437" t="str">
            <v>16</v>
          </cell>
          <cell r="AI437">
            <v>2313504781</v>
          </cell>
          <cell r="AJ437">
            <v>955863058.89999998</v>
          </cell>
        </row>
        <row r="438">
          <cell r="A438" t="str">
            <v>16</v>
          </cell>
          <cell r="B438" t="str">
            <v>06</v>
          </cell>
          <cell r="C438" t="str">
            <v>6122</v>
          </cell>
          <cell r="D438" t="str">
            <v>Дом каркасный деревя</v>
          </cell>
          <cell r="E438" t="str">
            <v>нный 12 х 6 /фиброли</v>
          </cell>
          <cell r="F438" t="str">
            <v>товый/</v>
          </cell>
          <cell r="G438" t="str">
            <v>01</v>
          </cell>
          <cell r="H438">
            <v>53500</v>
          </cell>
          <cell r="I438">
            <v>18724.689999999999</v>
          </cell>
          <cell r="J438">
            <v>0</v>
          </cell>
          <cell r="K438">
            <v>1.02</v>
          </cell>
          <cell r="L438" t="str">
            <v>88/1</v>
          </cell>
          <cell r="M438" t="str">
            <v>10004</v>
          </cell>
          <cell r="N438" t="str">
            <v>13 2022231</v>
          </cell>
          <cell r="O438" t="str">
            <v>01</v>
          </cell>
          <cell r="P438">
            <v>2.5</v>
          </cell>
          <cell r="Q438">
            <v>0</v>
          </cell>
          <cell r="R438" t="str">
            <v>1</v>
          </cell>
          <cell r="S438" t="str">
            <v>10</v>
          </cell>
          <cell r="T438">
            <v>80</v>
          </cell>
          <cell r="U438">
            <v>12</v>
          </cell>
          <cell r="V438">
            <v>80</v>
          </cell>
          <cell r="W438">
            <v>12</v>
          </cell>
          <cell r="X438">
            <v>80</v>
          </cell>
          <cell r="AF438" t="str">
            <v>16</v>
          </cell>
          <cell r="AI438">
            <v>52262838</v>
          </cell>
          <cell r="AJ438">
            <v>22211405.68</v>
          </cell>
        </row>
        <row r="439">
          <cell r="A439" t="str">
            <v>16</v>
          </cell>
          <cell r="B439" t="str">
            <v>06</v>
          </cell>
          <cell r="C439" t="str">
            <v>6123</v>
          </cell>
          <cell r="D439" t="str">
            <v>Вагон-домик металлич</v>
          </cell>
          <cell r="E439" t="str">
            <v>еский 8 х 3м</v>
          </cell>
          <cell r="G439" t="str">
            <v>01</v>
          </cell>
          <cell r="H439">
            <v>20349.72</v>
          </cell>
          <cell r="I439">
            <v>20349.72</v>
          </cell>
          <cell r="J439">
            <v>0</v>
          </cell>
          <cell r="K439">
            <v>1.1299999999999999</v>
          </cell>
          <cell r="L439" t="str">
            <v>88/1</v>
          </cell>
          <cell r="M439" t="str">
            <v>10010</v>
          </cell>
          <cell r="N439" t="str">
            <v>13 3420175</v>
          </cell>
          <cell r="O439" t="str">
            <v>01</v>
          </cell>
          <cell r="P439">
            <v>12.5</v>
          </cell>
          <cell r="Q439">
            <v>0</v>
          </cell>
          <cell r="R439" t="str">
            <v>1</v>
          </cell>
          <cell r="S439" t="str">
            <v>10</v>
          </cell>
          <cell r="T439">
            <v>79</v>
          </cell>
          <cell r="U439">
            <v>8</v>
          </cell>
          <cell r="V439">
            <v>79</v>
          </cell>
          <cell r="W439">
            <v>8</v>
          </cell>
          <cell r="X439">
            <v>79</v>
          </cell>
          <cell r="AF439" t="str">
            <v>16</v>
          </cell>
          <cell r="AI439">
            <v>18000640</v>
          </cell>
          <cell r="AJ439">
            <v>18000640</v>
          </cell>
        </row>
        <row r="440">
          <cell r="A440" t="str">
            <v>16</v>
          </cell>
          <cell r="B440" t="str">
            <v>06</v>
          </cell>
          <cell r="C440" t="str">
            <v>6124</v>
          </cell>
          <cell r="D440" t="str">
            <v>Вагон жилой ВГ-114 м</v>
          </cell>
          <cell r="E440" t="str">
            <v>етал. 8 х 3м</v>
          </cell>
          <cell r="F440" t="str">
            <v>мед.пункт</v>
          </cell>
          <cell r="G440" t="str">
            <v>01</v>
          </cell>
          <cell r="H440">
            <v>38200</v>
          </cell>
          <cell r="I440">
            <v>38200</v>
          </cell>
          <cell r="J440">
            <v>0</v>
          </cell>
          <cell r="K440">
            <v>1.01</v>
          </cell>
          <cell r="L440" t="str">
            <v>88/1</v>
          </cell>
          <cell r="M440" t="str">
            <v>10010</v>
          </cell>
          <cell r="N440" t="str">
            <v>13 3420175</v>
          </cell>
          <cell r="O440" t="str">
            <v>01</v>
          </cell>
          <cell r="P440">
            <v>12.5</v>
          </cell>
          <cell r="Q440">
            <v>0</v>
          </cell>
          <cell r="R440" t="str">
            <v>1</v>
          </cell>
          <cell r="S440" t="str">
            <v>10</v>
          </cell>
          <cell r="T440">
            <v>79</v>
          </cell>
          <cell r="U440">
            <v>12</v>
          </cell>
          <cell r="V440">
            <v>79</v>
          </cell>
          <cell r="W440">
            <v>12</v>
          </cell>
          <cell r="X440">
            <v>79</v>
          </cell>
          <cell r="AF440" t="str">
            <v>16</v>
          </cell>
          <cell r="AI440">
            <v>37874816</v>
          </cell>
          <cell r="AJ440">
            <v>37874816</v>
          </cell>
        </row>
        <row r="441">
          <cell r="A441" t="str">
            <v>02</v>
          </cell>
          <cell r="B441" t="str">
            <v>23</v>
          </cell>
          <cell r="C441" t="str">
            <v>6605</v>
          </cell>
          <cell r="D441" t="str">
            <v>А/м ВАЗ-2106 легков.</v>
          </cell>
          <cell r="E441" t="str">
            <v>Nо В 408 ВТ</v>
          </cell>
          <cell r="F441" t="str">
            <v>куз3342055 дв б/н</v>
          </cell>
          <cell r="G441" t="str">
            <v>01</v>
          </cell>
          <cell r="H441">
            <v>24624</v>
          </cell>
          <cell r="I441">
            <v>293.44</v>
          </cell>
          <cell r="J441">
            <v>0</v>
          </cell>
          <cell r="K441">
            <v>0.62</v>
          </cell>
          <cell r="L441" t="str">
            <v>26</v>
          </cell>
          <cell r="M441" t="str">
            <v>50416</v>
          </cell>
          <cell r="N441" t="str">
            <v>15 3410110</v>
          </cell>
          <cell r="O441" t="str">
            <v>071</v>
          </cell>
          <cell r="P441">
            <v>14.3</v>
          </cell>
          <cell r="Q441">
            <v>0</v>
          </cell>
          <cell r="R441" t="str">
            <v>1</v>
          </cell>
          <cell r="S441" t="str">
            <v>50</v>
          </cell>
          <cell r="T441">
            <v>94</v>
          </cell>
          <cell r="U441">
            <v>11</v>
          </cell>
          <cell r="V441">
            <v>94</v>
          </cell>
          <cell r="W441">
            <v>11</v>
          </cell>
          <cell r="X441">
            <v>94</v>
          </cell>
          <cell r="AF441" t="str">
            <v>00</v>
          </cell>
          <cell r="AI441">
            <v>39600000</v>
          </cell>
          <cell r="AJ441">
            <v>17460300</v>
          </cell>
        </row>
        <row r="442">
          <cell r="A442" t="str">
            <v>02</v>
          </cell>
          <cell r="B442" t="str">
            <v>80</v>
          </cell>
          <cell r="C442" t="str">
            <v>6608</v>
          </cell>
          <cell r="D442" t="str">
            <v>Телефакс F 130В</v>
          </cell>
          <cell r="G442" t="str">
            <v>01</v>
          </cell>
          <cell r="H442">
            <v>1713</v>
          </cell>
          <cell r="I442">
            <v>0</v>
          </cell>
          <cell r="J442">
            <v>0</v>
          </cell>
          <cell r="K442">
            <v>0.17</v>
          </cell>
          <cell r="L442" t="str">
            <v>26</v>
          </cell>
          <cell r="M442" t="str">
            <v>45605</v>
          </cell>
          <cell r="N442" t="str">
            <v>14 3222146</v>
          </cell>
          <cell r="O442" t="str">
            <v>067</v>
          </cell>
          <cell r="P442">
            <v>7.7</v>
          </cell>
          <cell r="Q442">
            <v>0</v>
          </cell>
          <cell r="R442" t="str">
            <v>1</v>
          </cell>
          <cell r="S442" t="str">
            <v>45</v>
          </cell>
          <cell r="T442">
            <v>94</v>
          </cell>
          <cell r="U442">
            <v>12</v>
          </cell>
          <cell r="V442">
            <v>94</v>
          </cell>
          <cell r="W442">
            <v>12</v>
          </cell>
          <cell r="X442">
            <v>94</v>
          </cell>
          <cell r="AF442" t="str">
            <v>00</v>
          </cell>
          <cell r="AI442">
            <v>10011600</v>
          </cell>
          <cell r="AJ442">
            <v>2312679.6</v>
          </cell>
        </row>
        <row r="443">
          <cell r="A443" t="str">
            <v>02</v>
          </cell>
          <cell r="B443" t="str">
            <v>80</v>
          </cell>
          <cell r="C443" t="str">
            <v>6609</v>
          </cell>
          <cell r="D443" t="str">
            <v>Копировальный аппара</v>
          </cell>
          <cell r="E443" t="str">
            <v>т А У</v>
          </cell>
          <cell r="G443" t="str">
            <v>01</v>
          </cell>
          <cell r="H443">
            <v>3185</v>
          </cell>
          <cell r="I443">
            <v>0</v>
          </cell>
          <cell r="J443">
            <v>0</v>
          </cell>
          <cell r="K443">
            <v>0.21</v>
          </cell>
          <cell r="L443" t="str">
            <v>26</v>
          </cell>
          <cell r="M443" t="str">
            <v>44804</v>
          </cell>
          <cell r="N443" t="str">
            <v>14 3010210</v>
          </cell>
          <cell r="O443" t="str">
            <v>063</v>
          </cell>
          <cell r="P443">
            <v>12.5</v>
          </cell>
          <cell r="Q443">
            <v>0</v>
          </cell>
          <cell r="R443" t="str">
            <v>1</v>
          </cell>
          <cell r="S443" t="str">
            <v>48</v>
          </cell>
          <cell r="T443">
            <v>94</v>
          </cell>
          <cell r="U443">
            <v>12</v>
          </cell>
          <cell r="V443">
            <v>94</v>
          </cell>
          <cell r="W443">
            <v>12</v>
          </cell>
          <cell r="X443">
            <v>94</v>
          </cell>
          <cell r="AF443" t="str">
            <v>00</v>
          </cell>
          <cell r="AI443">
            <v>14927000</v>
          </cell>
          <cell r="AJ443">
            <v>4478100</v>
          </cell>
        </row>
        <row r="444">
          <cell r="A444" t="str">
            <v>02</v>
          </cell>
          <cell r="B444" t="str">
            <v>71</v>
          </cell>
          <cell r="C444" t="str">
            <v>6610</v>
          </cell>
          <cell r="D444" t="str">
            <v>Электростанция АД-60</v>
          </cell>
          <cell r="G444" t="str">
            <v>01</v>
          </cell>
          <cell r="H444">
            <v>43160</v>
          </cell>
          <cell r="I444">
            <v>0</v>
          </cell>
          <cell r="J444">
            <v>0</v>
          </cell>
          <cell r="K444">
            <v>0.46</v>
          </cell>
          <cell r="L444" t="str">
            <v>23</v>
          </cell>
          <cell r="M444" t="str">
            <v>40307</v>
          </cell>
          <cell r="N444" t="str">
            <v>14 2911102</v>
          </cell>
          <cell r="O444" t="str">
            <v>067</v>
          </cell>
          <cell r="P444">
            <v>14.3</v>
          </cell>
          <cell r="Q444">
            <v>0</v>
          </cell>
          <cell r="R444" t="str">
            <v>1</v>
          </cell>
          <cell r="S444" t="str">
            <v>40</v>
          </cell>
          <cell r="T444">
            <v>94</v>
          </cell>
          <cell r="U444">
            <v>12</v>
          </cell>
          <cell r="V444">
            <v>94</v>
          </cell>
          <cell r="W444">
            <v>12</v>
          </cell>
          <cell r="X444">
            <v>94</v>
          </cell>
          <cell r="AF444" t="str">
            <v>00</v>
          </cell>
          <cell r="AI444">
            <v>93073169</v>
          </cell>
          <cell r="AJ444">
            <v>39928389.5</v>
          </cell>
        </row>
        <row r="445">
          <cell r="A445" t="str">
            <v>02</v>
          </cell>
          <cell r="B445" t="str">
            <v>23</v>
          </cell>
          <cell r="C445" t="str">
            <v>6611</v>
          </cell>
          <cell r="D445" t="str">
            <v>А/м УАЗ-АПВ-У-05фер-</v>
          </cell>
          <cell r="E445" t="str">
            <v>мер Nо А 832 РН</v>
          </cell>
          <cell r="F445" t="str">
            <v>дв41110896 ш2994339</v>
          </cell>
          <cell r="G445" t="str">
            <v>01</v>
          </cell>
          <cell r="H445">
            <v>53990</v>
          </cell>
          <cell r="I445">
            <v>0</v>
          </cell>
          <cell r="J445">
            <v>0</v>
          </cell>
          <cell r="K445">
            <v>0.77</v>
          </cell>
          <cell r="L445" t="str">
            <v>23</v>
          </cell>
          <cell r="M445" t="str">
            <v>50401</v>
          </cell>
          <cell r="N445" t="str">
            <v>15 3410170</v>
          </cell>
          <cell r="O445" t="str">
            <v>075</v>
          </cell>
          <cell r="P445">
            <v>14.3</v>
          </cell>
          <cell r="Q445">
            <v>0</v>
          </cell>
          <cell r="R445" t="str">
            <v>1</v>
          </cell>
          <cell r="S445" t="str">
            <v>50</v>
          </cell>
          <cell r="T445">
            <v>94</v>
          </cell>
          <cell r="U445">
            <v>12</v>
          </cell>
          <cell r="V445">
            <v>94</v>
          </cell>
          <cell r="W445">
            <v>12</v>
          </cell>
          <cell r="X445">
            <v>94</v>
          </cell>
          <cell r="AF445" t="str">
            <v>00</v>
          </cell>
          <cell r="AI445">
            <v>70351805</v>
          </cell>
          <cell r="AJ445">
            <v>30180924.350000001</v>
          </cell>
        </row>
        <row r="446">
          <cell r="A446" t="str">
            <v>02</v>
          </cell>
          <cell r="B446" t="str">
            <v>71</v>
          </cell>
          <cell r="C446" t="str">
            <v>6612</v>
          </cell>
          <cell r="D446" t="str">
            <v>Кран балка опорная 5</v>
          </cell>
          <cell r="E446" t="str">
            <v>тн пролет 10.5м высо</v>
          </cell>
          <cell r="G446" t="str">
            <v>01</v>
          </cell>
          <cell r="H446">
            <v>20450</v>
          </cell>
          <cell r="I446">
            <v>0</v>
          </cell>
          <cell r="J446">
            <v>0</v>
          </cell>
          <cell r="K446">
            <v>0.53</v>
          </cell>
          <cell r="L446" t="str">
            <v>23</v>
          </cell>
          <cell r="M446" t="str">
            <v>41704</v>
          </cell>
          <cell r="N446" t="str">
            <v>14 2915289</v>
          </cell>
          <cell r="O446" t="str">
            <v>065</v>
          </cell>
          <cell r="P446">
            <v>5</v>
          </cell>
          <cell r="Q446">
            <v>0</v>
          </cell>
          <cell r="R446" t="str">
            <v>1</v>
          </cell>
          <cell r="S446" t="str">
            <v>41</v>
          </cell>
          <cell r="T446">
            <v>94</v>
          </cell>
          <cell r="U446">
            <v>12</v>
          </cell>
          <cell r="V446">
            <v>94</v>
          </cell>
          <cell r="W446">
            <v>12</v>
          </cell>
          <cell r="X446">
            <v>94</v>
          </cell>
          <cell r="AF446" t="str">
            <v>00</v>
          </cell>
          <cell r="AI446">
            <v>38926828</v>
          </cell>
          <cell r="AJ446">
            <v>5839024.2000000002</v>
          </cell>
        </row>
        <row r="447">
          <cell r="A447" t="str">
            <v>02</v>
          </cell>
          <cell r="B447" t="str">
            <v>02</v>
          </cell>
          <cell r="C447" t="str">
            <v>6613</v>
          </cell>
          <cell r="D447" t="str">
            <v>Телевизор КВ-2511</v>
          </cell>
          <cell r="E447" t="str">
            <v>SONY Япония</v>
          </cell>
          <cell r="G447" t="str">
            <v>01</v>
          </cell>
          <cell r="H447">
            <v>4005</v>
          </cell>
          <cell r="I447">
            <v>0</v>
          </cell>
          <cell r="J447">
            <v>0</v>
          </cell>
          <cell r="K447">
            <v>0.43</v>
          </cell>
          <cell r="L447" t="str">
            <v>20</v>
          </cell>
          <cell r="M447" t="str">
            <v>45625</v>
          </cell>
          <cell r="N447" t="str">
            <v>14 3230100</v>
          </cell>
          <cell r="O447" t="str">
            <v>067</v>
          </cell>
          <cell r="P447">
            <v>10.5</v>
          </cell>
          <cell r="Q447">
            <v>0</v>
          </cell>
          <cell r="R447" t="str">
            <v>1</v>
          </cell>
          <cell r="S447" t="str">
            <v>45</v>
          </cell>
          <cell r="T447">
            <v>94</v>
          </cell>
          <cell r="U447">
            <v>12</v>
          </cell>
          <cell r="V447">
            <v>94</v>
          </cell>
          <cell r="W447">
            <v>12</v>
          </cell>
          <cell r="X447">
            <v>94</v>
          </cell>
          <cell r="AF447" t="str">
            <v>00</v>
          </cell>
          <cell r="AI447">
            <v>9314342</v>
          </cell>
          <cell r="AJ447">
            <v>419145.39</v>
          </cell>
        </row>
        <row r="448">
          <cell r="A448" t="str">
            <v>02</v>
          </cell>
          <cell r="B448" t="str">
            <v>02</v>
          </cell>
          <cell r="C448" t="str">
            <v>6614</v>
          </cell>
          <cell r="D448" t="str">
            <v>Эксковатор роторный</v>
          </cell>
          <cell r="E448" t="str">
            <v>ЭТР-254-01 А  дв.ямз</v>
          </cell>
          <cell r="F448" t="str">
            <v>31</v>
          </cell>
          <cell r="G448" t="str">
            <v>01</v>
          </cell>
          <cell r="H448">
            <v>415000</v>
          </cell>
          <cell r="I448">
            <v>0</v>
          </cell>
          <cell r="J448">
            <v>0</v>
          </cell>
          <cell r="K448">
            <v>0.56000000000000005</v>
          </cell>
          <cell r="L448" t="str">
            <v>20</v>
          </cell>
          <cell r="M448" t="str">
            <v>41809</v>
          </cell>
          <cell r="N448" t="str">
            <v>14 2924335</v>
          </cell>
          <cell r="O448" t="str">
            <v>067</v>
          </cell>
          <cell r="P448">
            <v>5</v>
          </cell>
          <cell r="Q448">
            <v>0</v>
          </cell>
          <cell r="R448" t="str">
            <v>1</v>
          </cell>
          <cell r="S448" t="str">
            <v>41</v>
          </cell>
          <cell r="T448">
            <v>91</v>
          </cell>
          <cell r="U448">
            <v>12</v>
          </cell>
          <cell r="V448">
            <v>94</v>
          </cell>
          <cell r="W448">
            <v>12</v>
          </cell>
          <cell r="X448">
            <v>94</v>
          </cell>
          <cell r="AB448" t="str">
            <v>14</v>
          </cell>
          <cell r="AC448">
            <v>6</v>
          </cell>
          <cell r="AF448" t="str">
            <v>00</v>
          </cell>
          <cell r="AI448">
            <v>737560977</v>
          </cell>
          <cell r="AJ448">
            <v>110634146.55</v>
          </cell>
        </row>
        <row r="449">
          <cell r="A449" t="str">
            <v>02</v>
          </cell>
          <cell r="B449" t="str">
            <v>23</v>
          </cell>
          <cell r="C449" t="str">
            <v>6615</v>
          </cell>
          <cell r="D449" t="str">
            <v>Автомагнитола  с кол</v>
          </cell>
          <cell r="E449" t="str">
            <v>онками FILIPS</v>
          </cell>
          <cell r="F449" t="str">
            <v>Голландия</v>
          </cell>
          <cell r="G449" t="str">
            <v>01</v>
          </cell>
          <cell r="H449">
            <v>445.04</v>
          </cell>
          <cell r="I449">
            <v>0</v>
          </cell>
          <cell r="J449">
            <v>0</v>
          </cell>
          <cell r="K449">
            <v>0.26</v>
          </cell>
          <cell r="L449" t="str">
            <v>23</v>
          </cell>
          <cell r="M449" t="str">
            <v>45624</v>
          </cell>
          <cell r="N449" t="str">
            <v>14 3230114</v>
          </cell>
          <cell r="O449" t="str">
            <v>067</v>
          </cell>
          <cell r="P449">
            <v>7.8</v>
          </cell>
          <cell r="Q449">
            <v>0</v>
          </cell>
          <cell r="R449" t="str">
            <v>1</v>
          </cell>
          <cell r="S449" t="str">
            <v>45</v>
          </cell>
          <cell r="T449">
            <v>91</v>
          </cell>
          <cell r="U449">
            <v>12</v>
          </cell>
          <cell r="V449">
            <v>94</v>
          </cell>
          <cell r="W449">
            <v>12</v>
          </cell>
          <cell r="X449">
            <v>94</v>
          </cell>
          <cell r="AF449" t="str">
            <v>00</v>
          </cell>
          <cell r="AI449">
            <v>1712194</v>
          </cell>
          <cell r="AJ449">
            <v>400653.4</v>
          </cell>
        </row>
        <row r="450">
          <cell r="A450" t="str">
            <v>02</v>
          </cell>
          <cell r="B450" t="str">
            <v>23</v>
          </cell>
          <cell r="C450" t="str">
            <v>6616</v>
          </cell>
          <cell r="D450" t="str">
            <v>Автомагнитола с коло</v>
          </cell>
          <cell r="E450" t="str">
            <v>нками FILIPS</v>
          </cell>
          <cell r="F450" t="str">
            <v>Голландия</v>
          </cell>
          <cell r="G450" t="str">
            <v>01</v>
          </cell>
          <cell r="H450">
            <v>445.04</v>
          </cell>
          <cell r="I450">
            <v>0</v>
          </cell>
          <cell r="J450">
            <v>0</v>
          </cell>
          <cell r="K450">
            <v>0.26</v>
          </cell>
          <cell r="L450" t="str">
            <v>23</v>
          </cell>
          <cell r="M450" t="str">
            <v>45624</v>
          </cell>
          <cell r="N450" t="str">
            <v>14 3230114</v>
          </cell>
          <cell r="O450" t="str">
            <v>067</v>
          </cell>
          <cell r="P450">
            <v>7.8</v>
          </cell>
          <cell r="Q450">
            <v>0</v>
          </cell>
          <cell r="R450" t="str">
            <v>1</v>
          </cell>
          <cell r="S450" t="str">
            <v>45</v>
          </cell>
          <cell r="T450">
            <v>91</v>
          </cell>
          <cell r="U450">
            <v>12</v>
          </cell>
          <cell r="V450">
            <v>94</v>
          </cell>
          <cell r="W450">
            <v>12</v>
          </cell>
          <cell r="X450">
            <v>94</v>
          </cell>
          <cell r="AF450" t="str">
            <v>00</v>
          </cell>
          <cell r="AI450">
            <v>1712194</v>
          </cell>
          <cell r="AJ450">
            <v>400653.4</v>
          </cell>
        </row>
        <row r="451">
          <cell r="A451" t="str">
            <v>02</v>
          </cell>
          <cell r="B451" t="str">
            <v>90</v>
          </cell>
          <cell r="C451" t="str">
            <v>6617</v>
          </cell>
          <cell r="D451" t="str">
            <v>Водоподогреватель</v>
          </cell>
          <cell r="F451" t="str">
            <v>494495496</v>
          </cell>
          <cell r="G451" t="str">
            <v>01</v>
          </cell>
          <cell r="H451">
            <v>14973</v>
          </cell>
          <cell r="I451">
            <v>0</v>
          </cell>
          <cell r="J451">
            <v>0</v>
          </cell>
          <cell r="K451">
            <v>1.1399999999999999</v>
          </cell>
          <cell r="L451" t="str">
            <v>23</v>
          </cell>
          <cell r="M451" t="str">
            <v>45802</v>
          </cell>
          <cell r="N451" t="str">
            <v>14 2914000</v>
          </cell>
          <cell r="O451" t="str">
            <v>067</v>
          </cell>
          <cell r="P451">
            <v>16.7</v>
          </cell>
          <cell r="Q451">
            <v>0</v>
          </cell>
          <cell r="R451" t="str">
            <v>1</v>
          </cell>
          <cell r="S451" t="str">
            <v>45</v>
          </cell>
          <cell r="T451">
            <v>94</v>
          </cell>
          <cell r="U451">
            <v>12</v>
          </cell>
          <cell r="V451">
            <v>94</v>
          </cell>
          <cell r="W451">
            <v>12</v>
          </cell>
          <cell r="X451">
            <v>94</v>
          </cell>
          <cell r="AF451" t="str">
            <v>00</v>
          </cell>
          <cell r="AI451">
            <v>13157705</v>
          </cell>
          <cell r="AJ451">
            <v>6592010.21</v>
          </cell>
        </row>
        <row r="452">
          <cell r="A452" t="str">
            <v>02</v>
          </cell>
          <cell r="B452" t="str">
            <v>23</v>
          </cell>
          <cell r="C452" t="str">
            <v>6618</v>
          </cell>
          <cell r="D452" t="str">
            <v>А/м УАЗ 3741ПЭЛХЗМ</v>
          </cell>
          <cell r="E452" t="str">
            <v>фургон ш270740 дв407</v>
          </cell>
          <cell r="F452" t="str">
            <v>02982 госN45-40 КШЧ</v>
          </cell>
          <cell r="G452" t="str">
            <v>01</v>
          </cell>
          <cell r="H452">
            <v>139733.32999999999</v>
          </cell>
          <cell r="I452">
            <v>0</v>
          </cell>
          <cell r="J452">
            <v>0</v>
          </cell>
          <cell r="K452">
            <v>1.31</v>
          </cell>
          <cell r="L452" t="str">
            <v>23</v>
          </cell>
          <cell r="M452" t="str">
            <v>41701</v>
          </cell>
          <cell r="N452" t="str">
            <v>15 3410160</v>
          </cell>
          <cell r="O452" t="str">
            <v>067</v>
          </cell>
          <cell r="P452">
            <v>9.1</v>
          </cell>
          <cell r="Q452">
            <v>0</v>
          </cell>
          <cell r="R452" t="str">
            <v>1</v>
          </cell>
          <cell r="S452" t="str">
            <v>41</v>
          </cell>
          <cell r="T452">
            <v>91</v>
          </cell>
          <cell r="U452">
            <v>12</v>
          </cell>
          <cell r="V452">
            <v>94</v>
          </cell>
          <cell r="W452">
            <v>12</v>
          </cell>
          <cell r="X452">
            <v>94</v>
          </cell>
          <cell r="AF452" t="str">
            <v>00</v>
          </cell>
          <cell r="AI452">
            <v>106666667</v>
          </cell>
          <cell r="AJ452">
            <v>29120000.09</v>
          </cell>
        </row>
        <row r="453">
          <cell r="A453" t="str">
            <v>02</v>
          </cell>
          <cell r="B453" t="str">
            <v>23</v>
          </cell>
          <cell r="C453" t="str">
            <v>6619</v>
          </cell>
          <cell r="D453" t="str">
            <v>Автомашина ЗИЛ 131А</v>
          </cell>
          <cell r="E453" t="str">
            <v>ПЭЛЭХЗ-М д047599</v>
          </cell>
          <cell r="F453" t="str">
            <v>ш041457 Nо45-41 КШЧ</v>
          </cell>
          <cell r="G453" t="str">
            <v>01</v>
          </cell>
          <cell r="H453">
            <v>122000</v>
          </cell>
          <cell r="I453">
            <v>0</v>
          </cell>
          <cell r="J453">
            <v>0</v>
          </cell>
          <cell r="K453">
            <v>1.02</v>
          </cell>
          <cell r="L453" t="str">
            <v>23</v>
          </cell>
          <cell r="M453" t="str">
            <v>50420</v>
          </cell>
          <cell r="N453" t="str">
            <v>15 3410359</v>
          </cell>
          <cell r="O453" t="str">
            <v>072</v>
          </cell>
          <cell r="P453">
            <v>14.3</v>
          </cell>
          <cell r="Q453">
            <v>0</v>
          </cell>
          <cell r="R453" t="str">
            <v>1</v>
          </cell>
          <cell r="S453" t="str">
            <v>50</v>
          </cell>
          <cell r="T453">
            <v>94</v>
          </cell>
          <cell r="U453">
            <v>12</v>
          </cell>
          <cell r="V453">
            <v>94</v>
          </cell>
          <cell r="W453">
            <v>12</v>
          </cell>
          <cell r="X453">
            <v>94</v>
          </cell>
          <cell r="AF453" t="str">
            <v>00</v>
          </cell>
          <cell r="AI453">
            <v>120000000</v>
          </cell>
          <cell r="AJ453">
            <v>51480000</v>
          </cell>
        </row>
        <row r="454">
          <cell r="A454" t="str">
            <v>02</v>
          </cell>
          <cell r="B454" t="str">
            <v>03</v>
          </cell>
          <cell r="C454" t="str">
            <v>6620</v>
          </cell>
          <cell r="D454" t="str">
            <v>Электростанция</v>
          </cell>
          <cell r="E454" t="str">
            <v>2 2СД-М1</v>
          </cell>
          <cell r="G454" t="str">
            <v>01</v>
          </cell>
          <cell r="H454">
            <v>2018.61</v>
          </cell>
          <cell r="I454">
            <v>0</v>
          </cell>
          <cell r="J454">
            <v>0</v>
          </cell>
          <cell r="K454">
            <v>1.21</v>
          </cell>
          <cell r="L454" t="str">
            <v>26</v>
          </cell>
          <cell r="M454" t="str">
            <v>40307</v>
          </cell>
          <cell r="N454" t="str">
            <v>14 2911101</v>
          </cell>
          <cell r="O454" t="str">
            <v>067</v>
          </cell>
          <cell r="P454">
            <v>14.3</v>
          </cell>
          <cell r="Q454">
            <v>0</v>
          </cell>
          <cell r="R454" t="str">
            <v>1</v>
          </cell>
          <cell r="S454" t="str">
            <v>40</v>
          </cell>
          <cell r="T454">
            <v>80</v>
          </cell>
          <cell r="U454">
            <v>12</v>
          </cell>
          <cell r="V454">
            <v>94</v>
          </cell>
          <cell r="W454">
            <v>12</v>
          </cell>
          <cell r="X454">
            <v>94</v>
          </cell>
          <cell r="AB454" t="str">
            <v>14</v>
          </cell>
          <cell r="AC454">
            <v>8</v>
          </cell>
          <cell r="AF454" t="str">
            <v>00</v>
          </cell>
          <cell r="AI454">
            <v>1668276</v>
          </cell>
          <cell r="AJ454">
            <v>715690.4</v>
          </cell>
        </row>
        <row r="455">
          <cell r="A455" t="str">
            <v>02</v>
          </cell>
          <cell r="B455" t="str">
            <v>23</v>
          </cell>
          <cell r="C455" t="str">
            <v>6623</v>
          </cell>
          <cell r="D455" t="str">
            <v>А/м ЗИЛ-131 ВАХТАдля</v>
          </cell>
          <cell r="E455" t="str">
            <v>перевозки людей д013</v>
          </cell>
          <cell r="F455" t="str">
            <v>211 ш028130 NоА840РН</v>
          </cell>
          <cell r="G455" t="str">
            <v>01</v>
          </cell>
          <cell r="H455">
            <v>75321.94</v>
          </cell>
          <cell r="I455">
            <v>0</v>
          </cell>
          <cell r="J455">
            <v>85880</v>
          </cell>
          <cell r="K455">
            <v>0.67</v>
          </cell>
          <cell r="L455" t="str">
            <v>23</v>
          </cell>
          <cell r="M455" t="str">
            <v>50420</v>
          </cell>
          <cell r="N455" t="str">
            <v>15 3410359</v>
          </cell>
          <cell r="O455" t="str">
            <v>072</v>
          </cell>
          <cell r="P455">
            <v>14.3</v>
          </cell>
          <cell r="Q455">
            <v>0</v>
          </cell>
          <cell r="R455" t="str">
            <v>1</v>
          </cell>
          <cell r="S455" t="str">
            <v>50</v>
          </cell>
          <cell r="T455">
            <v>93</v>
          </cell>
          <cell r="U455">
            <v>12</v>
          </cell>
          <cell r="V455">
            <v>94</v>
          </cell>
          <cell r="W455">
            <v>12</v>
          </cell>
          <cell r="X455">
            <v>94</v>
          </cell>
          <cell r="Y455">
            <v>4</v>
          </cell>
          <cell r="Z455">
            <v>95</v>
          </cell>
          <cell r="AF455" t="str">
            <v>00</v>
          </cell>
          <cell r="AI455">
            <v>128888889</v>
          </cell>
          <cell r="AJ455">
            <v>55250393.740000002</v>
          </cell>
        </row>
        <row r="456">
          <cell r="A456" t="str">
            <v>02</v>
          </cell>
          <cell r="B456" t="str">
            <v>23</v>
          </cell>
          <cell r="C456" t="str">
            <v>6624</v>
          </cell>
          <cell r="D456" t="str">
            <v>А/м ЗИЛ-131 ВАХТАдля</v>
          </cell>
          <cell r="E456" t="str">
            <v>перевоз.людей д11525</v>
          </cell>
          <cell r="F456" t="str">
            <v>ш026663 NоА 839 РН</v>
          </cell>
          <cell r="G456" t="str">
            <v>01</v>
          </cell>
          <cell r="H456">
            <v>75321.94</v>
          </cell>
          <cell r="I456">
            <v>0</v>
          </cell>
          <cell r="J456">
            <v>85880</v>
          </cell>
          <cell r="K456">
            <v>0.67</v>
          </cell>
          <cell r="L456" t="str">
            <v>23</v>
          </cell>
          <cell r="M456" t="str">
            <v>50420</v>
          </cell>
          <cell r="N456" t="str">
            <v>15 3410359</v>
          </cell>
          <cell r="O456" t="str">
            <v>072</v>
          </cell>
          <cell r="P456">
            <v>14.3</v>
          </cell>
          <cell r="Q456">
            <v>0</v>
          </cell>
          <cell r="R456" t="str">
            <v>1</v>
          </cell>
          <cell r="S456" t="str">
            <v>40</v>
          </cell>
          <cell r="T456">
            <v>93</v>
          </cell>
          <cell r="U456">
            <v>12</v>
          </cell>
          <cell r="V456">
            <v>94</v>
          </cell>
          <cell r="W456">
            <v>12</v>
          </cell>
          <cell r="X456">
            <v>94</v>
          </cell>
          <cell r="Y456">
            <v>4</v>
          </cell>
          <cell r="Z456">
            <v>95</v>
          </cell>
          <cell r="AF456" t="str">
            <v>00</v>
          </cell>
          <cell r="AI456">
            <v>128888889</v>
          </cell>
          <cell r="AJ456">
            <v>55250393.740000002</v>
          </cell>
        </row>
        <row r="457">
          <cell r="A457" t="str">
            <v>02</v>
          </cell>
          <cell r="B457" t="str">
            <v>05</v>
          </cell>
          <cell r="C457" t="str">
            <v>6662</v>
          </cell>
          <cell r="D457" t="str">
            <v>Водолазное оборудова</v>
          </cell>
          <cell r="E457" t="str">
            <v>ние</v>
          </cell>
          <cell r="F457" t="str">
            <v>Франция-Германия</v>
          </cell>
          <cell r="G457" t="str">
            <v>01</v>
          </cell>
          <cell r="H457">
            <v>4606928.49</v>
          </cell>
          <cell r="I457">
            <v>0</v>
          </cell>
          <cell r="J457">
            <v>6211000</v>
          </cell>
          <cell r="K457">
            <v>1.1100000000000001</v>
          </cell>
          <cell r="L457" t="str">
            <v>20</v>
          </cell>
          <cell r="M457" t="str">
            <v>42401</v>
          </cell>
          <cell r="N457" t="str">
            <v>14 3513176</v>
          </cell>
          <cell r="O457" t="str">
            <v>067</v>
          </cell>
          <cell r="P457">
            <v>11</v>
          </cell>
          <cell r="Q457">
            <v>0</v>
          </cell>
          <cell r="R457" t="str">
            <v>1</v>
          </cell>
          <cell r="S457" t="str">
            <v>42</v>
          </cell>
          <cell r="T457">
            <v>94</v>
          </cell>
          <cell r="U457">
            <v>12</v>
          </cell>
          <cell r="V457">
            <v>94</v>
          </cell>
          <cell r="W457">
            <v>12</v>
          </cell>
          <cell r="X457">
            <v>94</v>
          </cell>
          <cell r="Y457">
            <v>7</v>
          </cell>
          <cell r="Z457">
            <v>95</v>
          </cell>
          <cell r="AF457" t="str">
            <v>00</v>
          </cell>
          <cell r="AI457">
            <v>5613209028</v>
          </cell>
          <cell r="AJ457">
            <v>1785503501.05</v>
          </cell>
        </row>
        <row r="458">
          <cell r="A458" t="str">
            <v>02</v>
          </cell>
          <cell r="B458" t="str">
            <v>02</v>
          </cell>
          <cell r="C458" t="str">
            <v>6069</v>
          </cell>
          <cell r="D458" t="str">
            <v>Вагон дом</v>
          </cell>
          <cell r="E458" t="str">
            <v>дерево-метал.Финлянд</v>
          </cell>
          <cell r="F458" t="str">
            <v>ия</v>
          </cell>
          <cell r="G458" t="str">
            <v>01</v>
          </cell>
          <cell r="H458">
            <v>85000</v>
          </cell>
          <cell r="I458">
            <v>2656.25</v>
          </cell>
          <cell r="J458">
            <v>0</v>
          </cell>
          <cell r="K458">
            <v>0.8</v>
          </cell>
          <cell r="L458" t="str">
            <v>20</v>
          </cell>
          <cell r="M458" t="str">
            <v>10010</v>
          </cell>
          <cell r="N458" t="str">
            <v>13 2022261</v>
          </cell>
          <cell r="O458" t="str">
            <v>01</v>
          </cell>
          <cell r="P458">
            <v>12.5</v>
          </cell>
          <cell r="Q458">
            <v>0</v>
          </cell>
          <cell r="R458" t="str">
            <v>1</v>
          </cell>
          <cell r="S458" t="str">
            <v>10</v>
          </cell>
          <cell r="T458">
            <v>94</v>
          </cell>
          <cell r="U458">
            <v>9</v>
          </cell>
          <cell r="V458">
            <v>94</v>
          </cell>
          <cell r="W458">
            <v>9</v>
          </cell>
          <cell r="X458">
            <v>94</v>
          </cell>
          <cell r="AF458" t="str">
            <v>00</v>
          </cell>
          <cell r="AI458">
            <v>105829033</v>
          </cell>
          <cell r="AJ458">
            <v>42993044.649999999</v>
          </cell>
        </row>
        <row r="459">
          <cell r="A459" t="str">
            <v>02</v>
          </cell>
          <cell r="B459" t="str">
            <v>41</v>
          </cell>
          <cell r="C459" t="str">
            <v>7890</v>
          </cell>
          <cell r="D459" t="str">
            <v>Ренгенаппарат "Арина</v>
          </cell>
          <cell r="E459" t="str">
            <v>" 02</v>
          </cell>
          <cell r="F459" t="str">
            <v>5261</v>
          </cell>
          <cell r="G459" t="str">
            <v>01</v>
          </cell>
          <cell r="H459">
            <v>5885.3</v>
          </cell>
          <cell r="I459">
            <v>2307.37</v>
          </cell>
          <cell r="J459">
            <v>0</v>
          </cell>
          <cell r="K459">
            <v>1.21</v>
          </cell>
          <cell r="L459" t="str">
            <v>20</v>
          </cell>
          <cell r="M459" t="str">
            <v>47024</v>
          </cell>
          <cell r="N459" t="str">
            <v>14 3313341</v>
          </cell>
          <cell r="O459" t="str">
            <v>063</v>
          </cell>
          <cell r="P459">
            <v>10.4</v>
          </cell>
          <cell r="Q459">
            <v>0</v>
          </cell>
          <cell r="R459" t="str">
            <v>1</v>
          </cell>
          <cell r="S459" t="str">
            <v>47</v>
          </cell>
          <cell r="T459">
            <v>91</v>
          </cell>
          <cell r="U459">
            <v>3</v>
          </cell>
          <cell r="V459">
            <v>91</v>
          </cell>
          <cell r="W459">
            <v>3</v>
          </cell>
          <cell r="X459">
            <v>91</v>
          </cell>
          <cell r="AF459" t="str">
            <v>00</v>
          </cell>
          <cell r="AI459">
            <v>4863888</v>
          </cell>
          <cell r="AJ459">
            <v>3424449.38</v>
          </cell>
        </row>
        <row r="460">
          <cell r="A460" t="str">
            <v>02</v>
          </cell>
          <cell r="B460" t="str">
            <v>23</v>
          </cell>
          <cell r="C460" t="str">
            <v>3384</v>
          </cell>
          <cell r="D460" t="str">
            <v>СКАТ-25 а/кран монта</v>
          </cell>
          <cell r="E460" t="str">
            <v>жный автомоб-й спец.</v>
          </cell>
          <cell r="F460" t="str">
            <v>госN А866РН дв942818</v>
          </cell>
          <cell r="G460" t="str">
            <v>01</v>
          </cell>
          <cell r="H460">
            <v>44154.01</v>
          </cell>
          <cell r="I460">
            <v>0</v>
          </cell>
          <cell r="J460">
            <v>512510</v>
          </cell>
          <cell r="K460">
            <v>0.81</v>
          </cell>
          <cell r="L460" t="str">
            <v>23</v>
          </cell>
          <cell r="M460" t="str">
            <v>41701</v>
          </cell>
          <cell r="N460" t="str">
            <v>14 2915242</v>
          </cell>
          <cell r="O460" t="str">
            <v>067</v>
          </cell>
          <cell r="P460">
            <v>9.1</v>
          </cell>
          <cell r="Q460">
            <v>0</v>
          </cell>
          <cell r="R460" t="str">
            <v>1</v>
          </cell>
          <cell r="S460" t="str">
            <v>41</v>
          </cell>
          <cell r="T460">
            <v>93</v>
          </cell>
          <cell r="U460">
            <v>1</v>
          </cell>
          <cell r="V460">
            <v>95</v>
          </cell>
          <cell r="W460">
            <v>1</v>
          </cell>
          <cell r="X460">
            <v>95</v>
          </cell>
          <cell r="Y460">
            <v>4</v>
          </cell>
          <cell r="Z460">
            <v>95</v>
          </cell>
          <cell r="AD460" t="str">
            <v>0</v>
          </cell>
          <cell r="AE460" t="str">
            <v>0</v>
          </cell>
          <cell r="AF460" t="str">
            <v>00</v>
          </cell>
          <cell r="AI460">
            <v>634150016</v>
          </cell>
          <cell r="AJ460">
            <v>159207099.30000001</v>
          </cell>
        </row>
        <row r="461">
          <cell r="A461" t="str">
            <v>15</v>
          </cell>
          <cell r="B461" t="str">
            <v>81</v>
          </cell>
          <cell r="C461" t="str">
            <v>3385</v>
          </cell>
          <cell r="D461" t="str">
            <v>Диван 3-х местный</v>
          </cell>
          <cell r="G461" t="str">
            <v>01</v>
          </cell>
          <cell r="H461">
            <v>1500</v>
          </cell>
          <cell r="I461">
            <v>0</v>
          </cell>
          <cell r="J461">
            <v>0</v>
          </cell>
          <cell r="K461">
            <v>0.7</v>
          </cell>
          <cell r="L461" t="str">
            <v>88/2</v>
          </cell>
          <cell r="M461" t="str">
            <v>70003</v>
          </cell>
          <cell r="N461" t="str">
            <v>16 3612441</v>
          </cell>
          <cell r="O461" t="str">
            <v>08</v>
          </cell>
          <cell r="P461">
            <v>10</v>
          </cell>
          <cell r="Q461">
            <v>0</v>
          </cell>
          <cell r="R461" t="str">
            <v>1</v>
          </cell>
          <cell r="S461" t="str">
            <v>70</v>
          </cell>
          <cell r="T461">
            <v>94</v>
          </cell>
          <cell r="U461">
            <v>1</v>
          </cell>
          <cell r="V461">
            <v>95</v>
          </cell>
          <cell r="W461">
            <v>1</v>
          </cell>
          <cell r="X461">
            <v>95</v>
          </cell>
          <cell r="Y461">
            <v>0</v>
          </cell>
          <cell r="Z461">
            <v>0</v>
          </cell>
          <cell r="AD461" t="str">
            <v>0</v>
          </cell>
          <cell r="AE461" t="str">
            <v>0</v>
          </cell>
          <cell r="AF461" t="str">
            <v>15</v>
          </cell>
          <cell r="AI461">
            <v>2146320</v>
          </cell>
          <cell r="AJ461">
            <v>626010</v>
          </cell>
        </row>
        <row r="462">
          <cell r="A462" t="str">
            <v>15</v>
          </cell>
          <cell r="B462" t="str">
            <v>81</v>
          </cell>
          <cell r="C462" t="str">
            <v>3386</v>
          </cell>
          <cell r="D462" t="str">
            <v>Диван 3-х местный</v>
          </cell>
          <cell r="G462" t="str">
            <v>01</v>
          </cell>
          <cell r="H462">
            <v>1500</v>
          </cell>
          <cell r="I462">
            <v>0</v>
          </cell>
          <cell r="J462">
            <v>0</v>
          </cell>
          <cell r="K462">
            <v>0.7</v>
          </cell>
          <cell r="L462" t="str">
            <v>88/2</v>
          </cell>
          <cell r="M462" t="str">
            <v>70003</v>
          </cell>
          <cell r="N462" t="str">
            <v>16 3612441</v>
          </cell>
          <cell r="O462" t="str">
            <v>08</v>
          </cell>
          <cell r="P462">
            <v>10</v>
          </cell>
          <cell r="Q462">
            <v>0</v>
          </cell>
          <cell r="R462" t="str">
            <v>1</v>
          </cell>
          <cell r="S462" t="str">
            <v>70</v>
          </cell>
          <cell r="T462">
            <v>94</v>
          </cell>
          <cell r="U462">
            <v>1</v>
          </cell>
          <cell r="V462">
            <v>95</v>
          </cell>
          <cell r="W462">
            <v>1</v>
          </cell>
          <cell r="X462">
            <v>95</v>
          </cell>
          <cell r="Y462">
            <v>0</v>
          </cell>
          <cell r="Z462">
            <v>0</v>
          </cell>
          <cell r="AD462" t="str">
            <v>0</v>
          </cell>
          <cell r="AE462" t="str">
            <v>0</v>
          </cell>
          <cell r="AF462" t="str">
            <v>15</v>
          </cell>
          <cell r="AI462">
            <v>2146320</v>
          </cell>
          <cell r="AJ462">
            <v>626010</v>
          </cell>
        </row>
        <row r="463">
          <cell r="A463" t="str">
            <v>02</v>
          </cell>
          <cell r="B463" t="str">
            <v>80</v>
          </cell>
          <cell r="C463" t="str">
            <v>3387</v>
          </cell>
          <cell r="D463" t="str">
            <v>Диван 2-х местный</v>
          </cell>
          <cell r="G463" t="str">
            <v>01</v>
          </cell>
          <cell r="H463">
            <v>1154.1400000000001</v>
          </cell>
          <cell r="I463">
            <v>0</v>
          </cell>
          <cell r="J463">
            <v>0</v>
          </cell>
          <cell r="K463">
            <v>0.91</v>
          </cell>
          <cell r="L463" t="str">
            <v>88/2</v>
          </cell>
          <cell r="M463" t="str">
            <v>70003</v>
          </cell>
          <cell r="N463" t="str">
            <v>16 3612441</v>
          </cell>
          <cell r="O463" t="str">
            <v>08</v>
          </cell>
          <cell r="P463">
            <v>10</v>
          </cell>
          <cell r="Q463">
            <v>0</v>
          </cell>
          <cell r="R463" t="str">
            <v>1</v>
          </cell>
          <cell r="S463" t="str">
            <v>70</v>
          </cell>
          <cell r="T463">
            <v>94</v>
          </cell>
          <cell r="U463">
            <v>1</v>
          </cell>
          <cell r="V463">
            <v>95</v>
          </cell>
          <cell r="W463">
            <v>1</v>
          </cell>
          <cell r="X463">
            <v>95</v>
          </cell>
          <cell r="Y463">
            <v>0</v>
          </cell>
          <cell r="Z463">
            <v>0</v>
          </cell>
          <cell r="AD463" t="str">
            <v>0</v>
          </cell>
          <cell r="AE463" t="str">
            <v>0</v>
          </cell>
          <cell r="AF463" t="str">
            <v>00</v>
          </cell>
          <cell r="AI463">
            <v>1268280</v>
          </cell>
          <cell r="AJ463">
            <v>369915</v>
          </cell>
        </row>
        <row r="464">
          <cell r="A464" t="str">
            <v>02</v>
          </cell>
          <cell r="B464" t="str">
            <v>80</v>
          </cell>
          <cell r="C464" t="str">
            <v>3388</v>
          </cell>
          <cell r="D464" t="str">
            <v>Диван 2-х местный</v>
          </cell>
          <cell r="G464" t="str">
            <v>01</v>
          </cell>
          <cell r="H464">
            <v>1154.1400000000001</v>
          </cell>
          <cell r="I464">
            <v>0</v>
          </cell>
          <cell r="J464">
            <v>0</v>
          </cell>
          <cell r="K464">
            <v>0.91</v>
          </cell>
          <cell r="L464" t="str">
            <v>88/2</v>
          </cell>
          <cell r="M464" t="str">
            <v>70003</v>
          </cell>
          <cell r="N464" t="str">
            <v>16 3612441</v>
          </cell>
          <cell r="O464" t="str">
            <v>08</v>
          </cell>
          <cell r="P464">
            <v>10</v>
          </cell>
          <cell r="Q464">
            <v>0</v>
          </cell>
          <cell r="R464" t="str">
            <v>1</v>
          </cell>
          <cell r="S464" t="str">
            <v>70</v>
          </cell>
          <cell r="T464">
            <v>94</v>
          </cell>
          <cell r="U464">
            <v>1</v>
          </cell>
          <cell r="V464">
            <v>95</v>
          </cell>
          <cell r="W464">
            <v>1</v>
          </cell>
          <cell r="X464">
            <v>95</v>
          </cell>
          <cell r="Y464">
            <v>0</v>
          </cell>
          <cell r="Z464">
            <v>0</v>
          </cell>
          <cell r="AD464" t="str">
            <v>0</v>
          </cell>
          <cell r="AE464" t="str">
            <v>0</v>
          </cell>
          <cell r="AF464" t="str">
            <v>00</v>
          </cell>
          <cell r="AI464">
            <v>1268280</v>
          </cell>
          <cell r="AJ464">
            <v>369915</v>
          </cell>
        </row>
        <row r="465">
          <cell r="A465" t="str">
            <v>15</v>
          </cell>
          <cell r="B465" t="str">
            <v>81</v>
          </cell>
          <cell r="C465" t="str">
            <v>3389</v>
          </cell>
          <cell r="D465" t="str">
            <v>Кресло</v>
          </cell>
          <cell r="G465" t="str">
            <v>01</v>
          </cell>
          <cell r="H465">
            <v>450</v>
          </cell>
          <cell r="I465">
            <v>0</v>
          </cell>
          <cell r="J465">
            <v>0</v>
          </cell>
          <cell r="K465">
            <v>0.66</v>
          </cell>
          <cell r="L465" t="str">
            <v>88/2</v>
          </cell>
          <cell r="M465" t="str">
            <v>70003</v>
          </cell>
          <cell r="N465" t="str">
            <v>16 3612395</v>
          </cell>
          <cell r="O465" t="str">
            <v>08</v>
          </cell>
          <cell r="P465">
            <v>10</v>
          </cell>
          <cell r="Q465">
            <v>0</v>
          </cell>
          <cell r="R465" t="str">
            <v>1</v>
          </cell>
          <cell r="S465" t="str">
            <v>70</v>
          </cell>
          <cell r="T465">
            <v>94</v>
          </cell>
          <cell r="U465">
            <v>1</v>
          </cell>
          <cell r="V465">
            <v>95</v>
          </cell>
          <cell r="W465">
            <v>1</v>
          </cell>
          <cell r="X465">
            <v>95</v>
          </cell>
          <cell r="Y465">
            <v>0</v>
          </cell>
          <cell r="Z465">
            <v>0</v>
          </cell>
          <cell r="AD465" t="str">
            <v>0</v>
          </cell>
          <cell r="AE465" t="str">
            <v>0</v>
          </cell>
          <cell r="AF465" t="str">
            <v>15</v>
          </cell>
          <cell r="AI465">
            <v>682920</v>
          </cell>
          <cell r="AJ465">
            <v>199185</v>
          </cell>
        </row>
        <row r="466">
          <cell r="A466" t="str">
            <v>15</v>
          </cell>
          <cell r="B466" t="str">
            <v>81</v>
          </cell>
          <cell r="C466" t="str">
            <v>3390</v>
          </cell>
          <cell r="D466" t="str">
            <v>Стол</v>
          </cell>
          <cell r="G466" t="str">
            <v>01</v>
          </cell>
          <cell r="H466">
            <v>350</v>
          </cell>
          <cell r="I466">
            <v>0</v>
          </cell>
          <cell r="J466">
            <v>0</v>
          </cell>
          <cell r="K466">
            <v>0.45</v>
          </cell>
          <cell r="L466" t="str">
            <v>88/2</v>
          </cell>
          <cell r="M466" t="str">
            <v>70003</v>
          </cell>
          <cell r="N466" t="str">
            <v>16 3612421</v>
          </cell>
          <cell r="O466" t="str">
            <v>08</v>
          </cell>
          <cell r="P466">
            <v>10.1</v>
          </cell>
          <cell r="Q466">
            <v>0</v>
          </cell>
          <cell r="R466" t="str">
            <v>1</v>
          </cell>
          <cell r="S466" t="str">
            <v>70</v>
          </cell>
          <cell r="T466">
            <v>94</v>
          </cell>
          <cell r="U466">
            <v>1</v>
          </cell>
          <cell r="V466">
            <v>95</v>
          </cell>
          <cell r="W466">
            <v>1</v>
          </cell>
          <cell r="X466">
            <v>95</v>
          </cell>
          <cell r="Y466">
            <v>0</v>
          </cell>
          <cell r="Z466">
            <v>0</v>
          </cell>
          <cell r="AD466" t="str">
            <v>0</v>
          </cell>
          <cell r="AE466" t="str">
            <v>0</v>
          </cell>
          <cell r="AF466" t="str">
            <v>15</v>
          </cell>
          <cell r="AI466">
            <v>780480</v>
          </cell>
          <cell r="AJ466">
            <v>229916.4</v>
          </cell>
        </row>
        <row r="467">
          <cell r="A467" t="str">
            <v>02</v>
          </cell>
          <cell r="B467" t="str">
            <v>80</v>
          </cell>
          <cell r="C467" t="str">
            <v>3391</v>
          </cell>
          <cell r="D467" t="str">
            <v>Стол</v>
          </cell>
          <cell r="G467" t="str">
            <v>01</v>
          </cell>
          <cell r="H467">
            <v>350</v>
          </cell>
          <cell r="I467">
            <v>0</v>
          </cell>
          <cell r="J467">
            <v>0</v>
          </cell>
          <cell r="K467">
            <v>0.45</v>
          </cell>
          <cell r="L467" t="str">
            <v>26</v>
          </cell>
          <cell r="M467" t="str">
            <v>70003</v>
          </cell>
          <cell r="N467" t="str">
            <v>16 3612421</v>
          </cell>
          <cell r="O467" t="str">
            <v>08</v>
          </cell>
          <cell r="P467">
            <v>10.1</v>
          </cell>
          <cell r="Q467">
            <v>0</v>
          </cell>
          <cell r="R467" t="str">
            <v>1</v>
          </cell>
          <cell r="S467" t="str">
            <v>70</v>
          </cell>
          <cell r="T467">
            <v>94</v>
          </cell>
          <cell r="U467">
            <v>1</v>
          </cell>
          <cell r="V467">
            <v>95</v>
          </cell>
          <cell r="W467">
            <v>1</v>
          </cell>
          <cell r="X467">
            <v>95</v>
          </cell>
          <cell r="Y467">
            <v>0</v>
          </cell>
          <cell r="Z467">
            <v>0</v>
          </cell>
          <cell r="AD467" t="str">
            <v>0</v>
          </cell>
          <cell r="AE467" t="str">
            <v>0</v>
          </cell>
          <cell r="AF467" t="str">
            <v>00</v>
          </cell>
          <cell r="AI467">
            <v>780480</v>
          </cell>
          <cell r="AJ467">
            <v>229916.4</v>
          </cell>
        </row>
        <row r="468">
          <cell r="A468" t="str">
            <v>02</v>
          </cell>
          <cell r="B468" t="str">
            <v>71</v>
          </cell>
          <cell r="C468" t="str">
            <v>926</v>
          </cell>
          <cell r="D468" t="str">
            <v>Сварочный выпрямител</v>
          </cell>
          <cell r="E468" t="str">
            <v>ь ВДУ-50643</v>
          </cell>
          <cell r="G468" t="str">
            <v>01</v>
          </cell>
          <cell r="H468">
            <v>11313</v>
          </cell>
          <cell r="I468">
            <v>0</v>
          </cell>
          <cell r="J468">
            <v>0</v>
          </cell>
          <cell r="K468">
            <v>0.98</v>
          </cell>
          <cell r="L468" t="str">
            <v>23</v>
          </cell>
          <cell r="M468" t="str">
            <v>42502</v>
          </cell>
          <cell r="N468" t="str">
            <v>14 2922804</v>
          </cell>
          <cell r="O468" t="str">
            <v>067</v>
          </cell>
          <cell r="P468">
            <v>16.7</v>
          </cell>
          <cell r="Q468">
            <v>0</v>
          </cell>
          <cell r="R468" t="str">
            <v>1</v>
          </cell>
          <cell r="S468" t="str">
            <v>42</v>
          </cell>
          <cell r="T468">
            <v>93</v>
          </cell>
          <cell r="U468">
            <v>2</v>
          </cell>
          <cell r="V468">
            <v>95</v>
          </cell>
          <cell r="W468">
            <v>2</v>
          </cell>
          <cell r="X468">
            <v>95</v>
          </cell>
          <cell r="Y468">
            <v>0</v>
          </cell>
          <cell r="Z468">
            <v>0</v>
          </cell>
          <cell r="AD468" t="str">
            <v>0</v>
          </cell>
          <cell r="AE468" t="str">
            <v>0</v>
          </cell>
          <cell r="AF468" t="str">
            <v>00</v>
          </cell>
          <cell r="AI468">
            <v>11512080</v>
          </cell>
          <cell r="AJ468">
            <v>5447132.5199999996</v>
          </cell>
        </row>
        <row r="469">
          <cell r="A469" t="str">
            <v>02</v>
          </cell>
          <cell r="B469" t="str">
            <v>70</v>
          </cell>
          <cell r="C469" t="str">
            <v>927</v>
          </cell>
          <cell r="D469" t="str">
            <v>Сварочный выпрямител</v>
          </cell>
          <cell r="E469" t="str">
            <v>ь ВДУ-50643</v>
          </cell>
          <cell r="G469" t="str">
            <v>01</v>
          </cell>
          <cell r="H469">
            <v>11313</v>
          </cell>
          <cell r="I469">
            <v>0</v>
          </cell>
          <cell r="J469">
            <v>0</v>
          </cell>
          <cell r="K469">
            <v>0.98</v>
          </cell>
          <cell r="L469" t="str">
            <v>20</v>
          </cell>
          <cell r="M469" t="str">
            <v>42502</v>
          </cell>
          <cell r="N469" t="str">
            <v>14 2922804</v>
          </cell>
          <cell r="O469" t="str">
            <v>067</v>
          </cell>
          <cell r="P469">
            <v>16.7</v>
          </cell>
          <cell r="Q469">
            <v>0</v>
          </cell>
          <cell r="R469" t="str">
            <v>1</v>
          </cell>
          <cell r="S469" t="str">
            <v>42</v>
          </cell>
          <cell r="T469">
            <v>93</v>
          </cell>
          <cell r="U469">
            <v>2</v>
          </cell>
          <cell r="V469">
            <v>95</v>
          </cell>
          <cell r="W469">
            <v>2</v>
          </cell>
          <cell r="X469">
            <v>95</v>
          </cell>
          <cell r="Y469">
            <v>0</v>
          </cell>
          <cell r="Z469">
            <v>0</v>
          </cell>
          <cell r="AB469" t="str">
            <v>14</v>
          </cell>
          <cell r="AC469">
            <v>9</v>
          </cell>
          <cell r="AD469" t="str">
            <v>0</v>
          </cell>
          <cell r="AE469" t="str">
            <v>0</v>
          </cell>
          <cell r="AF469" t="str">
            <v>00</v>
          </cell>
          <cell r="AI469">
            <v>11512080</v>
          </cell>
          <cell r="AJ469">
            <v>5447132.5199999996</v>
          </cell>
        </row>
        <row r="470">
          <cell r="A470" t="str">
            <v>02</v>
          </cell>
          <cell r="B470" t="str">
            <v>08</v>
          </cell>
          <cell r="C470" t="str">
            <v>928</v>
          </cell>
          <cell r="D470" t="str">
            <v>Сварочный выпрямител</v>
          </cell>
          <cell r="E470" t="str">
            <v>ь ВДУ-50643</v>
          </cell>
          <cell r="G470" t="str">
            <v>01</v>
          </cell>
          <cell r="H470">
            <v>11313</v>
          </cell>
          <cell r="I470">
            <v>0</v>
          </cell>
          <cell r="J470">
            <v>0</v>
          </cell>
          <cell r="K470">
            <v>0.98</v>
          </cell>
          <cell r="L470" t="str">
            <v>20</v>
          </cell>
          <cell r="M470" t="str">
            <v>42502</v>
          </cell>
          <cell r="N470" t="str">
            <v>14 2922804</v>
          </cell>
          <cell r="O470" t="str">
            <v>067</v>
          </cell>
          <cell r="P470">
            <v>16.7</v>
          </cell>
          <cell r="Q470">
            <v>0</v>
          </cell>
          <cell r="R470" t="str">
            <v>1</v>
          </cell>
          <cell r="S470" t="str">
            <v>42</v>
          </cell>
          <cell r="T470">
            <v>93</v>
          </cell>
          <cell r="U470">
            <v>2</v>
          </cell>
          <cell r="V470">
            <v>95</v>
          </cell>
          <cell r="W470">
            <v>2</v>
          </cell>
          <cell r="X470">
            <v>95</v>
          </cell>
          <cell r="Y470">
            <v>0</v>
          </cell>
          <cell r="Z470">
            <v>0</v>
          </cell>
          <cell r="AB470" t="str">
            <v>14</v>
          </cell>
          <cell r="AC470">
            <v>9</v>
          </cell>
          <cell r="AD470" t="str">
            <v>0</v>
          </cell>
          <cell r="AE470" t="str">
            <v>0</v>
          </cell>
          <cell r="AF470" t="str">
            <v>00</v>
          </cell>
          <cell r="AI470">
            <v>11512080</v>
          </cell>
          <cell r="AJ470">
            <v>5447132.5199999996</v>
          </cell>
        </row>
        <row r="471">
          <cell r="A471" t="str">
            <v>02</v>
          </cell>
          <cell r="B471" t="str">
            <v>23</v>
          </cell>
          <cell r="C471" t="str">
            <v>931</v>
          </cell>
          <cell r="D471" t="str">
            <v>А/м ГАЗ-330210 груз.</v>
          </cell>
          <cell r="E471" t="str">
            <v>N А838 РН</v>
          </cell>
          <cell r="F471" t="str">
            <v>дв0164645 ш1512358</v>
          </cell>
          <cell r="G471" t="str">
            <v>01</v>
          </cell>
          <cell r="H471">
            <v>4426.04</v>
          </cell>
          <cell r="I471">
            <v>0</v>
          </cell>
          <cell r="J471">
            <v>33000</v>
          </cell>
          <cell r="K471">
            <v>0.93</v>
          </cell>
          <cell r="L471" t="str">
            <v>23</v>
          </cell>
          <cell r="M471" t="str">
            <v>50416</v>
          </cell>
          <cell r="N471" t="str">
            <v>15 3410192</v>
          </cell>
          <cell r="O471" t="str">
            <v>071</v>
          </cell>
          <cell r="P471">
            <v>14.3</v>
          </cell>
          <cell r="Q471">
            <v>0</v>
          </cell>
          <cell r="R471" t="str">
            <v>1</v>
          </cell>
          <cell r="S471" t="str">
            <v>50</v>
          </cell>
          <cell r="T471">
            <v>94</v>
          </cell>
          <cell r="U471">
            <v>1</v>
          </cell>
          <cell r="V471">
            <v>95</v>
          </cell>
          <cell r="W471">
            <v>1</v>
          </cell>
          <cell r="X471">
            <v>95</v>
          </cell>
          <cell r="Y471">
            <v>4</v>
          </cell>
          <cell r="Z471">
            <v>95</v>
          </cell>
          <cell r="AD471" t="str">
            <v>0</v>
          </cell>
          <cell r="AE471" t="str">
            <v>0</v>
          </cell>
          <cell r="AF471" t="str">
            <v>00</v>
          </cell>
          <cell r="AI471">
            <v>35448426</v>
          </cell>
          <cell r="AJ471">
            <v>14041742.640000001</v>
          </cell>
        </row>
        <row r="472">
          <cell r="A472" t="str">
            <v>02</v>
          </cell>
          <cell r="B472" t="str">
            <v>23</v>
          </cell>
          <cell r="C472" t="str">
            <v>1314</v>
          </cell>
          <cell r="D472" t="str">
            <v>КАМАЗ-551110 а/бето-</v>
          </cell>
          <cell r="E472" t="str">
            <v>новоз Nо А 342 УК</v>
          </cell>
          <cell r="F472" t="str">
            <v>дв027844 ш2073852</v>
          </cell>
          <cell r="G472" t="str">
            <v>01</v>
          </cell>
          <cell r="H472">
            <v>145833.57999999999</v>
          </cell>
          <cell r="I472">
            <v>0</v>
          </cell>
          <cell r="J472">
            <v>175000</v>
          </cell>
          <cell r="K472">
            <v>0.7</v>
          </cell>
          <cell r="L472" t="str">
            <v>23</v>
          </cell>
          <cell r="M472" t="str">
            <v>42000</v>
          </cell>
          <cell r="N472" t="str">
            <v>15 3410373</v>
          </cell>
          <cell r="O472" t="str">
            <v>064</v>
          </cell>
          <cell r="P472">
            <v>12.5</v>
          </cell>
          <cell r="Q472">
            <v>0</v>
          </cell>
          <cell r="R472" t="str">
            <v>1</v>
          </cell>
          <cell r="S472" t="str">
            <v>42</v>
          </cell>
          <cell r="T472">
            <v>94</v>
          </cell>
          <cell r="U472">
            <v>3</v>
          </cell>
          <cell r="V472">
            <v>95</v>
          </cell>
          <cell r="W472">
            <v>3</v>
          </cell>
          <cell r="X472">
            <v>95</v>
          </cell>
          <cell r="Y472">
            <v>4</v>
          </cell>
          <cell r="Z472">
            <v>95</v>
          </cell>
          <cell r="AD472" t="str">
            <v>0</v>
          </cell>
          <cell r="AE472" t="str">
            <v>0</v>
          </cell>
          <cell r="AF472" t="str">
            <v>00</v>
          </cell>
          <cell r="AI472">
            <v>248888889</v>
          </cell>
          <cell r="AJ472">
            <v>85123460.430000007</v>
          </cell>
        </row>
        <row r="473">
          <cell r="A473" t="str">
            <v>02</v>
          </cell>
          <cell r="B473" t="str">
            <v>05</v>
          </cell>
          <cell r="C473" t="str">
            <v>1317</v>
          </cell>
          <cell r="D473" t="str">
            <v>Компьютер-486 Корея</v>
          </cell>
          <cell r="E473" t="str">
            <v>с принтером EPSON</v>
          </cell>
          <cell r="F473" t="str">
            <v>Япония</v>
          </cell>
          <cell r="G473" t="str">
            <v>01</v>
          </cell>
          <cell r="H473">
            <v>5168.8999999999996</v>
          </cell>
          <cell r="I473">
            <v>0</v>
          </cell>
          <cell r="J473">
            <v>0</v>
          </cell>
          <cell r="K473">
            <v>0.23</v>
          </cell>
          <cell r="L473" t="str">
            <v>20</v>
          </cell>
          <cell r="M473" t="str">
            <v>48008</v>
          </cell>
          <cell r="N473" t="str">
            <v>14 3020204</v>
          </cell>
          <cell r="O473" t="str">
            <v>063</v>
          </cell>
          <cell r="P473">
            <v>10</v>
          </cell>
          <cell r="Q473">
            <v>0</v>
          </cell>
          <cell r="R473" t="str">
            <v>1</v>
          </cell>
          <cell r="S473" t="str">
            <v>48</v>
          </cell>
          <cell r="T473">
            <v>95</v>
          </cell>
          <cell r="U473">
            <v>3</v>
          </cell>
          <cell r="V473">
            <v>95</v>
          </cell>
          <cell r="W473">
            <v>3</v>
          </cell>
          <cell r="X473">
            <v>95</v>
          </cell>
          <cell r="Y473">
            <v>0</v>
          </cell>
          <cell r="Z473">
            <v>0</v>
          </cell>
          <cell r="AD473" t="str">
            <v>0</v>
          </cell>
          <cell r="AE473" t="str">
            <v>0</v>
          </cell>
          <cell r="AF473" t="str">
            <v>00</v>
          </cell>
          <cell r="AI473">
            <v>15485203</v>
          </cell>
          <cell r="AJ473">
            <v>4258430.83</v>
          </cell>
        </row>
        <row r="474">
          <cell r="A474" t="str">
            <v>02</v>
          </cell>
          <cell r="B474" t="str">
            <v>05</v>
          </cell>
          <cell r="C474" t="str">
            <v>1318</v>
          </cell>
          <cell r="D474" t="str">
            <v>Компьютер-386 Корея</v>
          </cell>
          <cell r="E474" t="str">
            <v>с принтером STIB</v>
          </cell>
          <cell r="F474" t="str">
            <v>США</v>
          </cell>
          <cell r="G474" t="str">
            <v>01</v>
          </cell>
          <cell r="H474">
            <v>6616.92</v>
          </cell>
          <cell r="I474">
            <v>0</v>
          </cell>
          <cell r="J474">
            <v>0</v>
          </cell>
          <cell r="K474">
            <v>0.28000000000000003</v>
          </cell>
          <cell r="L474" t="str">
            <v>20</v>
          </cell>
          <cell r="M474" t="str">
            <v>48008</v>
          </cell>
          <cell r="N474" t="str">
            <v>14 3020204</v>
          </cell>
          <cell r="O474" t="str">
            <v>063</v>
          </cell>
          <cell r="P474">
            <v>10</v>
          </cell>
          <cell r="Q474">
            <v>0</v>
          </cell>
          <cell r="R474" t="str">
            <v>1</v>
          </cell>
          <cell r="S474" t="str">
            <v>48</v>
          </cell>
          <cell r="T474">
            <v>95</v>
          </cell>
          <cell r="U474">
            <v>3</v>
          </cell>
          <cell r="V474">
            <v>95</v>
          </cell>
          <cell r="W474">
            <v>3</v>
          </cell>
          <cell r="X474">
            <v>95</v>
          </cell>
          <cell r="Y474">
            <v>0</v>
          </cell>
          <cell r="Z474">
            <v>0</v>
          </cell>
          <cell r="AB474" t="str">
            <v>14</v>
          </cell>
          <cell r="AC474">
            <v>5</v>
          </cell>
          <cell r="AD474" t="str">
            <v>0</v>
          </cell>
          <cell r="AE474" t="str">
            <v>0</v>
          </cell>
          <cell r="AF474" t="str">
            <v>00</v>
          </cell>
          <cell r="AI474">
            <v>9932496</v>
          </cell>
          <cell r="AJ474">
            <v>2731436.4</v>
          </cell>
        </row>
        <row r="475">
          <cell r="A475" t="str">
            <v>02</v>
          </cell>
          <cell r="B475" t="str">
            <v>99</v>
          </cell>
          <cell r="C475" t="str">
            <v>932</v>
          </cell>
          <cell r="D475" t="str">
            <v>Электропечь ЭПЭ 50/4</v>
          </cell>
          <cell r="G475" t="str">
            <v>01</v>
          </cell>
          <cell r="H475">
            <v>2800</v>
          </cell>
          <cell r="I475">
            <v>0</v>
          </cell>
          <cell r="J475">
            <v>0</v>
          </cell>
          <cell r="K475">
            <v>1.5</v>
          </cell>
          <cell r="L475" t="str">
            <v>20</v>
          </cell>
          <cell r="M475" t="str">
            <v>45804</v>
          </cell>
          <cell r="N475" t="str">
            <v>14 2914136</v>
          </cell>
          <cell r="O475" t="str">
            <v>067</v>
          </cell>
          <cell r="P475">
            <v>12.5</v>
          </cell>
          <cell r="Q475">
            <v>0</v>
          </cell>
          <cell r="R475" t="str">
            <v>1</v>
          </cell>
          <cell r="S475" t="str">
            <v>45</v>
          </cell>
          <cell r="T475">
            <v>95</v>
          </cell>
          <cell r="U475">
            <v>3</v>
          </cell>
          <cell r="V475">
            <v>95</v>
          </cell>
          <cell r="W475">
            <v>3</v>
          </cell>
          <cell r="X475">
            <v>95</v>
          </cell>
          <cell r="Y475">
            <v>0</v>
          </cell>
          <cell r="Z475">
            <v>0</v>
          </cell>
          <cell r="AB475" t="str">
            <v>14</v>
          </cell>
          <cell r="AC475">
            <v>9</v>
          </cell>
          <cell r="AD475" t="str">
            <v>0</v>
          </cell>
          <cell r="AE475" t="str">
            <v>0</v>
          </cell>
          <cell r="AF475" t="str">
            <v>00</v>
          </cell>
          <cell r="AI475">
            <v>1872000</v>
          </cell>
          <cell r="AJ475">
            <v>643500</v>
          </cell>
        </row>
        <row r="476">
          <cell r="A476" t="str">
            <v>02</v>
          </cell>
          <cell r="B476" t="str">
            <v>80</v>
          </cell>
          <cell r="C476" t="str">
            <v>934</v>
          </cell>
          <cell r="D476" t="str">
            <v>Набор посуды АСТРА</v>
          </cell>
          <cell r="G476" t="str">
            <v>01</v>
          </cell>
          <cell r="H476">
            <v>1890</v>
          </cell>
          <cell r="I476">
            <v>0</v>
          </cell>
          <cell r="J476">
            <v>0</v>
          </cell>
          <cell r="K476">
            <v>0.26</v>
          </cell>
          <cell r="L476" t="str">
            <v>88/2</v>
          </cell>
          <cell r="M476" t="str">
            <v>45804</v>
          </cell>
          <cell r="N476" t="str">
            <v>16 3697000</v>
          </cell>
          <cell r="O476" t="str">
            <v>067</v>
          </cell>
          <cell r="P476">
            <v>12.5</v>
          </cell>
          <cell r="Q476">
            <v>0</v>
          </cell>
          <cell r="R476" t="str">
            <v>1</v>
          </cell>
          <cell r="S476" t="str">
            <v>45</v>
          </cell>
          <cell r="T476">
            <v>95</v>
          </cell>
          <cell r="U476">
            <v>3</v>
          </cell>
          <cell r="V476">
            <v>95</v>
          </cell>
          <cell r="W476">
            <v>3</v>
          </cell>
          <cell r="X476">
            <v>95</v>
          </cell>
          <cell r="Y476">
            <v>0</v>
          </cell>
          <cell r="Z476">
            <v>0</v>
          </cell>
          <cell r="AB476" t="str">
            <v>14</v>
          </cell>
          <cell r="AC476">
            <v>6</v>
          </cell>
          <cell r="AD476" t="str">
            <v>0</v>
          </cell>
          <cell r="AE476" t="str">
            <v>0</v>
          </cell>
          <cell r="AF476" t="str">
            <v>00</v>
          </cell>
          <cell r="AI476">
            <v>7215929</v>
          </cell>
          <cell r="AJ476">
            <v>2480475.59</v>
          </cell>
        </row>
        <row r="477">
          <cell r="A477" t="str">
            <v>02</v>
          </cell>
          <cell r="B477" t="str">
            <v>03</v>
          </cell>
          <cell r="C477" t="str">
            <v>935</v>
          </cell>
          <cell r="D477" t="str">
            <v>Набор посуды СТАНДАР</v>
          </cell>
          <cell r="E477" t="str">
            <v>Т</v>
          </cell>
          <cell r="G477" t="str">
            <v>01</v>
          </cell>
          <cell r="H477">
            <v>2100</v>
          </cell>
          <cell r="I477">
            <v>0</v>
          </cell>
          <cell r="J477">
            <v>0</v>
          </cell>
          <cell r="K477">
            <v>0.25</v>
          </cell>
          <cell r="L477" t="str">
            <v>88</v>
          </cell>
          <cell r="M477" t="str">
            <v>45801</v>
          </cell>
          <cell r="N477" t="str">
            <v>16 2691533</v>
          </cell>
          <cell r="O477" t="str">
            <v>067</v>
          </cell>
          <cell r="P477">
            <v>12.5</v>
          </cell>
          <cell r="Q477">
            <v>0</v>
          </cell>
          <cell r="R477" t="str">
            <v>1</v>
          </cell>
          <cell r="S477" t="str">
            <v>45</v>
          </cell>
          <cell r="T477">
            <v>95</v>
          </cell>
          <cell r="U477">
            <v>3</v>
          </cell>
          <cell r="V477">
            <v>95</v>
          </cell>
          <cell r="W477">
            <v>3</v>
          </cell>
          <cell r="X477">
            <v>95</v>
          </cell>
          <cell r="Y477">
            <v>0</v>
          </cell>
          <cell r="Z477">
            <v>0</v>
          </cell>
          <cell r="AD477" t="str">
            <v>0</v>
          </cell>
          <cell r="AE477" t="str">
            <v>0</v>
          </cell>
          <cell r="AF477" t="str">
            <v>00</v>
          </cell>
          <cell r="AI477">
            <v>8570609</v>
          </cell>
          <cell r="AJ477">
            <v>2946146.84</v>
          </cell>
        </row>
        <row r="478">
          <cell r="A478" t="str">
            <v>02</v>
          </cell>
          <cell r="B478" t="str">
            <v>80</v>
          </cell>
          <cell r="C478" t="str">
            <v>936</v>
          </cell>
          <cell r="D478" t="str">
            <v>Набор посуды СТАНДАР</v>
          </cell>
          <cell r="E478" t="str">
            <v>Т</v>
          </cell>
          <cell r="G478" t="str">
            <v>01</v>
          </cell>
          <cell r="H478">
            <v>2100</v>
          </cell>
          <cell r="I478">
            <v>0</v>
          </cell>
          <cell r="J478">
            <v>0</v>
          </cell>
          <cell r="K478">
            <v>0.25</v>
          </cell>
          <cell r="L478" t="str">
            <v>88/2</v>
          </cell>
          <cell r="M478" t="str">
            <v>45804</v>
          </cell>
          <cell r="N478" t="str">
            <v>16 3697000</v>
          </cell>
          <cell r="O478" t="str">
            <v>067</v>
          </cell>
          <cell r="P478">
            <v>12.5</v>
          </cell>
          <cell r="Q478">
            <v>0</v>
          </cell>
          <cell r="R478" t="str">
            <v>1</v>
          </cell>
          <cell r="S478" t="str">
            <v>45</v>
          </cell>
          <cell r="T478">
            <v>95</v>
          </cell>
          <cell r="U478">
            <v>3</v>
          </cell>
          <cell r="V478">
            <v>95</v>
          </cell>
          <cell r="W478">
            <v>3</v>
          </cell>
          <cell r="X478">
            <v>95</v>
          </cell>
          <cell r="Y478">
            <v>0</v>
          </cell>
          <cell r="Z478">
            <v>0</v>
          </cell>
          <cell r="AB478" t="str">
            <v>14</v>
          </cell>
          <cell r="AC478">
            <v>6</v>
          </cell>
          <cell r="AD478" t="str">
            <v>0</v>
          </cell>
          <cell r="AE478" t="str">
            <v>0</v>
          </cell>
          <cell r="AF478" t="str">
            <v>00</v>
          </cell>
          <cell r="AI478">
            <v>8570609</v>
          </cell>
          <cell r="AJ478">
            <v>2946146.84</v>
          </cell>
        </row>
        <row r="479">
          <cell r="A479" t="str">
            <v>02</v>
          </cell>
          <cell r="B479" t="str">
            <v>51</v>
          </cell>
          <cell r="C479" t="str">
            <v>1319</v>
          </cell>
          <cell r="D479" t="str">
            <v>Телевизор КАСКАД</v>
          </cell>
          <cell r="E479" t="str">
            <v>черно-белый</v>
          </cell>
          <cell r="G479" t="str">
            <v>01</v>
          </cell>
          <cell r="H479">
            <v>520</v>
          </cell>
          <cell r="I479">
            <v>0</v>
          </cell>
          <cell r="J479">
            <v>0</v>
          </cell>
          <cell r="K479">
            <v>0.48</v>
          </cell>
          <cell r="L479" t="str">
            <v>20</v>
          </cell>
          <cell r="M479" t="str">
            <v>45625</v>
          </cell>
          <cell r="N479" t="str">
            <v>14 3230101</v>
          </cell>
          <cell r="O479" t="str">
            <v>067</v>
          </cell>
          <cell r="P479">
            <v>10.5</v>
          </cell>
          <cell r="Q479">
            <v>0</v>
          </cell>
          <cell r="R479" t="str">
            <v>1</v>
          </cell>
          <cell r="S479" t="str">
            <v>45</v>
          </cell>
          <cell r="T479">
            <v>95</v>
          </cell>
          <cell r="U479">
            <v>3</v>
          </cell>
          <cell r="V479">
            <v>95</v>
          </cell>
          <cell r="W479">
            <v>3</v>
          </cell>
          <cell r="X479">
            <v>95</v>
          </cell>
          <cell r="Y479">
            <v>0</v>
          </cell>
          <cell r="Z479">
            <v>0</v>
          </cell>
          <cell r="AD479" t="str">
            <v>0</v>
          </cell>
          <cell r="AE479" t="str">
            <v>0</v>
          </cell>
          <cell r="AF479" t="str">
            <v>00</v>
          </cell>
          <cell r="AI479">
            <v>1080000</v>
          </cell>
          <cell r="AJ479">
            <v>311850</v>
          </cell>
        </row>
        <row r="480">
          <cell r="A480" t="str">
            <v>02</v>
          </cell>
          <cell r="B480" t="str">
            <v>51</v>
          </cell>
          <cell r="C480" t="str">
            <v>1320</v>
          </cell>
          <cell r="D480" t="str">
            <v>Телевизор КАСКАД</v>
          </cell>
          <cell r="E480" t="str">
            <v>черно-белый</v>
          </cell>
          <cell r="G480" t="str">
            <v>01</v>
          </cell>
          <cell r="H480">
            <v>520</v>
          </cell>
          <cell r="I480">
            <v>0</v>
          </cell>
          <cell r="J480">
            <v>0</v>
          </cell>
          <cell r="K480">
            <v>0.48</v>
          </cell>
          <cell r="L480" t="str">
            <v>20</v>
          </cell>
          <cell r="M480" t="str">
            <v>45625</v>
          </cell>
          <cell r="N480" t="str">
            <v>14 3230101</v>
          </cell>
          <cell r="O480" t="str">
            <v>067</v>
          </cell>
          <cell r="P480">
            <v>10.5</v>
          </cell>
          <cell r="Q480">
            <v>0</v>
          </cell>
          <cell r="R480" t="str">
            <v>1</v>
          </cell>
          <cell r="S480" t="str">
            <v>45</v>
          </cell>
          <cell r="T480">
            <v>95</v>
          </cell>
          <cell r="U480">
            <v>3</v>
          </cell>
          <cell r="V480">
            <v>95</v>
          </cell>
          <cell r="W480">
            <v>3</v>
          </cell>
          <cell r="X480">
            <v>95</v>
          </cell>
          <cell r="Y480">
            <v>0</v>
          </cell>
          <cell r="Z480">
            <v>0</v>
          </cell>
          <cell r="AD480" t="str">
            <v>0</v>
          </cell>
          <cell r="AE480" t="str">
            <v>0</v>
          </cell>
          <cell r="AF480" t="str">
            <v>00</v>
          </cell>
          <cell r="AI480">
            <v>1080000</v>
          </cell>
          <cell r="AJ480">
            <v>311850</v>
          </cell>
        </row>
        <row r="481">
          <cell r="A481" t="str">
            <v>02</v>
          </cell>
          <cell r="B481" t="str">
            <v>51</v>
          </cell>
          <cell r="C481" t="str">
            <v>1321</v>
          </cell>
          <cell r="D481" t="str">
            <v>Телевизор КАСКАД</v>
          </cell>
          <cell r="E481" t="str">
            <v>черно-белый</v>
          </cell>
          <cell r="G481" t="str">
            <v>01</v>
          </cell>
          <cell r="H481">
            <v>520</v>
          </cell>
          <cell r="I481">
            <v>0</v>
          </cell>
          <cell r="J481">
            <v>0</v>
          </cell>
          <cell r="K481">
            <v>0.48</v>
          </cell>
          <cell r="L481" t="str">
            <v>20</v>
          </cell>
          <cell r="M481" t="str">
            <v>45625</v>
          </cell>
          <cell r="N481" t="str">
            <v>14 3230101</v>
          </cell>
          <cell r="O481" t="str">
            <v>067</v>
          </cell>
          <cell r="P481">
            <v>10.5</v>
          </cell>
          <cell r="Q481">
            <v>0</v>
          </cell>
          <cell r="R481" t="str">
            <v>1</v>
          </cell>
          <cell r="S481" t="str">
            <v>45</v>
          </cell>
          <cell r="T481">
            <v>95</v>
          </cell>
          <cell r="U481">
            <v>3</v>
          </cell>
          <cell r="V481">
            <v>95</v>
          </cell>
          <cell r="W481">
            <v>3</v>
          </cell>
          <cell r="X481">
            <v>95</v>
          </cell>
          <cell r="Y481">
            <v>0</v>
          </cell>
          <cell r="Z481">
            <v>0</v>
          </cell>
          <cell r="AD481" t="str">
            <v>0</v>
          </cell>
          <cell r="AE481" t="str">
            <v>0</v>
          </cell>
          <cell r="AF481" t="str">
            <v>00</v>
          </cell>
          <cell r="AI481">
            <v>1080000</v>
          </cell>
          <cell r="AJ481">
            <v>311850</v>
          </cell>
        </row>
        <row r="482">
          <cell r="A482" t="str">
            <v>17</v>
          </cell>
          <cell r="B482" t="str">
            <v>82</v>
          </cell>
          <cell r="C482" t="str">
            <v>1322</v>
          </cell>
          <cell r="D482" t="str">
            <v>Шкаф холодильный</v>
          </cell>
          <cell r="G482" t="str">
            <v>01</v>
          </cell>
          <cell r="H482">
            <v>6300</v>
          </cell>
          <cell r="I482">
            <v>0</v>
          </cell>
          <cell r="J482">
            <v>0</v>
          </cell>
          <cell r="K482">
            <v>0.97</v>
          </cell>
          <cell r="L482" t="str">
            <v>26</v>
          </cell>
          <cell r="M482" t="str">
            <v>45800</v>
          </cell>
          <cell r="N482" t="str">
            <v>16 2930100</v>
          </cell>
          <cell r="O482" t="str">
            <v>063</v>
          </cell>
          <cell r="P482">
            <v>10</v>
          </cell>
          <cell r="Q482">
            <v>0</v>
          </cell>
          <cell r="R482" t="str">
            <v>1</v>
          </cell>
          <cell r="S482" t="str">
            <v>45</v>
          </cell>
          <cell r="T482">
            <v>95</v>
          </cell>
          <cell r="U482">
            <v>3</v>
          </cell>
          <cell r="V482">
            <v>95</v>
          </cell>
          <cell r="W482">
            <v>3</v>
          </cell>
          <cell r="X482">
            <v>95</v>
          </cell>
          <cell r="Y482">
            <v>0</v>
          </cell>
          <cell r="Z482">
            <v>0</v>
          </cell>
          <cell r="AB482" t="str">
            <v>14</v>
          </cell>
          <cell r="AC482">
            <v>11</v>
          </cell>
          <cell r="AD482" t="str">
            <v>0</v>
          </cell>
          <cell r="AE482" t="str">
            <v>0</v>
          </cell>
          <cell r="AF482" t="str">
            <v>17</v>
          </cell>
          <cell r="AI482">
            <v>6487782</v>
          </cell>
          <cell r="AJ482">
            <v>1784140.05</v>
          </cell>
        </row>
        <row r="483">
          <cell r="A483" t="str">
            <v>02</v>
          </cell>
          <cell r="B483" t="str">
            <v>80</v>
          </cell>
          <cell r="C483" t="str">
            <v>937</v>
          </cell>
          <cell r="D483" t="str">
            <v>Набор посуды ПРИНЦ</v>
          </cell>
          <cell r="G483" t="str">
            <v>01</v>
          </cell>
          <cell r="H483">
            <v>2500</v>
          </cell>
          <cell r="I483">
            <v>0</v>
          </cell>
          <cell r="J483">
            <v>0</v>
          </cell>
          <cell r="K483">
            <v>0.21</v>
          </cell>
          <cell r="L483" t="str">
            <v>88/2</v>
          </cell>
          <cell r="M483" t="str">
            <v>45804</v>
          </cell>
          <cell r="N483" t="str">
            <v>16 3697000</v>
          </cell>
          <cell r="O483" t="str">
            <v>067</v>
          </cell>
          <cell r="P483">
            <v>12.5</v>
          </cell>
          <cell r="Q483">
            <v>0</v>
          </cell>
          <cell r="R483" t="str">
            <v>1</v>
          </cell>
          <cell r="S483" t="str">
            <v>45</v>
          </cell>
          <cell r="T483">
            <v>95</v>
          </cell>
          <cell r="U483">
            <v>3</v>
          </cell>
          <cell r="V483">
            <v>95</v>
          </cell>
          <cell r="W483">
            <v>3</v>
          </cell>
          <cell r="X483">
            <v>95</v>
          </cell>
          <cell r="Y483">
            <v>0</v>
          </cell>
          <cell r="Z483">
            <v>0</v>
          </cell>
          <cell r="AB483" t="str">
            <v>14</v>
          </cell>
          <cell r="AC483">
            <v>6</v>
          </cell>
          <cell r="AD483" t="str">
            <v>0</v>
          </cell>
          <cell r="AE483" t="str">
            <v>0</v>
          </cell>
          <cell r="AF483" t="str">
            <v>00</v>
          </cell>
          <cell r="AI483">
            <v>12183089</v>
          </cell>
          <cell r="AJ483">
            <v>4187936.84</v>
          </cell>
        </row>
        <row r="484">
          <cell r="A484" t="str">
            <v>02</v>
          </cell>
          <cell r="B484" t="str">
            <v>80</v>
          </cell>
          <cell r="C484" t="str">
            <v>938</v>
          </cell>
          <cell r="D484" t="str">
            <v>Набор посуды ПРИНЦ</v>
          </cell>
          <cell r="G484" t="str">
            <v>01</v>
          </cell>
          <cell r="H484">
            <v>2500</v>
          </cell>
          <cell r="I484">
            <v>0</v>
          </cell>
          <cell r="J484">
            <v>0</v>
          </cell>
          <cell r="K484">
            <v>0.21</v>
          </cell>
          <cell r="L484" t="str">
            <v>88/2</v>
          </cell>
          <cell r="M484" t="str">
            <v>45804</v>
          </cell>
          <cell r="N484" t="str">
            <v>16 3697000</v>
          </cell>
          <cell r="O484" t="str">
            <v>067</v>
          </cell>
          <cell r="P484">
            <v>12.5</v>
          </cell>
          <cell r="Q484">
            <v>0</v>
          </cell>
          <cell r="R484" t="str">
            <v>1</v>
          </cell>
          <cell r="S484" t="str">
            <v>45</v>
          </cell>
          <cell r="T484">
            <v>1</v>
          </cell>
          <cell r="U484">
            <v>3</v>
          </cell>
          <cell r="V484">
            <v>95</v>
          </cell>
          <cell r="W484">
            <v>3</v>
          </cell>
          <cell r="X484">
            <v>95</v>
          </cell>
          <cell r="Y484">
            <v>0</v>
          </cell>
          <cell r="Z484">
            <v>0</v>
          </cell>
          <cell r="AB484" t="str">
            <v>14</v>
          </cell>
          <cell r="AC484">
            <v>10</v>
          </cell>
          <cell r="AD484" t="str">
            <v>0</v>
          </cell>
          <cell r="AE484" t="str">
            <v>0</v>
          </cell>
          <cell r="AF484" t="str">
            <v>00</v>
          </cell>
          <cell r="AI484">
            <v>12183089</v>
          </cell>
          <cell r="AJ484">
            <v>4187936.84</v>
          </cell>
        </row>
        <row r="485">
          <cell r="A485" t="str">
            <v>02</v>
          </cell>
          <cell r="B485" t="str">
            <v>04</v>
          </cell>
          <cell r="C485" t="str">
            <v>1333</v>
          </cell>
          <cell r="D485" t="str">
            <v>Газосварочный перено</v>
          </cell>
          <cell r="E485" t="str">
            <v>сной аппарат</v>
          </cell>
          <cell r="G485" t="str">
            <v>01</v>
          </cell>
          <cell r="H485">
            <v>2450</v>
          </cell>
          <cell r="I485">
            <v>0</v>
          </cell>
          <cell r="J485">
            <v>0</v>
          </cell>
          <cell r="K485">
            <v>0.63</v>
          </cell>
          <cell r="L485" t="str">
            <v>23</v>
          </cell>
          <cell r="M485" t="str">
            <v>45502</v>
          </cell>
          <cell r="N485" t="str">
            <v>14 2947193</v>
          </cell>
          <cell r="O485" t="str">
            <v>067</v>
          </cell>
          <cell r="P485">
            <v>16.7</v>
          </cell>
          <cell r="Q485">
            <v>0</v>
          </cell>
          <cell r="R485" t="str">
            <v>1</v>
          </cell>
          <cell r="S485" t="str">
            <v>45</v>
          </cell>
          <cell r="T485">
            <v>95</v>
          </cell>
          <cell r="U485">
            <v>4</v>
          </cell>
          <cell r="V485">
            <v>95</v>
          </cell>
          <cell r="W485">
            <v>4</v>
          </cell>
          <cell r="X485">
            <v>95</v>
          </cell>
          <cell r="Y485">
            <v>0</v>
          </cell>
          <cell r="Z485">
            <v>0</v>
          </cell>
          <cell r="AB485" t="str">
            <v>14</v>
          </cell>
          <cell r="AC485">
            <v>2</v>
          </cell>
          <cell r="AD485" t="str">
            <v>0</v>
          </cell>
          <cell r="AE485" t="str">
            <v>1</v>
          </cell>
          <cell r="AF485" t="str">
            <v>00</v>
          </cell>
          <cell r="AI485">
            <v>3895000</v>
          </cell>
          <cell r="AJ485">
            <v>1734573.33</v>
          </cell>
        </row>
        <row r="486">
          <cell r="A486" t="str">
            <v>02</v>
          </cell>
          <cell r="B486" t="str">
            <v>71</v>
          </cell>
          <cell r="C486" t="str">
            <v>1344</v>
          </cell>
          <cell r="D486" t="str">
            <v>Выпрямитель ДУГА-305</v>
          </cell>
          <cell r="G486" t="str">
            <v>01</v>
          </cell>
          <cell r="H486">
            <v>3300</v>
          </cell>
          <cell r="I486">
            <v>0</v>
          </cell>
          <cell r="J486">
            <v>0</v>
          </cell>
          <cell r="K486">
            <v>1.1200000000000001</v>
          </cell>
          <cell r="L486" t="str">
            <v>23</v>
          </cell>
          <cell r="M486" t="str">
            <v>42502</v>
          </cell>
          <cell r="N486" t="str">
            <v>14 2922804</v>
          </cell>
          <cell r="O486" t="str">
            <v>067</v>
          </cell>
          <cell r="P486">
            <v>16.7</v>
          </cell>
          <cell r="Q486">
            <v>0</v>
          </cell>
          <cell r="R486" t="str">
            <v>1</v>
          </cell>
          <cell r="S486" t="str">
            <v>42</v>
          </cell>
          <cell r="T486">
            <v>95</v>
          </cell>
          <cell r="U486">
            <v>4</v>
          </cell>
          <cell r="V486">
            <v>95</v>
          </cell>
          <cell r="W486">
            <v>4</v>
          </cell>
          <cell r="X486">
            <v>95</v>
          </cell>
          <cell r="Y486">
            <v>0</v>
          </cell>
          <cell r="Z486">
            <v>0</v>
          </cell>
          <cell r="AD486" t="str">
            <v>0</v>
          </cell>
          <cell r="AE486" t="str">
            <v>0</v>
          </cell>
          <cell r="AF486" t="str">
            <v>00</v>
          </cell>
          <cell r="AI486">
            <v>2945000</v>
          </cell>
          <cell r="AJ486">
            <v>1311506.67</v>
          </cell>
        </row>
        <row r="487">
          <cell r="A487" t="str">
            <v>02</v>
          </cell>
          <cell r="B487" t="str">
            <v>70</v>
          </cell>
          <cell r="C487" t="str">
            <v>1345</v>
          </cell>
          <cell r="D487" t="str">
            <v>Выпрямитель ВДМ-800-</v>
          </cell>
          <cell r="E487" t="str">
            <v>01</v>
          </cell>
          <cell r="G487" t="str">
            <v>01</v>
          </cell>
          <cell r="H487">
            <v>11724.9</v>
          </cell>
          <cell r="I487">
            <v>0</v>
          </cell>
          <cell r="J487">
            <v>0</v>
          </cell>
          <cell r="K487">
            <v>1.21</v>
          </cell>
          <cell r="L487" t="str">
            <v>20</v>
          </cell>
          <cell r="M487" t="str">
            <v>42502</v>
          </cell>
          <cell r="N487" t="str">
            <v>14 2922804</v>
          </cell>
          <cell r="O487" t="str">
            <v>067</v>
          </cell>
          <cell r="P487">
            <v>16.7</v>
          </cell>
          <cell r="Q487">
            <v>0</v>
          </cell>
          <cell r="R487" t="str">
            <v>1</v>
          </cell>
          <cell r="S487" t="str">
            <v>42</v>
          </cell>
          <cell r="T487">
            <v>95</v>
          </cell>
          <cell r="U487">
            <v>4</v>
          </cell>
          <cell r="V487">
            <v>95</v>
          </cell>
          <cell r="W487">
            <v>4</v>
          </cell>
          <cell r="X487">
            <v>95</v>
          </cell>
          <cell r="Y487">
            <v>0</v>
          </cell>
          <cell r="Z487">
            <v>0</v>
          </cell>
          <cell r="AD487" t="str">
            <v>0</v>
          </cell>
          <cell r="AE487" t="str">
            <v>0</v>
          </cell>
          <cell r="AF487" t="str">
            <v>00</v>
          </cell>
          <cell r="AI487">
            <v>9690000</v>
          </cell>
          <cell r="AJ487">
            <v>4315280</v>
          </cell>
        </row>
        <row r="488">
          <cell r="A488" t="str">
            <v>02</v>
          </cell>
          <cell r="B488" t="str">
            <v>02</v>
          </cell>
          <cell r="C488" t="str">
            <v>1346</v>
          </cell>
          <cell r="D488" t="str">
            <v>Выпрямитель ВДМ-8000</v>
          </cell>
          <cell r="E488" t="str">
            <v>1</v>
          </cell>
          <cell r="G488" t="str">
            <v>01</v>
          </cell>
          <cell r="H488">
            <v>11724.9</v>
          </cell>
          <cell r="I488">
            <v>0</v>
          </cell>
          <cell r="J488">
            <v>0</v>
          </cell>
          <cell r="K488">
            <v>1.21</v>
          </cell>
          <cell r="L488" t="str">
            <v>20</v>
          </cell>
          <cell r="M488" t="str">
            <v>42502</v>
          </cell>
          <cell r="N488" t="str">
            <v>14 2922804</v>
          </cell>
          <cell r="O488" t="str">
            <v>067</v>
          </cell>
          <cell r="P488">
            <v>16.7</v>
          </cell>
          <cell r="Q488">
            <v>0</v>
          </cell>
          <cell r="R488" t="str">
            <v>1</v>
          </cell>
          <cell r="S488" t="str">
            <v>42</v>
          </cell>
          <cell r="T488">
            <v>95</v>
          </cell>
          <cell r="U488">
            <v>4</v>
          </cell>
          <cell r="V488">
            <v>95</v>
          </cell>
          <cell r="W488">
            <v>4</v>
          </cell>
          <cell r="X488">
            <v>95</v>
          </cell>
          <cell r="Y488">
            <v>0</v>
          </cell>
          <cell r="Z488">
            <v>0</v>
          </cell>
          <cell r="AB488" t="str">
            <v>14</v>
          </cell>
          <cell r="AC488">
            <v>2</v>
          </cell>
          <cell r="AD488" t="str">
            <v>0</v>
          </cell>
          <cell r="AE488" t="str">
            <v>0</v>
          </cell>
          <cell r="AF488" t="str">
            <v>00</v>
          </cell>
          <cell r="AI488">
            <v>9690000</v>
          </cell>
          <cell r="AJ488">
            <v>4315280</v>
          </cell>
        </row>
        <row r="489">
          <cell r="A489" t="str">
            <v>02</v>
          </cell>
          <cell r="B489" t="str">
            <v>99</v>
          </cell>
          <cell r="C489" t="str">
            <v>1323</v>
          </cell>
          <cell r="D489" t="str">
            <v>Холодильник СТИНОЛ</v>
          </cell>
          <cell r="G489" t="str">
            <v>01</v>
          </cell>
          <cell r="H489">
            <v>1800</v>
          </cell>
          <cell r="I489">
            <v>0</v>
          </cell>
          <cell r="J489">
            <v>0</v>
          </cell>
          <cell r="K489">
            <v>0.83</v>
          </cell>
          <cell r="L489" t="str">
            <v>20</v>
          </cell>
          <cell r="M489" t="str">
            <v>45800</v>
          </cell>
          <cell r="N489" t="str">
            <v>16 2930100</v>
          </cell>
          <cell r="O489" t="str">
            <v>063</v>
          </cell>
          <cell r="P489">
            <v>10</v>
          </cell>
          <cell r="Q489">
            <v>0</v>
          </cell>
          <cell r="R489" t="str">
            <v>1</v>
          </cell>
          <cell r="S489" t="str">
            <v>45</v>
          </cell>
          <cell r="T489">
            <v>95</v>
          </cell>
          <cell r="U489">
            <v>4</v>
          </cell>
          <cell r="V489">
            <v>95</v>
          </cell>
          <cell r="W489">
            <v>4</v>
          </cell>
          <cell r="X489">
            <v>95</v>
          </cell>
          <cell r="Y489">
            <v>0</v>
          </cell>
          <cell r="Z489">
            <v>0</v>
          </cell>
          <cell r="AD489" t="str">
            <v>0</v>
          </cell>
          <cell r="AE489" t="str">
            <v>0</v>
          </cell>
          <cell r="AF489" t="str">
            <v>00</v>
          </cell>
          <cell r="AI489">
            <v>2175720</v>
          </cell>
          <cell r="AJ489">
            <v>580192</v>
          </cell>
        </row>
        <row r="490">
          <cell r="A490" t="str">
            <v>02</v>
          </cell>
          <cell r="B490" t="str">
            <v>80</v>
          </cell>
          <cell r="C490" t="str">
            <v>1324</v>
          </cell>
          <cell r="D490" t="str">
            <v>Холодильник СТИНОЛ</v>
          </cell>
          <cell r="G490" t="str">
            <v>01</v>
          </cell>
          <cell r="H490">
            <v>1800</v>
          </cell>
          <cell r="I490">
            <v>0</v>
          </cell>
          <cell r="J490">
            <v>0</v>
          </cell>
          <cell r="K490">
            <v>0.83</v>
          </cell>
          <cell r="L490" t="str">
            <v>88/2</v>
          </cell>
          <cell r="M490" t="str">
            <v>45800</v>
          </cell>
          <cell r="N490" t="str">
            <v>16 2930100</v>
          </cell>
          <cell r="O490" t="str">
            <v>063</v>
          </cell>
          <cell r="P490">
            <v>10</v>
          </cell>
          <cell r="Q490">
            <v>0</v>
          </cell>
          <cell r="R490" t="str">
            <v>1</v>
          </cell>
          <cell r="S490" t="str">
            <v>45</v>
          </cell>
          <cell r="T490">
            <v>95</v>
          </cell>
          <cell r="U490">
            <v>4</v>
          </cell>
          <cell r="V490">
            <v>95</v>
          </cell>
          <cell r="W490">
            <v>4</v>
          </cell>
          <cell r="X490">
            <v>95</v>
          </cell>
          <cell r="Y490">
            <v>0</v>
          </cell>
          <cell r="Z490">
            <v>0</v>
          </cell>
          <cell r="AD490" t="str">
            <v>0</v>
          </cell>
          <cell r="AE490" t="str">
            <v>0</v>
          </cell>
          <cell r="AF490" t="str">
            <v>00</v>
          </cell>
          <cell r="AI490">
            <v>2175720</v>
          </cell>
          <cell r="AJ490">
            <v>580192</v>
          </cell>
        </row>
        <row r="491">
          <cell r="A491" t="str">
            <v>02</v>
          </cell>
          <cell r="B491" t="str">
            <v>51</v>
          </cell>
          <cell r="C491" t="str">
            <v>1325</v>
          </cell>
          <cell r="D491" t="str">
            <v>Холодиоьник СТИНОЛ</v>
          </cell>
          <cell r="E491" t="str">
            <v>Ново-Липецкий мет.</v>
          </cell>
          <cell r="F491" t="str">
            <v>комб.</v>
          </cell>
          <cell r="G491" t="str">
            <v>01</v>
          </cell>
          <cell r="H491">
            <v>1800</v>
          </cell>
          <cell r="I491">
            <v>0</v>
          </cell>
          <cell r="J491">
            <v>0</v>
          </cell>
          <cell r="K491">
            <v>0.83</v>
          </cell>
          <cell r="L491" t="str">
            <v>20</v>
          </cell>
          <cell r="M491" t="str">
            <v>45800</v>
          </cell>
          <cell r="N491" t="str">
            <v>16 2930100</v>
          </cell>
          <cell r="O491" t="str">
            <v>063</v>
          </cell>
          <cell r="P491">
            <v>10</v>
          </cell>
          <cell r="Q491">
            <v>0</v>
          </cell>
          <cell r="R491" t="str">
            <v>1</v>
          </cell>
          <cell r="S491" t="str">
            <v>45</v>
          </cell>
          <cell r="T491">
            <v>95</v>
          </cell>
          <cell r="U491">
            <v>4</v>
          </cell>
          <cell r="V491">
            <v>95</v>
          </cell>
          <cell r="W491">
            <v>4</v>
          </cell>
          <cell r="X491">
            <v>95</v>
          </cell>
          <cell r="Y491">
            <v>0</v>
          </cell>
          <cell r="Z491">
            <v>0</v>
          </cell>
          <cell r="AD491" t="str">
            <v>0</v>
          </cell>
          <cell r="AE491" t="str">
            <v>0</v>
          </cell>
          <cell r="AF491" t="str">
            <v>00</v>
          </cell>
          <cell r="AI491">
            <v>2175720</v>
          </cell>
          <cell r="AJ491">
            <v>580192</v>
          </cell>
        </row>
        <row r="492">
          <cell r="A492" t="str">
            <v>02</v>
          </cell>
          <cell r="B492" t="str">
            <v>71</v>
          </cell>
          <cell r="C492" t="str">
            <v>1326</v>
          </cell>
          <cell r="D492" t="str">
            <v>Холодильник СТИНОЛ</v>
          </cell>
          <cell r="G492" t="str">
            <v>01</v>
          </cell>
          <cell r="H492">
            <v>1800</v>
          </cell>
          <cell r="I492">
            <v>0</v>
          </cell>
          <cell r="J492">
            <v>0</v>
          </cell>
          <cell r="K492">
            <v>0.83</v>
          </cell>
          <cell r="L492" t="str">
            <v>23</v>
          </cell>
          <cell r="M492" t="str">
            <v>45800</v>
          </cell>
          <cell r="N492" t="str">
            <v>16 2930100</v>
          </cell>
          <cell r="O492" t="str">
            <v>063</v>
          </cell>
          <cell r="P492">
            <v>10</v>
          </cell>
          <cell r="Q492">
            <v>0</v>
          </cell>
          <cell r="R492" t="str">
            <v>1</v>
          </cell>
          <cell r="S492" t="str">
            <v>45</v>
          </cell>
          <cell r="T492">
            <v>95</v>
          </cell>
          <cell r="U492">
            <v>4</v>
          </cell>
          <cell r="V492">
            <v>95</v>
          </cell>
          <cell r="W492">
            <v>4</v>
          </cell>
          <cell r="X492">
            <v>95</v>
          </cell>
          <cell r="Y492">
            <v>0</v>
          </cell>
          <cell r="Z492">
            <v>0</v>
          </cell>
          <cell r="AD492" t="str">
            <v>0</v>
          </cell>
          <cell r="AE492" t="str">
            <v>0</v>
          </cell>
          <cell r="AF492" t="str">
            <v>00</v>
          </cell>
          <cell r="AI492">
            <v>2175720</v>
          </cell>
          <cell r="AJ492">
            <v>580192</v>
          </cell>
        </row>
        <row r="493">
          <cell r="A493" t="str">
            <v>02</v>
          </cell>
          <cell r="B493" t="str">
            <v>23</v>
          </cell>
          <cell r="C493" t="str">
            <v>1327</v>
          </cell>
          <cell r="D493" t="str">
            <v>Холодильник СТИНОЛ</v>
          </cell>
          <cell r="E493" t="str">
            <v>Ново-Липецкий мет.</v>
          </cell>
          <cell r="F493" t="str">
            <v>комб.</v>
          </cell>
          <cell r="G493" t="str">
            <v>01</v>
          </cell>
          <cell r="H493">
            <v>1800</v>
          </cell>
          <cell r="I493">
            <v>0</v>
          </cell>
          <cell r="J493">
            <v>0</v>
          </cell>
          <cell r="K493">
            <v>0.83</v>
          </cell>
          <cell r="L493" t="str">
            <v>23</v>
          </cell>
          <cell r="M493" t="str">
            <v>45800</v>
          </cell>
          <cell r="N493" t="str">
            <v>16 2930100</v>
          </cell>
          <cell r="O493" t="str">
            <v>063</v>
          </cell>
          <cell r="P493">
            <v>10</v>
          </cell>
          <cell r="Q493">
            <v>0</v>
          </cell>
          <cell r="R493" t="str">
            <v>1</v>
          </cell>
          <cell r="S493" t="str">
            <v>45</v>
          </cell>
          <cell r="T493">
            <v>95</v>
          </cell>
          <cell r="U493">
            <v>4</v>
          </cell>
          <cell r="V493">
            <v>95</v>
          </cell>
          <cell r="W493">
            <v>4</v>
          </cell>
          <cell r="X493">
            <v>95</v>
          </cell>
          <cell r="Y493">
            <v>0</v>
          </cell>
          <cell r="Z493">
            <v>0</v>
          </cell>
          <cell r="AD493" t="str">
            <v>0</v>
          </cell>
          <cell r="AE493" t="str">
            <v>0</v>
          </cell>
          <cell r="AF493" t="str">
            <v>00</v>
          </cell>
          <cell r="AI493">
            <v>2175720</v>
          </cell>
          <cell r="AJ493">
            <v>580192</v>
          </cell>
        </row>
        <row r="494">
          <cell r="A494" t="str">
            <v>02</v>
          </cell>
          <cell r="B494" t="str">
            <v>05</v>
          </cell>
          <cell r="C494" t="str">
            <v>1328</v>
          </cell>
          <cell r="D494" t="str">
            <v>Холодильник СТИНОЛ</v>
          </cell>
          <cell r="E494" t="str">
            <v>Ново-Липецк</v>
          </cell>
          <cell r="G494" t="str">
            <v>01</v>
          </cell>
          <cell r="H494">
            <v>1800</v>
          </cell>
          <cell r="I494">
            <v>0</v>
          </cell>
          <cell r="J494">
            <v>0</v>
          </cell>
          <cell r="K494">
            <v>0.83</v>
          </cell>
          <cell r="L494" t="str">
            <v>20</v>
          </cell>
          <cell r="M494" t="str">
            <v>45800</v>
          </cell>
          <cell r="N494" t="str">
            <v>16 2930100</v>
          </cell>
          <cell r="O494" t="str">
            <v>063</v>
          </cell>
          <cell r="P494">
            <v>10</v>
          </cell>
          <cell r="Q494">
            <v>0</v>
          </cell>
          <cell r="R494" t="str">
            <v>1</v>
          </cell>
          <cell r="S494" t="str">
            <v>45</v>
          </cell>
          <cell r="T494">
            <v>95</v>
          </cell>
          <cell r="U494">
            <v>4</v>
          </cell>
          <cell r="V494">
            <v>95</v>
          </cell>
          <cell r="W494">
            <v>4</v>
          </cell>
          <cell r="X494">
            <v>95</v>
          </cell>
          <cell r="Y494">
            <v>0</v>
          </cell>
          <cell r="Z494">
            <v>0</v>
          </cell>
          <cell r="AD494" t="str">
            <v>0</v>
          </cell>
          <cell r="AE494" t="str">
            <v>0</v>
          </cell>
          <cell r="AF494" t="str">
            <v>00</v>
          </cell>
          <cell r="AI494">
            <v>2175720</v>
          </cell>
          <cell r="AJ494">
            <v>580192</v>
          </cell>
        </row>
        <row r="495">
          <cell r="A495" t="str">
            <v>02</v>
          </cell>
          <cell r="B495" t="str">
            <v>05</v>
          </cell>
          <cell r="C495" t="str">
            <v>1329</v>
          </cell>
          <cell r="D495" t="str">
            <v>Холодильник СТИНОЛ</v>
          </cell>
          <cell r="E495" t="str">
            <v>Ново-Липецк</v>
          </cell>
          <cell r="G495" t="str">
            <v>01</v>
          </cell>
          <cell r="H495">
            <v>1800</v>
          </cell>
          <cell r="I495">
            <v>0</v>
          </cell>
          <cell r="J495">
            <v>0</v>
          </cell>
          <cell r="K495">
            <v>0.83</v>
          </cell>
          <cell r="L495" t="str">
            <v>20</v>
          </cell>
          <cell r="M495" t="str">
            <v>45800</v>
          </cell>
          <cell r="N495" t="str">
            <v>16 2930100</v>
          </cell>
          <cell r="O495" t="str">
            <v>063</v>
          </cell>
          <cell r="P495">
            <v>10</v>
          </cell>
          <cell r="Q495">
            <v>0</v>
          </cell>
          <cell r="R495" t="str">
            <v>1</v>
          </cell>
          <cell r="S495" t="str">
            <v>45</v>
          </cell>
          <cell r="T495">
            <v>95</v>
          </cell>
          <cell r="U495">
            <v>4</v>
          </cell>
          <cell r="V495">
            <v>95</v>
          </cell>
          <cell r="W495">
            <v>4</v>
          </cell>
          <cell r="X495">
            <v>95</v>
          </cell>
          <cell r="Y495">
            <v>0</v>
          </cell>
          <cell r="Z495">
            <v>0</v>
          </cell>
          <cell r="AD495" t="str">
            <v>0</v>
          </cell>
          <cell r="AE495" t="str">
            <v>0</v>
          </cell>
          <cell r="AF495" t="str">
            <v>00</v>
          </cell>
          <cell r="AI495">
            <v>2175720</v>
          </cell>
          <cell r="AJ495">
            <v>580192</v>
          </cell>
        </row>
        <row r="496">
          <cell r="A496" t="str">
            <v>02</v>
          </cell>
          <cell r="B496" t="str">
            <v>41</v>
          </cell>
          <cell r="C496" t="str">
            <v>1330</v>
          </cell>
          <cell r="D496" t="str">
            <v>Холодильник СТИНОЛ</v>
          </cell>
          <cell r="E496" t="str">
            <v>Ново-Липецкий мет.</v>
          </cell>
          <cell r="F496" t="str">
            <v>комб.</v>
          </cell>
          <cell r="G496" t="str">
            <v>01</v>
          </cell>
          <cell r="H496">
            <v>1800</v>
          </cell>
          <cell r="I496">
            <v>0</v>
          </cell>
          <cell r="J496">
            <v>0</v>
          </cell>
          <cell r="K496">
            <v>0.83</v>
          </cell>
          <cell r="L496" t="str">
            <v>20</v>
          </cell>
          <cell r="M496" t="str">
            <v>45800</v>
          </cell>
          <cell r="N496" t="str">
            <v>16 2930100</v>
          </cell>
          <cell r="O496" t="str">
            <v>063</v>
          </cell>
          <cell r="P496">
            <v>10</v>
          </cell>
          <cell r="Q496">
            <v>0</v>
          </cell>
          <cell r="R496" t="str">
            <v>1</v>
          </cell>
          <cell r="S496" t="str">
            <v>45</v>
          </cell>
          <cell r="T496">
            <v>95</v>
          </cell>
          <cell r="U496">
            <v>4</v>
          </cell>
          <cell r="V496">
            <v>95</v>
          </cell>
          <cell r="W496">
            <v>4</v>
          </cell>
          <cell r="X496">
            <v>95</v>
          </cell>
          <cell r="Y496">
            <v>0</v>
          </cell>
          <cell r="Z496">
            <v>0</v>
          </cell>
          <cell r="AD496" t="str">
            <v>0</v>
          </cell>
          <cell r="AE496" t="str">
            <v>0</v>
          </cell>
          <cell r="AF496" t="str">
            <v>00</v>
          </cell>
          <cell r="AI496">
            <v>2175720</v>
          </cell>
          <cell r="AJ496">
            <v>580192</v>
          </cell>
        </row>
        <row r="497">
          <cell r="A497" t="str">
            <v>02</v>
          </cell>
          <cell r="B497" t="str">
            <v>80</v>
          </cell>
          <cell r="C497" t="str">
            <v>1332</v>
          </cell>
          <cell r="D497" t="str">
            <v>Холодильник СТИНОЛ</v>
          </cell>
          <cell r="G497" t="str">
            <v>01</v>
          </cell>
          <cell r="H497">
            <v>1800</v>
          </cell>
          <cell r="I497">
            <v>0</v>
          </cell>
          <cell r="J497">
            <v>0</v>
          </cell>
          <cell r="K497">
            <v>0.83</v>
          </cell>
          <cell r="L497" t="str">
            <v>88/2</v>
          </cell>
          <cell r="M497" t="str">
            <v>45800</v>
          </cell>
          <cell r="N497" t="str">
            <v>16 2930100</v>
          </cell>
          <cell r="O497" t="str">
            <v>063</v>
          </cell>
          <cell r="P497">
            <v>10</v>
          </cell>
          <cell r="Q497">
            <v>0</v>
          </cell>
          <cell r="R497" t="str">
            <v>1</v>
          </cell>
          <cell r="S497" t="str">
            <v>45</v>
          </cell>
          <cell r="T497">
            <v>95</v>
          </cell>
          <cell r="U497">
            <v>4</v>
          </cell>
          <cell r="V497">
            <v>95</v>
          </cell>
          <cell r="W497">
            <v>4</v>
          </cell>
          <cell r="X497">
            <v>95</v>
          </cell>
          <cell r="Y497">
            <v>0</v>
          </cell>
          <cell r="Z497">
            <v>0</v>
          </cell>
          <cell r="AD497" t="str">
            <v>0</v>
          </cell>
          <cell r="AE497" t="str">
            <v>0</v>
          </cell>
          <cell r="AF497" t="str">
            <v>00</v>
          </cell>
          <cell r="AI497">
            <v>2175720</v>
          </cell>
          <cell r="AJ497">
            <v>580192</v>
          </cell>
        </row>
        <row r="498">
          <cell r="A498" t="str">
            <v>02</v>
          </cell>
          <cell r="B498" t="str">
            <v>03</v>
          </cell>
          <cell r="C498" t="str">
            <v>1334</v>
          </cell>
          <cell r="D498" t="str">
            <v>Набор посуды АСТРА</v>
          </cell>
          <cell r="G498" t="str">
            <v>01</v>
          </cell>
          <cell r="H498">
            <v>1890</v>
          </cell>
          <cell r="I498">
            <v>0</v>
          </cell>
          <cell r="J498">
            <v>0</v>
          </cell>
          <cell r="K498">
            <v>0.31</v>
          </cell>
          <cell r="L498" t="str">
            <v>88</v>
          </cell>
          <cell r="M498" t="str">
            <v>45801</v>
          </cell>
          <cell r="N498" t="str">
            <v>16 2691533</v>
          </cell>
          <cell r="O498" t="str">
            <v>067</v>
          </cell>
          <cell r="P498">
            <v>12.5</v>
          </cell>
          <cell r="Q498">
            <v>0</v>
          </cell>
          <cell r="R498" t="str">
            <v>1</v>
          </cell>
          <cell r="S498" t="str">
            <v>45</v>
          </cell>
          <cell r="T498">
            <v>95</v>
          </cell>
          <cell r="U498">
            <v>4</v>
          </cell>
          <cell r="V498">
            <v>95</v>
          </cell>
          <cell r="W498">
            <v>4</v>
          </cell>
          <cell r="X498">
            <v>95</v>
          </cell>
          <cell r="Y498">
            <v>0</v>
          </cell>
          <cell r="Z498">
            <v>0</v>
          </cell>
          <cell r="AD498" t="str">
            <v>0</v>
          </cell>
          <cell r="AE498" t="str">
            <v>0</v>
          </cell>
          <cell r="AF498" t="str">
            <v>00</v>
          </cell>
          <cell r="AI498">
            <v>6183535</v>
          </cell>
          <cell r="AJ498">
            <v>2061178.33</v>
          </cell>
        </row>
        <row r="499">
          <cell r="A499" t="str">
            <v>02</v>
          </cell>
          <cell r="B499" t="str">
            <v>03</v>
          </cell>
          <cell r="C499" t="str">
            <v>1235</v>
          </cell>
          <cell r="D499" t="str">
            <v>Набор посуды АСТРА</v>
          </cell>
          <cell r="G499" t="str">
            <v>01</v>
          </cell>
          <cell r="H499">
            <v>1890</v>
          </cell>
          <cell r="I499">
            <v>0</v>
          </cell>
          <cell r="J499">
            <v>0</v>
          </cell>
          <cell r="K499">
            <v>0.31</v>
          </cell>
          <cell r="L499" t="str">
            <v>88</v>
          </cell>
          <cell r="M499" t="str">
            <v>45801</v>
          </cell>
          <cell r="N499" t="str">
            <v>16 2691533</v>
          </cell>
          <cell r="O499" t="str">
            <v>067</v>
          </cell>
          <cell r="P499">
            <v>12.5</v>
          </cell>
          <cell r="Q499">
            <v>0</v>
          </cell>
          <cell r="R499" t="str">
            <v>1</v>
          </cell>
          <cell r="S499" t="str">
            <v>45</v>
          </cell>
          <cell r="T499">
            <v>95</v>
          </cell>
          <cell r="U499">
            <v>4</v>
          </cell>
          <cell r="V499">
            <v>95</v>
          </cell>
          <cell r="W499">
            <v>4</v>
          </cell>
          <cell r="X499">
            <v>95</v>
          </cell>
          <cell r="Y499">
            <v>0</v>
          </cell>
          <cell r="Z499">
            <v>0</v>
          </cell>
          <cell r="AA499" t="str">
            <v>1</v>
          </cell>
          <cell r="AB499" t="str">
            <v>15</v>
          </cell>
          <cell r="AC499">
            <v>7</v>
          </cell>
          <cell r="AD499" t="str">
            <v>0</v>
          </cell>
          <cell r="AE499" t="str">
            <v>0</v>
          </cell>
          <cell r="AF499" t="str">
            <v>00</v>
          </cell>
          <cell r="AI499">
            <v>6183535</v>
          </cell>
          <cell r="AJ499">
            <v>2061178.33</v>
          </cell>
        </row>
        <row r="500">
          <cell r="A500" t="str">
            <v>02</v>
          </cell>
          <cell r="B500" t="str">
            <v>03</v>
          </cell>
          <cell r="C500" t="str">
            <v>1336</v>
          </cell>
          <cell r="D500" t="str">
            <v>Набор посуды СТАНДАР</v>
          </cell>
          <cell r="E500" t="str">
            <v>Т</v>
          </cell>
          <cell r="G500" t="str">
            <v>01</v>
          </cell>
          <cell r="H500">
            <v>2100</v>
          </cell>
          <cell r="I500">
            <v>0</v>
          </cell>
          <cell r="J500">
            <v>0</v>
          </cell>
          <cell r="K500">
            <v>0.27</v>
          </cell>
          <cell r="L500" t="str">
            <v>88</v>
          </cell>
          <cell r="M500" t="str">
            <v>45801</v>
          </cell>
          <cell r="N500" t="str">
            <v>16 2691533</v>
          </cell>
          <cell r="O500" t="str">
            <v>067</v>
          </cell>
          <cell r="P500">
            <v>12.5</v>
          </cell>
          <cell r="Q500">
            <v>0</v>
          </cell>
          <cell r="R500" t="str">
            <v>1</v>
          </cell>
          <cell r="S500" t="str">
            <v>45</v>
          </cell>
          <cell r="T500">
            <v>95</v>
          </cell>
          <cell r="U500">
            <v>4</v>
          </cell>
          <cell r="V500">
            <v>95</v>
          </cell>
          <cell r="W500">
            <v>4</v>
          </cell>
          <cell r="X500">
            <v>95</v>
          </cell>
          <cell r="Y500">
            <v>0</v>
          </cell>
          <cell r="Z500">
            <v>0</v>
          </cell>
          <cell r="AA500" t="str">
            <v>1</v>
          </cell>
          <cell r="AB500" t="str">
            <v>15</v>
          </cell>
          <cell r="AC500">
            <v>7</v>
          </cell>
          <cell r="AD500" t="str">
            <v>0</v>
          </cell>
          <cell r="AE500" t="str">
            <v>0</v>
          </cell>
          <cell r="AF500" t="str">
            <v>00</v>
          </cell>
          <cell r="AI500">
            <v>7654384</v>
          </cell>
          <cell r="AJ500">
            <v>2551461.33</v>
          </cell>
        </row>
        <row r="501">
          <cell r="A501" t="str">
            <v>02</v>
          </cell>
          <cell r="B501" t="str">
            <v>80</v>
          </cell>
          <cell r="C501" t="str">
            <v>1342</v>
          </cell>
          <cell r="D501" t="str">
            <v>Компьютер PENTUM-90</v>
          </cell>
          <cell r="E501" t="str">
            <v>c принтером EPSON в</v>
          </cell>
          <cell r="F501" t="str">
            <v>к-те с кабелем</v>
          </cell>
          <cell r="G501" t="str">
            <v>01</v>
          </cell>
          <cell r="H501">
            <v>6580.9</v>
          </cell>
          <cell r="I501">
            <v>0</v>
          </cell>
          <cell r="J501">
            <v>0</v>
          </cell>
          <cell r="K501">
            <v>0.13</v>
          </cell>
          <cell r="L501" t="str">
            <v>26</v>
          </cell>
          <cell r="M501" t="str">
            <v>48008</v>
          </cell>
          <cell r="N501" t="str">
            <v>14 3020203</v>
          </cell>
          <cell r="O501" t="str">
            <v>063</v>
          </cell>
          <cell r="P501">
            <v>10</v>
          </cell>
          <cell r="Q501">
            <v>0</v>
          </cell>
          <cell r="R501" t="str">
            <v>1</v>
          </cell>
          <cell r="S501" t="str">
            <v>48</v>
          </cell>
          <cell r="T501">
            <v>95</v>
          </cell>
          <cell r="U501">
            <v>4</v>
          </cell>
          <cell r="V501">
            <v>95</v>
          </cell>
          <cell r="W501">
            <v>4</v>
          </cell>
          <cell r="X501">
            <v>95</v>
          </cell>
          <cell r="Y501">
            <v>0</v>
          </cell>
          <cell r="Z501">
            <v>0</v>
          </cell>
          <cell r="AD501" t="str">
            <v>0</v>
          </cell>
          <cell r="AE501" t="str">
            <v>0</v>
          </cell>
          <cell r="AF501" t="str">
            <v>00</v>
          </cell>
          <cell r="AI501">
            <v>37740000</v>
          </cell>
          <cell r="AJ501">
            <v>10064000</v>
          </cell>
        </row>
        <row r="502">
          <cell r="A502" t="str">
            <v>02</v>
          </cell>
          <cell r="B502" t="str">
            <v>80</v>
          </cell>
          <cell r="C502" t="str">
            <v>1343</v>
          </cell>
          <cell r="D502" t="str">
            <v>Компьютер PENTUM-90</v>
          </cell>
          <cell r="E502" t="str">
            <v>c принтером EPSON в</v>
          </cell>
          <cell r="F502" t="str">
            <v>к-те с кабелем</v>
          </cell>
          <cell r="G502" t="str">
            <v>01</v>
          </cell>
          <cell r="H502">
            <v>6580.9</v>
          </cell>
          <cell r="I502">
            <v>0</v>
          </cell>
          <cell r="J502">
            <v>0</v>
          </cell>
          <cell r="K502">
            <v>0.13</v>
          </cell>
          <cell r="L502" t="str">
            <v>26</v>
          </cell>
          <cell r="M502" t="str">
            <v>48008</v>
          </cell>
          <cell r="N502" t="str">
            <v>14 3020203</v>
          </cell>
          <cell r="O502" t="str">
            <v>063</v>
          </cell>
          <cell r="P502">
            <v>10</v>
          </cell>
          <cell r="Q502">
            <v>0</v>
          </cell>
          <cell r="R502" t="str">
            <v>1</v>
          </cell>
          <cell r="S502" t="str">
            <v>48</v>
          </cell>
          <cell r="T502">
            <v>95</v>
          </cell>
          <cell r="U502">
            <v>4</v>
          </cell>
          <cell r="V502">
            <v>95</v>
          </cell>
          <cell r="W502">
            <v>4</v>
          </cell>
          <cell r="X502">
            <v>95</v>
          </cell>
          <cell r="Y502">
            <v>0</v>
          </cell>
          <cell r="Z502">
            <v>0</v>
          </cell>
          <cell r="AD502" t="str">
            <v>0</v>
          </cell>
          <cell r="AE502" t="str">
            <v>0</v>
          </cell>
          <cell r="AF502" t="str">
            <v>00</v>
          </cell>
          <cell r="AI502">
            <v>37740000</v>
          </cell>
          <cell r="AJ502">
            <v>10064000</v>
          </cell>
        </row>
        <row r="503">
          <cell r="A503" t="str">
            <v>02</v>
          </cell>
          <cell r="B503" t="str">
            <v>23</v>
          </cell>
          <cell r="C503" t="str">
            <v>1293</v>
          </cell>
          <cell r="D503" t="str">
            <v>А/кран КРАЗ-250</v>
          </cell>
          <cell r="E503" t="str">
            <v>N В485ВТ дв10040</v>
          </cell>
          <cell r="F503" t="str">
            <v>ш.738849</v>
          </cell>
          <cell r="G503" t="str">
            <v>01</v>
          </cell>
          <cell r="H503">
            <v>298071.40000000002</v>
          </cell>
          <cell r="I503">
            <v>27124.5</v>
          </cell>
          <cell r="J503">
            <v>0</v>
          </cell>
          <cell r="K503">
            <v>1.03</v>
          </cell>
          <cell r="L503" t="str">
            <v>23</v>
          </cell>
          <cell r="M503" t="str">
            <v>41701</v>
          </cell>
          <cell r="N503" t="str">
            <v>14 2915242</v>
          </cell>
          <cell r="O503" t="str">
            <v>067</v>
          </cell>
          <cell r="P503">
            <v>9.1</v>
          </cell>
          <cell r="Q503">
            <v>0</v>
          </cell>
          <cell r="R503" t="str">
            <v>1</v>
          </cell>
          <cell r="S503" t="str">
            <v>41</v>
          </cell>
          <cell r="T503">
            <v>93</v>
          </cell>
          <cell r="U503">
            <v>12</v>
          </cell>
          <cell r="V503">
            <v>93</v>
          </cell>
          <cell r="W503">
            <v>12</v>
          </cell>
          <cell r="X503">
            <v>93</v>
          </cell>
          <cell r="Y503">
            <v>0</v>
          </cell>
          <cell r="Z503">
            <v>0</v>
          </cell>
          <cell r="AC503">
            <v>0</v>
          </cell>
          <cell r="AD503" t="str">
            <v>0</v>
          </cell>
          <cell r="AE503" t="str">
            <v>0</v>
          </cell>
          <cell r="AF503" t="str">
            <v>00</v>
          </cell>
          <cell r="AI503">
            <v>288987654</v>
          </cell>
          <cell r="AJ503">
            <v>105191506.06999999</v>
          </cell>
        </row>
        <row r="504">
          <cell r="A504" t="str">
            <v>02</v>
          </cell>
          <cell r="B504" t="str">
            <v>23</v>
          </cell>
          <cell r="C504" t="str">
            <v>1294</v>
          </cell>
          <cell r="D504" t="str">
            <v>УРАЛ-5557 КС3574а/кр</v>
          </cell>
          <cell r="E504" t="str">
            <v>госN 14-66 КШШ</v>
          </cell>
          <cell r="F504" t="str">
            <v>дв 983054 ш035208</v>
          </cell>
          <cell r="G504" t="str">
            <v>01</v>
          </cell>
          <cell r="H504">
            <v>257300</v>
          </cell>
          <cell r="I504">
            <v>23414.3</v>
          </cell>
          <cell r="J504">
            <v>0</v>
          </cell>
          <cell r="K504">
            <v>1.05</v>
          </cell>
          <cell r="L504" t="str">
            <v>23</v>
          </cell>
          <cell r="M504" t="str">
            <v>41701</v>
          </cell>
          <cell r="N504" t="str">
            <v>14 2915242</v>
          </cell>
          <cell r="O504" t="str">
            <v>067</v>
          </cell>
          <cell r="P504">
            <v>9.1</v>
          </cell>
          <cell r="Q504">
            <v>0</v>
          </cell>
          <cell r="R504" t="str">
            <v>1</v>
          </cell>
          <cell r="S504" t="str">
            <v>41</v>
          </cell>
          <cell r="T504">
            <v>93</v>
          </cell>
          <cell r="U504">
            <v>12</v>
          </cell>
          <cell r="V504">
            <v>93</v>
          </cell>
          <cell r="W504">
            <v>12</v>
          </cell>
          <cell r="X504">
            <v>93</v>
          </cell>
          <cell r="Y504">
            <v>0</v>
          </cell>
          <cell r="Z504">
            <v>0</v>
          </cell>
          <cell r="AD504" t="str">
            <v>0</v>
          </cell>
          <cell r="AE504" t="str">
            <v>0</v>
          </cell>
          <cell r="AF504" t="str">
            <v>00</v>
          </cell>
          <cell r="AI504">
            <v>243950617</v>
          </cell>
          <cell r="AJ504">
            <v>88798024.590000004</v>
          </cell>
        </row>
        <row r="505">
          <cell r="A505" t="str">
            <v>02</v>
          </cell>
          <cell r="B505" t="str">
            <v>23</v>
          </cell>
          <cell r="C505" t="str">
            <v>1264</v>
          </cell>
          <cell r="D505" t="str">
            <v>Урал-375 плетевоз</v>
          </cell>
          <cell r="E505" t="str">
            <v>N В804РА</v>
          </cell>
          <cell r="F505" t="str">
            <v>дв445383  ш.б/н</v>
          </cell>
          <cell r="G505" t="str">
            <v>01</v>
          </cell>
          <cell r="H505">
            <v>132000</v>
          </cell>
          <cell r="I505">
            <v>24695.9</v>
          </cell>
          <cell r="J505">
            <v>0</v>
          </cell>
          <cell r="K505">
            <v>1.06</v>
          </cell>
          <cell r="L505" t="str">
            <v>23</v>
          </cell>
          <cell r="M505" t="str">
            <v>50402</v>
          </cell>
          <cell r="N505" t="str">
            <v>14 2928262</v>
          </cell>
          <cell r="O505" t="str">
            <v>075</v>
          </cell>
          <cell r="P505">
            <v>0.37</v>
          </cell>
          <cell r="Q505">
            <v>0</v>
          </cell>
          <cell r="R505" t="str">
            <v>1</v>
          </cell>
          <cell r="S505" t="str">
            <v>50</v>
          </cell>
          <cell r="T505">
            <v>82</v>
          </cell>
          <cell r="U505">
            <v>12</v>
          </cell>
          <cell r="V505">
            <v>82</v>
          </cell>
          <cell r="W505">
            <v>12</v>
          </cell>
          <cell r="X505">
            <v>82</v>
          </cell>
          <cell r="Y505">
            <v>0</v>
          </cell>
          <cell r="Z505">
            <v>0</v>
          </cell>
          <cell r="AD505" t="str">
            <v>0</v>
          </cell>
          <cell r="AE505" t="str">
            <v>0</v>
          </cell>
          <cell r="AF505" t="str">
            <v>00</v>
          </cell>
          <cell r="AI505">
            <v>124444444</v>
          </cell>
          <cell r="AJ505">
            <v>58604402.159999996</v>
          </cell>
        </row>
        <row r="506">
          <cell r="A506" t="str">
            <v>02</v>
          </cell>
          <cell r="B506" t="str">
            <v>23</v>
          </cell>
          <cell r="C506" t="str">
            <v>3857</v>
          </cell>
          <cell r="D506" t="str">
            <v>А/м ВАЗ-2121 легкова</v>
          </cell>
          <cell r="E506" t="str">
            <v>я салон NоВ606ХО</v>
          </cell>
          <cell r="F506" t="str">
            <v>дв4519586 куз1034912</v>
          </cell>
          <cell r="G506" t="str">
            <v>01</v>
          </cell>
          <cell r="H506">
            <v>22680</v>
          </cell>
          <cell r="I506">
            <v>4054.05</v>
          </cell>
          <cell r="J506">
            <v>0</v>
          </cell>
          <cell r="K506">
            <v>0.61</v>
          </cell>
          <cell r="L506" t="str">
            <v>26</v>
          </cell>
          <cell r="M506" t="str">
            <v>50416</v>
          </cell>
          <cell r="N506" t="str">
            <v>15 3410110</v>
          </cell>
          <cell r="O506" t="str">
            <v>071</v>
          </cell>
          <cell r="P506">
            <v>14.3</v>
          </cell>
          <cell r="Q506">
            <v>0</v>
          </cell>
          <cell r="R506" t="str">
            <v>1</v>
          </cell>
          <cell r="S506" t="str">
            <v>50</v>
          </cell>
          <cell r="T506">
            <v>92</v>
          </cell>
          <cell r="U506">
            <v>9</v>
          </cell>
          <cell r="V506">
            <v>93</v>
          </cell>
          <cell r="W506">
            <v>9</v>
          </cell>
          <cell r="X506">
            <v>93</v>
          </cell>
          <cell r="Y506">
            <v>0</v>
          </cell>
          <cell r="Z506">
            <v>0</v>
          </cell>
          <cell r="AD506" t="str">
            <v>0</v>
          </cell>
          <cell r="AE506" t="str">
            <v>0</v>
          </cell>
          <cell r="AF506" t="str">
            <v>00</v>
          </cell>
          <cell r="AI506">
            <v>36938272</v>
          </cell>
          <cell r="AJ506">
            <v>22449234.809999999</v>
          </cell>
        </row>
        <row r="507">
          <cell r="A507" t="str">
            <v>02</v>
          </cell>
          <cell r="B507" t="str">
            <v>23</v>
          </cell>
          <cell r="C507" t="str">
            <v>1297</v>
          </cell>
          <cell r="D507" t="str">
            <v>ПАЗ-3205 автобус</v>
          </cell>
          <cell r="E507" t="str">
            <v>Nо28-88 КШЦ</v>
          </cell>
          <cell r="F507" t="str">
            <v>дв77976 ш9302725</v>
          </cell>
          <cell r="G507" t="str">
            <v>01</v>
          </cell>
          <cell r="H507">
            <v>87800</v>
          </cell>
          <cell r="I507">
            <v>8780</v>
          </cell>
          <cell r="J507">
            <v>0</v>
          </cell>
          <cell r="K507">
            <v>0.9</v>
          </cell>
          <cell r="L507" t="str">
            <v>23</v>
          </cell>
          <cell r="M507" t="str">
            <v>50423</v>
          </cell>
          <cell r="N507" t="str">
            <v>15 3410260</v>
          </cell>
          <cell r="O507" t="str">
            <v>072</v>
          </cell>
          <cell r="P507">
            <v>10</v>
          </cell>
          <cell r="Q507">
            <v>0</v>
          </cell>
          <cell r="R507" t="str">
            <v>1</v>
          </cell>
          <cell r="S507" t="str">
            <v>50</v>
          </cell>
          <cell r="T507">
            <v>92</v>
          </cell>
          <cell r="U507">
            <v>12</v>
          </cell>
          <cell r="V507">
            <v>93</v>
          </cell>
          <cell r="W507">
            <v>12</v>
          </cell>
          <cell r="X507">
            <v>93</v>
          </cell>
          <cell r="Y507">
            <v>0</v>
          </cell>
          <cell r="Z507">
            <v>0</v>
          </cell>
          <cell r="AD507" t="str">
            <v>0</v>
          </cell>
          <cell r="AE507" t="str">
            <v>0</v>
          </cell>
          <cell r="AF507" t="str">
            <v>00</v>
          </cell>
          <cell r="AI507">
            <v>97777778</v>
          </cell>
          <cell r="AJ507">
            <v>39111111.200000003</v>
          </cell>
        </row>
        <row r="508">
          <cell r="A508" t="str">
            <v>02</v>
          </cell>
          <cell r="B508" t="str">
            <v>23</v>
          </cell>
          <cell r="C508" t="str">
            <v>1265</v>
          </cell>
          <cell r="D508" t="str">
            <v>ЗИЛ-131 мастерская</v>
          </cell>
          <cell r="E508" t="str">
            <v>ПЭЛХЗ Nо11-30 КШШ</v>
          </cell>
          <cell r="F508" t="str">
            <v>дв029796 ш037472</v>
          </cell>
          <cell r="G508" t="str">
            <v>01</v>
          </cell>
          <cell r="H508">
            <v>168844.45</v>
          </cell>
          <cell r="I508">
            <v>33768.89</v>
          </cell>
          <cell r="J508">
            <v>0</v>
          </cell>
          <cell r="K508">
            <v>1.31</v>
          </cell>
          <cell r="L508" t="str">
            <v>23</v>
          </cell>
          <cell r="M508" t="str">
            <v>50426</v>
          </cell>
          <cell r="N508" t="str">
            <v>15 3410359</v>
          </cell>
          <cell r="O508" t="str">
            <v>073</v>
          </cell>
          <cell r="P508">
            <v>10</v>
          </cell>
          <cell r="Q508">
            <v>0</v>
          </cell>
          <cell r="R508" t="str">
            <v>1</v>
          </cell>
          <cell r="S508" t="str">
            <v>50</v>
          </cell>
          <cell r="T508">
            <v>92</v>
          </cell>
          <cell r="U508">
            <v>12</v>
          </cell>
          <cell r="V508">
            <v>92</v>
          </cell>
          <cell r="W508">
            <v>12</v>
          </cell>
          <cell r="X508">
            <v>92</v>
          </cell>
          <cell r="Y508">
            <v>0</v>
          </cell>
          <cell r="Z508">
            <v>0</v>
          </cell>
          <cell r="AD508" t="str">
            <v>0</v>
          </cell>
          <cell r="AE508" t="str">
            <v>0</v>
          </cell>
          <cell r="AF508" t="str">
            <v>00</v>
          </cell>
          <cell r="AI508">
            <v>128888889</v>
          </cell>
          <cell r="AJ508">
            <v>64444444.5</v>
          </cell>
        </row>
        <row r="509">
          <cell r="A509" t="str">
            <v>02</v>
          </cell>
          <cell r="B509" t="str">
            <v>23</v>
          </cell>
          <cell r="C509" t="str">
            <v>1292</v>
          </cell>
          <cell r="D509" t="str">
            <v>КАМАЗ-5511 спец.а/бе</v>
          </cell>
          <cell r="E509" t="str">
            <v>тоносмес.N В982ОВ</v>
          </cell>
          <cell r="F509" t="str">
            <v>дв261162 ш131521</v>
          </cell>
          <cell r="G509" t="str">
            <v>01</v>
          </cell>
          <cell r="H509">
            <v>175000</v>
          </cell>
          <cell r="I509">
            <v>70000</v>
          </cell>
          <cell r="J509">
            <v>0</v>
          </cell>
          <cell r="K509">
            <v>0.7</v>
          </cell>
          <cell r="L509" t="str">
            <v>23</v>
          </cell>
          <cell r="M509" t="str">
            <v>50426</v>
          </cell>
          <cell r="N509" t="str">
            <v>15 3410373</v>
          </cell>
          <cell r="O509" t="str">
            <v>073</v>
          </cell>
          <cell r="P509">
            <v>10</v>
          </cell>
          <cell r="Q509">
            <v>0</v>
          </cell>
          <cell r="R509" t="str">
            <v>1</v>
          </cell>
          <cell r="S509" t="str">
            <v>50</v>
          </cell>
          <cell r="T509">
            <v>90</v>
          </cell>
          <cell r="U509">
            <v>12</v>
          </cell>
          <cell r="V509">
            <v>90</v>
          </cell>
          <cell r="W509">
            <v>12</v>
          </cell>
          <cell r="X509">
            <v>90</v>
          </cell>
          <cell r="Y509">
            <v>0</v>
          </cell>
          <cell r="Z509">
            <v>0</v>
          </cell>
          <cell r="AA509" t="str">
            <v>1</v>
          </cell>
          <cell r="AB509" t="str">
            <v>13</v>
          </cell>
          <cell r="AC509">
            <v>7</v>
          </cell>
          <cell r="AD509" t="str">
            <v>0</v>
          </cell>
          <cell r="AE509" t="str">
            <v>0</v>
          </cell>
          <cell r="AF509" t="str">
            <v>00</v>
          </cell>
          <cell r="AI509">
            <v>248888889</v>
          </cell>
          <cell r="AJ509">
            <v>174222222.63</v>
          </cell>
        </row>
        <row r="510">
          <cell r="A510" t="str">
            <v>20</v>
          </cell>
          <cell r="B510" t="str">
            <v>17</v>
          </cell>
          <cell r="C510" t="str">
            <v>1348</v>
          </cell>
          <cell r="D510" t="str">
            <v>Вагончик жилой</v>
          </cell>
          <cell r="E510" t="str">
            <v>дерево-мет.60 х 3.1м</v>
          </cell>
          <cell r="F510" t="str">
            <v>Финляндия</v>
          </cell>
          <cell r="G510" t="str">
            <v>01</v>
          </cell>
          <cell r="H510">
            <v>26583.1</v>
          </cell>
          <cell r="I510">
            <v>0</v>
          </cell>
          <cell r="J510">
            <v>28800</v>
          </cell>
          <cell r="K510">
            <v>1.38</v>
          </cell>
          <cell r="L510" t="str">
            <v>88/4</v>
          </cell>
          <cell r="M510" t="str">
            <v>10010</v>
          </cell>
          <cell r="N510" t="str">
            <v>13 3420175</v>
          </cell>
          <cell r="O510" t="str">
            <v>01</v>
          </cell>
          <cell r="P510">
            <v>12.5</v>
          </cell>
          <cell r="Q510">
            <v>0</v>
          </cell>
          <cell r="R510" t="str">
            <v>1</v>
          </cell>
          <cell r="S510" t="str">
            <v>10</v>
          </cell>
          <cell r="T510">
            <v>95</v>
          </cell>
          <cell r="U510">
            <v>5</v>
          </cell>
          <cell r="V510">
            <v>95</v>
          </cell>
          <cell r="W510">
            <v>5</v>
          </cell>
          <cell r="X510">
            <v>95</v>
          </cell>
          <cell r="Y510">
            <v>12</v>
          </cell>
          <cell r="Z510">
            <v>95</v>
          </cell>
          <cell r="AB510" t="str">
            <v>14</v>
          </cell>
          <cell r="AC510">
            <v>12</v>
          </cell>
          <cell r="AD510" t="str">
            <v>0</v>
          </cell>
          <cell r="AE510" t="str">
            <v>0</v>
          </cell>
          <cell r="AF510" t="str">
            <v>20</v>
          </cell>
          <cell r="AG510">
            <v>20800000</v>
          </cell>
          <cell r="AI510">
            <v>20800000</v>
          </cell>
          <cell r="AJ510">
            <v>6599919.9400000004</v>
          </cell>
        </row>
        <row r="511">
          <cell r="A511" t="str">
            <v>02</v>
          </cell>
          <cell r="B511" t="str">
            <v>03</v>
          </cell>
          <cell r="C511" t="str">
            <v>1349</v>
          </cell>
          <cell r="D511" t="str">
            <v>Вагончик жилой</v>
          </cell>
          <cell r="E511" t="str">
            <v>дерево-мет. 6 х 3.1м</v>
          </cell>
          <cell r="F511" t="str">
            <v>Финляндия</v>
          </cell>
          <cell r="G511" t="str">
            <v>01</v>
          </cell>
          <cell r="H511">
            <v>26583.1</v>
          </cell>
          <cell r="I511">
            <v>0</v>
          </cell>
          <cell r="J511">
            <v>28800</v>
          </cell>
          <cell r="K511">
            <v>1.38</v>
          </cell>
          <cell r="L511" t="str">
            <v>26</v>
          </cell>
          <cell r="M511" t="str">
            <v>10010</v>
          </cell>
          <cell r="N511" t="str">
            <v>13 3420175</v>
          </cell>
          <cell r="O511" t="str">
            <v>01</v>
          </cell>
          <cell r="P511">
            <v>12.5</v>
          </cell>
          <cell r="Q511">
            <v>0</v>
          </cell>
          <cell r="R511" t="str">
            <v>1</v>
          </cell>
          <cell r="S511" t="str">
            <v>10</v>
          </cell>
          <cell r="T511">
            <v>95</v>
          </cell>
          <cell r="U511">
            <v>5</v>
          </cell>
          <cell r="V511">
            <v>95</v>
          </cell>
          <cell r="W511">
            <v>5</v>
          </cell>
          <cell r="X511">
            <v>95</v>
          </cell>
          <cell r="Y511">
            <v>12</v>
          </cell>
          <cell r="Z511">
            <v>95</v>
          </cell>
          <cell r="AA511" t="str">
            <v>1</v>
          </cell>
          <cell r="AB511" t="str">
            <v>13</v>
          </cell>
          <cell r="AC511">
            <v>6</v>
          </cell>
          <cell r="AD511" t="str">
            <v>0</v>
          </cell>
          <cell r="AE511" t="str">
            <v>0</v>
          </cell>
          <cell r="AF511" t="str">
            <v>00</v>
          </cell>
          <cell r="AG511">
            <v>20800000</v>
          </cell>
          <cell r="AI511">
            <v>20800000</v>
          </cell>
          <cell r="AJ511">
            <v>6599919.9400000004</v>
          </cell>
        </row>
        <row r="512">
          <cell r="A512" t="str">
            <v>02</v>
          </cell>
          <cell r="B512" t="str">
            <v>03</v>
          </cell>
          <cell r="C512" t="str">
            <v>1350</v>
          </cell>
          <cell r="D512" t="str">
            <v>Вагончик жилой</v>
          </cell>
          <cell r="E512" t="str">
            <v>дерево-мет. 6 х 3.1м</v>
          </cell>
          <cell r="F512" t="str">
            <v>Финляндия</v>
          </cell>
          <cell r="G512" t="str">
            <v>01</v>
          </cell>
          <cell r="H512">
            <v>26583.1</v>
          </cell>
          <cell r="I512">
            <v>0</v>
          </cell>
          <cell r="J512">
            <v>28800</v>
          </cell>
          <cell r="K512">
            <v>1.38</v>
          </cell>
          <cell r="L512" t="str">
            <v>26</v>
          </cell>
          <cell r="M512" t="str">
            <v>10010</v>
          </cell>
          <cell r="N512" t="str">
            <v>13 3420175</v>
          </cell>
          <cell r="O512" t="str">
            <v>01</v>
          </cell>
          <cell r="P512">
            <v>12.5</v>
          </cell>
          <cell r="Q512">
            <v>0</v>
          </cell>
          <cell r="R512" t="str">
            <v>1</v>
          </cell>
          <cell r="S512" t="str">
            <v>10</v>
          </cell>
          <cell r="T512">
            <v>95</v>
          </cell>
          <cell r="U512">
            <v>5</v>
          </cell>
          <cell r="V512">
            <v>95</v>
          </cell>
          <cell r="W512">
            <v>5</v>
          </cell>
          <cell r="X512">
            <v>95</v>
          </cell>
          <cell r="Y512">
            <v>12</v>
          </cell>
          <cell r="Z512">
            <v>95</v>
          </cell>
          <cell r="AA512" t="str">
            <v>1</v>
          </cell>
          <cell r="AB512" t="str">
            <v>13</v>
          </cell>
          <cell r="AC512">
            <v>6</v>
          </cell>
          <cell r="AD512" t="str">
            <v>0</v>
          </cell>
          <cell r="AE512" t="str">
            <v>0</v>
          </cell>
          <cell r="AF512" t="str">
            <v>00</v>
          </cell>
          <cell r="AG512">
            <v>20800000</v>
          </cell>
          <cell r="AI512">
            <v>20800000</v>
          </cell>
          <cell r="AJ512">
            <v>6599919.9400000004</v>
          </cell>
        </row>
        <row r="513">
          <cell r="A513" t="str">
            <v>02</v>
          </cell>
          <cell r="B513" t="str">
            <v>03</v>
          </cell>
          <cell r="C513" t="str">
            <v>1351</v>
          </cell>
          <cell r="D513" t="str">
            <v>Вагончик жилой</v>
          </cell>
          <cell r="E513" t="str">
            <v>дерево-мет.6 х 3.1м</v>
          </cell>
          <cell r="F513" t="str">
            <v>Финляндия</v>
          </cell>
          <cell r="G513" t="str">
            <v>01</v>
          </cell>
          <cell r="H513">
            <v>26583.1</v>
          </cell>
          <cell r="I513">
            <v>0</v>
          </cell>
          <cell r="J513">
            <v>28800</v>
          </cell>
          <cell r="K513">
            <v>1.38</v>
          </cell>
          <cell r="L513" t="str">
            <v>26</v>
          </cell>
          <cell r="M513" t="str">
            <v>10010</v>
          </cell>
          <cell r="N513" t="str">
            <v>13 3420175</v>
          </cell>
          <cell r="O513" t="str">
            <v>01</v>
          </cell>
          <cell r="P513">
            <v>12.5</v>
          </cell>
          <cell r="Q513">
            <v>0</v>
          </cell>
          <cell r="R513" t="str">
            <v>1</v>
          </cell>
          <cell r="S513" t="str">
            <v>10</v>
          </cell>
          <cell r="T513">
            <v>95</v>
          </cell>
          <cell r="U513">
            <v>5</v>
          </cell>
          <cell r="V513">
            <v>95</v>
          </cell>
          <cell r="W513">
            <v>5</v>
          </cell>
          <cell r="X513">
            <v>95</v>
          </cell>
          <cell r="Y513">
            <v>12</v>
          </cell>
          <cell r="Z513">
            <v>95</v>
          </cell>
          <cell r="AA513" t="str">
            <v>1</v>
          </cell>
          <cell r="AB513" t="str">
            <v>13</v>
          </cell>
          <cell r="AC513">
            <v>6</v>
          </cell>
          <cell r="AD513" t="str">
            <v>0</v>
          </cell>
          <cell r="AE513" t="str">
            <v>0</v>
          </cell>
          <cell r="AF513" t="str">
            <v>00</v>
          </cell>
          <cell r="AG513">
            <v>20800000</v>
          </cell>
          <cell r="AI513">
            <v>20800000</v>
          </cell>
          <cell r="AJ513">
            <v>6599919.9400000004</v>
          </cell>
        </row>
        <row r="514">
          <cell r="A514" t="str">
            <v>02</v>
          </cell>
          <cell r="B514" t="str">
            <v>03</v>
          </cell>
          <cell r="C514" t="str">
            <v>1352</v>
          </cell>
          <cell r="D514" t="str">
            <v>Вагончик жилой</v>
          </cell>
          <cell r="E514" t="str">
            <v>дерево-мет. 6 х 3.1м</v>
          </cell>
          <cell r="F514" t="str">
            <v>Финляндия</v>
          </cell>
          <cell r="G514" t="str">
            <v>01</v>
          </cell>
          <cell r="H514">
            <v>26583.1</v>
          </cell>
          <cell r="I514">
            <v>0</v>
          </cell>
          <cell r="J514">
            <v>28800</v>
          </cell>
          <cell r="K514">
            <v>1.38</v>
          </cell>
          <cell r="L514" t="str">
            <v>26</v>
          </cell>
          <cell r="M514" t="str">
            <v>10010</v>
          </cell>
          <cell r="N514" t="str">
            <v>13 3420175</v>
          </cell>
          <cell r="O514" t="str">
            <v>01</v>
          </cell>
          <cell r="P514">
            <v>12.5</v>
          </cell>
          <cell r="Q514">
            <v>0</v>
          </cell>
          <cell r="R514" t="str">
            <v>1</v>
          </cell>
          <cell r="S514" t="str">
            <v>10</v>
          </cell>
          <cell r="T514">
            <v>95</v>
          </cell>
          <cell r="U514">
            <v>5</v>
          </cell>
          <cell r="V514">
            <v>95</v>
          </cell>
          <cell r="W514">
            <v>5</v>
          </cell>
          <cell r="X514">
            <v>95</v>
          </cell>
          <cell r="Y514">
            <v>12</v>
          </cell>
          <cell r="Z514">
            <v>95</v>
          </cell>
          <cell r="AA514" t="str">
            <v>1</v>
          </cell>
          <cell r="AB514" t="str">
            <v>13</v>
          </cell>
          <cell r="AC514">
            <v>6</v>
          </cell>
          <cell r="AD514" t="str">
            <v>0</v>
          </cell>
          <cell r="AE514" t="str">
            <v>0</v>
          </cell>
          <cell r="AF514" t="str">
            <v>00</v>
          </cell>
          <cell r="AG514">
            <v>20800000</v>
          </cell>
          <cell r="AI514">
            <v>20800000</v>
          </cell>
          <cell r="AJ514">
            <v>6599919.9400000004</v>
          </cell>
        </row>
        <row r="515">
          <cell r="A515" t="str">
            <v>02</v>
          </cell>
          <cell r="B515" t="str">
            <v>03</v>
          </cell>
          <cell r="C515" t="str">
            <v>1353</v>
          </cell>
          <cell r="D515" t="str">
            <v>Вагончик жилой</v>
          </cell>
          <cell r="E515" t="str">
            <v>дерево-мет. 6 х 3.1м</v>
          </cell>
          <cell r="F515" t="str">
            <v>Финляндия</v>
          </cell>
          <cell r="G515" t="str">
            <v>01</v>
          </cell>
          <cell r="H515">
            <v>26583.1</v>
          </cell>
          <cell r="I515">
            <v>0</v>
          </cell>
          <cell r="J515">
            <v>28800</v>
          </cell>
          <cell r="K515">
            <v>1.38</v>
          </cell>
          <cell r="L515" t="str">
            <v>26</v>
          </cell>
          <cell r="M515" t="str">
            <v>10010</v>
          </cell>
          <cell r="N515" t="str">
            <v>13 3420175</v>
          </cell>
          <cell r="O515" t="str">
            <v>01</v>
          </cell>
          <cell r="P515">
            <v>12.5</v>
          </cell>
          <cell r="Q515">
            <v>0</v>
          </cell>
          <cell r="R515" t="str">
            <v>1</v>
          </cell>
          <cell r="S515" t="str">
            <v>10</v>
          </cell>
          <cell r="T515">
            <v>95</v>
          </cell>
          <cell r="U515">
            <v>5</v>
          </cell>
          <cell r="V515">
            <v>95</v>
          </cell>
          <cell r="W515">
            <v>5</v>
          </cell>
          <cell r="X515">
            <v>95</v>
          </cell>
          <cell r="Y515">
            <v>12</v>
          </cell>
          <cell r="Z515">
            <v>95</v>
          </cell>
          <cell r="AA515" t="str">
            <v>1</v>
          </cell>
          <cell r="AB515" t="str">
            <v>13</v>
          </cell>
          <cell r="AC515">
            <v>6</v>
          </cell>
          <cell r="AD515" t="str">
            <v>0</v>
          </cell>
          <cell r="AE515" t="str">
            <v>0</v>
          </cell>
          <cell r="AF515" t="str">
            <v>00</v>
          </cell>
          <cell r="AG515">
            <v>20800000</v>
          </cell>
          <cell r="AI515">
            <v>20800000</v>
          </cell>
          <cell r="AJ515">
            <v>6599919.9400000004</v>
          </cell>
        </row>
        <row r="516">
          <cell r="A516" t="str">
            <v>02</v>
          </cell>
          <cell r="B516" t="str">
            <v>03</v>
          </cell>
          <cell r="C516" t="str">
            <v>1354</v>
          </cell>
          <cell r="D516" t="str">
            <v>Вагончик жилой</v>
          </cell>
          <cell r="E516" t="str">
            <v>дерево-мет. 6 х 3.1м</v>
          </cell>
          <cell r="F516" t="str">
            <v>Финляндия</v>
          </cell>
          <cell r="G516" t="str">
            <v>01</v>
          </cell>
          <cell r="H516">
            <v>26583.1</v>
          </cell>
          <cell r="I516">
            <v>0</v>
          </cell>
          <cell r="J516">
            <v>28800</v>
          </cell>
          <cell r="K516">
            <v>1.38</v>
          </cell>
          <cell r="L516" t="str">
            <v>26</v>
          </cell>
          <cell r="M516" t="str">
            <v>10010</v>
          </cell>
          <cell r="N516" t="str">
            <v>13 3420175</v>
          </cell>
          <cell r="O516" t="str">
            <v>01</v>
          </cell>
          <cell r="P516">
            <v>12.5</v>
          </cell>
          <cell r="Q516">
            <v>0</v>
          </cell>
          <cell r="R516" t="str">
            <v>1</v>
          </cell>
          <cell r="S516" t="str">
            <v>10</v>
          </cell>
          <cell r="T516">
            <v>95</v>
          </cell>
          <cell r="U516">
            <v>5</v>
          </cell>
          <cell r="V516">
            <v>95</v>
          </cell>
          <cell r="W516">
            <v>5</v>
          </cell>
          <cell r="X516">
            <v>95</v>
          </cell>
          <cell r="Y516">
            <v>12</v>
          </cell>
          <cell r="Z516">
            <v>95</v>
          </cell>
          <cell r="AA516" t="str">
            <v>1</v>
          </cell>
          <cell r="AB516" t="str">
            <v>13</v>
          </cell>
          <cell r="AC516">
            <v>6</v>
          </cell>
          <cell r="AD516" t="str">
            <v>0</v>
          </cell>
          <cell r="AE516" t="str">
            <v>0</v>
          </cell>
          <cell r="AF516" t="str">
            <v>00</v>
          </cell>
          <cell r="AG516">
            <v>20800000</v>
          </cell>
          <cell r="AI516">
            <v>20800000</v>
          </cell>
          <cell r="AJ516">
            <v>6599919.9400000004</v>
          </cell>
        </row>
        <row r="517">
          <cell r="A517" t="str">
            <v>02</v>
          </cell>
          <cell r="B517" t="str">
            <v>03</v>
          </cell>
          <cell r="C517" t="str">
            <v>1355</v>
          </cell>
          <cell r="D517" t="str">
            <v>Вагончик жилой</v>
          </cell>
          <cell r="E517" t="str">
            <v>дерево-мет3 6 х 3.1м</v>
          </cell>
          <cell r="F517" t="str">
            <v>Финляндия</v>
          </cell>
          <cell r="G517" t="str">
            <v>01</v>
          </cell>
          <cell r="H517">
            <v>26583.1</v>
          </cell>
          <cell r="I517">
            <v>0</v>
          </cell>
          <cell r="J517">
            <v>28800</v>
          </cell>
          <cell r="K517">
            <v>1.38</v>
          </cell>
          <cell r="L517" t="str">
            <v>26</v>
          </cell>
          <cell r="M517" t="str">
            <v>10010</v>
          </cell>
          <cell r="N517" t="str">
            <v>13 3420175</v>
          </cell>
          <cell r="O517" t="str">
            <v>01</v>
          </cell>
          <cell r="P517">
            <v>12.5</v>
          </cell>
          <cell r="Q517">
            <v>0</v>
          </cell>
          <cell r="R517" t="str">
            <v>1</v>
          </cell>
          <cell r="S517" t="str">
            <v>10</v>
          </cell>
          <cell r="T517">
            <v>95</v>
          </cell>
          <cell r="U517">
            <v>5</v>
          </cell>
          <cell r="V517">
            <v>95</v>
          </cell>
          <cell r="W517">
            <v>5</v>
          </cell>
          <cell r="X517">
            <v>95</v>
          </cell>
          <cell r="Y517">
            <v>12</v>
          </cell>
          <cell r="Z517">
            <v>95</v>
          </cell>
          <cell r="AA517" t="str">
            <v>1</v>
          </cell>
          <cell r="AB517" t="str">
            <v>13</v>
          </cell>
          <cell r="AC517">
            <v>6</v>
          </cell>
          <cell r="AD517" t="str">
            <v>0</v>
          </cell>
          <cell r="AE517" t="str">
            <v>0</v>
          </cell>
          <cell r="AF517" t="str">
            <v>00</v>
          </cell>
          <cell r="AG517">
            <v>20800000</v>
          </cell>
          <cell r="AI517">
            <v>20800000</v>
          </cell>
          <cell r="AJ517">
            <v>6599919.9400000004</v>
          </cell>
        </row>
        <row r="518">
          <cell r="A518" t="str">
            <v>02</v>
          </cell>
          <cell r="B518" t="str">
            <v>03</v>
          </cell>
          <cell r="C518" t="str">
            <v>1356</v>
          </cell>
          <cell r="D518" t="str">
            <v>Вагончик жилой</v>
          </cell>
          <cell r="E518" t="str">
            <v>дерево-мет. 6 х 3.1м</v>
          </cell>
          <cell r="F518" t="str">
            <v>Финляндия</v>
          </cell>
          <cell r="G518" t="str">
            <v>01</v>
          </cell>
          <cell r="H518">
            <v>26583.1</v>
          </cell>
          <cell r="I518">
            <v>0</v>
          </cell>
          <cell r="J518">
            <v>28800</v>
          </cell>
          <cell r="K518">
            <v>1.38</v>
          </cell>
          <cell r="L518" t="str">
            <v>26</v>
          </cell>
          <cell r="M518" t="str">
            <v>10010</v>
          </cell>
          <cell r="N518" t="str">
            <v>13 3420175</v>
          </cell>
          <cell r="O518" t="str">
            <v>01</v>
          </cell>
          <cell r="P518">
            <v>12.5</v>
          </cell>
          <cell r="Q518">
            <v>0</v>
          </cell>
          <cell r="R518" t="str">
            <v>1</v>
          </cell>
          <cell r="S518" t="str">
            <v>10</v>
          </cell>
          <cell r="T518">
            <v>95</v>
          </cell>
          <cell r="U518">
            <v>5</v>
          </cell>
          <cell r="V518">
            <v>95</v>
          </cell>
          <cell r="W518">
            <v>5</v>
          </cell>
          <cell r="X518">
            <v>95</v>
          </cell>
          <cell r="Y518">
            <v>12</v>
          </cell>
          <cell r="Z518">
            <v>95</v>
          </cell>
          <cell r="AB518" t="str">
            <v>14</v>
          </cell>
          <cell r="AC518">
            <v>6</v>
          </cell>
          <cell r="AD518" t="str">
            <v>0</v>
          </cell>
          <cell r="AE518" t="str">
            <v>0</v>
          </cell>
          <cell r="AF518" t="str">
            <v>00</v>
          </cell>
          <cell r="AG518">
            <v>20800000</v>
          </cell>
          <cell r="AI518">
            <v>20800000</v>
          </cell>
          <cell r="AJ518">
            <v>6599919.9400000004</v>
          </cell>
        </row>
        <row r="519">
          <cell r="A519" t="str">
            <v>02</v>
          </cell>
          <cell r="B519" t="str">
            <v>03</v>
          </cell>
          <cell r="C519" t="str">
            <v>1357</v>
          </cell>
          <cell r="D519" t="str">
            <v>Вагончик жилой</v>
          </cell>
          <cell r="E519" t="str">
            <v>дерево-мет. 6 х 3.1м</v>
          </cell>
          <cell r="F519" t="str">
            <v>Финляндия</v>
          </cell>
          <cell r="G519" t="str">
            <v>01</v>
          </cell>
          <cell r="H519">
            <v>26583.1</v>
          </cell>
          <cell r="I519">
            <v>0</v>
          </cell>
          <cell r="J519">
            <v>28800</v>
          </cell>
          <cell r="K519">
            <v>1.38</v>
          </cell>
          <cell r="L519" t="str">
            <v>26</v>
          </cell>
          <cell r="M519" t="str">
            <v>10010</v>
          </cell>
          <cell r="N519" t="str">
            <v>13 3420175</v>
          </cell>
          <cell r="O519" t="str">
            <v>01</v>
          </cell>
          <cell r="P519">
            <v>12.5</v>
          </cell>
          <cell r="Q519">
            <v>0</v>
          </cell>
          <cell r="R519" t="str">
            <v>1</v>
          </cell>
          <cell r="S519" t="str">
            <v>10</v>
          </cell>
          <cell r="T519">
            <v>95</v>
          </cell>
          <cell r="U519">
            <v>5</v>
          </cell>
          <cell r="V519">
            <v>95</v>
          </cell>
          <cell r="W519">
            <v>5</v>
          </cell>
          <cell r="X519">
            <v>95</v>
          </cell>
          <cell r="Y519">
            <v>12</v>
          </cell>
          <cell r="Z519">
            <v>95</v>
          </cell>
          <cell r="AB519" t="str">
            <v>14</v>
          </cell>
          <cell r="AC519">
            <v>6</v>
          </cell>
          <cell r="AD519" t="str">
            <v>0</v>
          </cell>
          <cell r="AE519" t="str">
            <v>0</v>
          </cell>
          <cell r="AF519" t="str">
            <v>00</v>
          </cell>
          <cell r="AG519">
            <v>20800000</v>
          </cell>
          <cell r="AI519">
            <v>20800000</v>
          </cell>
          <cell r="AJ519">
            <v>6599919.9400000004</v>
          </cell>
        </row>
        <row r="520">
          <cell r="A520" t="str">
            <v>20</v>
          </cell>
          <cell r="B520" t="str">
            <v>17</v>
          </cell>
          <cell r="C520" t="str">
            <v>1358</v>
          </cell>
          <cell r="D520" t="str">
            <v>Вагончик жилой</v>
          </cell>
          <cell r="E520" t="str">
            <v>дерево-мет. 6 х 3.1м</v>
          </cell>
          <cell r="F520" t="str">
            <v>Финляндия</v>
          </cell>
          <cell r="G520" t="str">
            <v>01</v>
          </cell>
          <cell r="H520">
            <v>26583.1</v>
          </cell>
          <cell r="I520">
            <v>0</v>
          </cell>
          <cell r="J520">
            <v>28800</v>
          </cell>
          <cell r="K520">
            <v>1.38</v>
          </cell>
          <cell r="L520" t="str">
            <v>88/4</v>
          </cell>
          <cell r="M520" t="str">
            <v>10010</v>
          </cell>
          <cell r="N520" t="str">
            <v>13 3420175</v>
          </cell>
          <cell r="O520" t="str">
            <v>01</v>
          </cell>
          <cell r="P520">
            <v>12.5</v>
          </cell>
          <cell r="Q520">
            <v>0</v>
          </cell>
          <cell r="R520" t="str">
            <v>1</v>
          </cell>
          <cell r="S520" t="str">
            <v>10</v>
          </cell>
          <cell r="T520">
            <v>95</v>
          </cell>
          <cell r="U520">
            <v>5</v>
          </cell>
          <cell r="V520">
            <v>95</v>
          </cell>
          <cell r="W520">
            <v>5</v>
          </cell>
          <cell r="X520">
            <v>95</v>
          </cell>
          <cell r="Y520">
            <v>12</v>
          </cell>
          <cell r="Z520">
            <v>95</v>
          </cell>
          <cell r="AB520" t="str">
            <v>14</v>
          </cell>
          <cell r="AC520">
            <v>8</v>
          </cell>
          <cell r="AD520" t="str">
            <v>0</v>
          </cell>
          <cell r="AE520" t="str">
            <v>0</v>
          </cell>
          <cell r="AF520" t="str">
            <v>20</v>
          </cell>
          <cell r="AG520">
            <v>20800000</v>
          </cell>
          <cell r="AI520">
            <v>20800000</v>
          </cell>
          <cell r="AJ520">
            <v>6599919.9400000004</v>
          </cell>
        </row>
        <row r="521">
          <cell r="A521" t="str">
            <v>02</v>
          </cell>
          <cell r="B521" t="str">
            <v>03</v>
          </cell>
          <cell r="C521" t="str">
            <v>1359</v>
          </cell>
          <cell r="D521" t="str">
            <v>Вагончик жилой</v>
          </cell>
          <cell r="E521" t="str">
            <v>дерево-мет. 6 х 3.1м</v>
          </cell>
          <cell r="F521" t="str">
            <v>Финляндия</v>
          </cell>
          <cell r="G521" t="str">
            <v>01</v>
          </cell>
          <cell r="H521">
            <v>26583.1</v>
          </cell>
          <cell r="I521">
            <v>0</v>
          </cell>
          <cell r="J521">
            <v>28800</v>
          </cell>
          <cell r="K521">
            <v>1.38</v>
          </cell>
          <cell r="L521" t="str">
            <v>26</v>
          </cell>
          <cell r="M521" t="str">
            <v>10010</v>
          </cell>
          <cell r="N521" t="str">
            <v>13 3420175</v>
          </cell>
          <cell r="O521" t="str">
            <v>01</v>
          </cell>
          <cell r="P521">
            <v>12.5</v>
          </cell>
          <cell r="Q521">
            <v>0</v>
          </cell>
          <cell r="R521" t="str">
            <v>1</v>
          </cell>
          <cell r="S521" t="str">
            <v>10</v>
          </cell>
          <cell r="T521">
            <v>95</v>
          </cell>
          <cell r="U521">
            <v>5</v>
          </cell>
          <cell r="V521">
            <v>95</v>
          </cell>
          <cell r="W521">
            <v>5</v>
          </cell>
          <cell r="X521">
            <v>95</v>
          </cell>
          <cell r="Y521">
            <v>12</v>
          </cell>
          <cell r="Z521">
            <v>95</v>
          </cell>
          <cell r="AB521" t="str">
            <v>14</v>
          </cell>
          <cell r="AC521">
            <v>6</v>
          </cell>
          <cell r="AD521" t="str">
            <v>0</v>
          </cell>
          <cell r="AE521" t="str">
            <v>0</v>
          </cell>
          <cell r="AF521" t="str">
            <v>00</v>
          </cell>
          <cell r="AG521">
            <v>20800000</v>
          </cell>
          <cell r="AI521">
            <v>20800000</v>
          </cell>
          <cell r="AJ521">
            <v>6599919.9400000004</v>
          </cell>
        </row>
        <row r="522">
          <cell r="A522" t="str">
            <v>02</v>
          </cell>
          <cell r="B522" t="str">
            <v>03</v>
          </cell>
          <cell r="C522" t="str">
            <v>1360</v>
          </cell>
          <cell r="D522" t="str">
            <v>Вагончик жилой</v>
          </cell>
          <cell r="E522" t="str">
            <v>дерево-мет. 6 х 3.1м</v>
          </cell>
          <cell r="F522" t="str">
            <v>Финляндия</v>
          </cell>
          <cell r="G522" t="str">
            <v>01</v>
          </cell>
          <cell r="H522">
            <v>26583.1</v>
          </cell>
          <cell r="I522">
            <v>0</v>
          </cell>
          <cell r="J522">
            <v>28800</v>
          </cell>
          <cell r="K522">
            <v>1.38</v>
          </cell>
          <cell r="L522" t="str">
            <v>26</v>
          </cell>
          <cell r="M522" t="str">
            <v>10010</v>
          </cell>
          <cell r="N522" t="str">
            <v>13 3420175</v>
          </cell>
          <cell r="O522" t="str">
            <v>01</v>
          </cell>
          <cell r="P522">
            <v>12.5</v>
          </cell>
          <cell r="Q522">
            <v>0</v>
          </cell>
          <cell r="R522" t="str">
            <v>1</v>
          </cell>
          <cell r="S522" t="str">
            <v>10</v>
          </cell>
          <cell r="T522">
            <v>95</v>
          </cell>
          <cell r="U522">
            <v>5</v>
          </cell>
          <cell r="V522">
            <v>95</v>
          </cell>
          <cell r="W522">
            <v>5</v>
          </cell>
          <cell r="X522">
            <v>95</v>
          </cell>
          <cell r="Y522">
            <v>12</v>
          </cell>
          <cell r="Z522">
            <v>95</v>
          </cell>
          <cell r="AB522" t="str">
            <v>14</v>
          </cell>
          <cell r="AC522">
            <v>6</v>
          </cell>
          <cell r="AD522" t="str">
            <v>0</v>
          </cell>
          <cell r="AE522" t="str">
            <v>0</v>
          </cell>
          <cell r="AF522" t="str">
            <v>00</v>
          </cell>
          <cell r="AG522">
            <v>20800000</v>
          </cell>
          <cell r="AI522">
            <v>20800000</v>
          </cell>
          <cell r="AJ522">
            <v>6599919.9400000004</v>
          </cell>
        </row>
        <row r="523">
          <cell r="A523" t="str">
            <v>02</v>
          </cell>
          <cell r="B523" t="str">
            <v>03</v>
          </cell>
          <cell r="C523" t="str">
            <v>1361</v>
          </cell>
          <cell r="D523" t="str">
            <v>Вагончик жилой</v>
          </cell>
          <cell r="E523" t="str">
            <v>дерево-мет. 6 х 3.1м</v>
          </cell>
          <cell r="F523" t="str">
            <v>Финляндия</v>
          </cell>
          <cell r="G523" t="str">
            <v>01</v>
          </cell>
          <cell r="H523">
            <v>26583.1</v>
          </cell>
          <cell r="I523">
            <v>0</v>
          </cell>
          <cell r="J523">
            <v>28800</v>
          </cell>
          <cell r="K523">
            <v>1.38</v>
          </cell>
          <cell r="L523" t="str">
            <v>26</v>
          </cell>
          <cell r="M523" t="str">
            <v>10010</v>
          </cell>
          <cell r="N523" t="str">
            <v>13 3420175</v>
          </cell>
          <cell r="O523" t="str">
            <v>01</v>
          </cell>
          <cell r="P523">
            <v>12.5</v>
          </cell>
          <cell r="Q523">
            <v>0</v>
          </cell>
          <cell r="R523" t="str">
            <v>1</v>
          </cell>
          <cell r="S523" t="str">
            <v>10</v>
          </cell>
          <cell r="T523">
            <v>95</v>
          </cell>
          <cell r="U523">
            <v>5</v>
          </cell>
          <cell r="V523">
            <v>95</v>
          </cell>
          <cell r="W523">
            <v>5</v>
          </cell>
          <cell r="X523">
            <v>95</v>
          </cell>
          <cell r="Y523">
            <v>12</v>
          </cell>
          <cell r="Z523">
            <v>95</v>
          </cell>
          <cell r="AB523" t="str">
            <v>14</v>
          </cell>
          <cell r="AC523">
            <v>6</v>
          </cell>
          <cell r="AD523" t="str">
            <v>0</v>
          </cell>
          <cell r="AE523" t="str">
            <v>0</v>
          </cell>
          <cell r="AF523" t="str">
            <v>00</v>
          </cell>
          <cell r="AG523">
            <v>20800000</v>
          </cell>
          <cell r="AI523">
            <v>20800000</v>
          </cell>
          <cell r="AJ523">
            <v>6599919.9400000004</v>
          </cell>
        </row>
        <row r="524">
          <cell r="A524" t="str">
            <v>02</v>
          </cell>
          <cell r="B524" t="str">
            <v>03</v>
          </cell>
          <cell r="C524" t="str">
            <v>1362</v>
          </cell>
          <cell r="D524" t="str">
            <v>Вагончик жилой</v>
          </cell>
          <cell r="E524" t="str">
            <v>дерево-мет. 6 х 3.1м</v>
          </cell>
          <cell r="F524" t="str">
            <v>Финляндия</v>
          </cell>
          <cell r="G524" t="str">
            <v>01</v>
          </cell>
          <cell r="H524">
            <v>26583.1</v>
          </cell>
          <cell r="I524">
            <v>0</v>
          </cell>
          <cell r="J524">
            <v>28800</v>
          </cell>
          <cell r="K524">
            <v>1.38</v>
          </cell>
          <cell r="L524" t="str">
            <v>26</v>
          </cell>
          <cell r="M524" t="str">
            <v>10010</v>
          </cell>
          <cell r="N524" t="str">
            <v>13 3420175</v>
          </cell>
          <cell r="O524" t="str">
            <v>01</v>
          </cell>
          <cell r="P524">
            <v>12.5</v>
          </cell>
          <cell r="Q524">
            <v>0</v>
          </cell>
          <cell r="R524" t="str">
            <v>1</v>
          </cell>
          <cell r="S524" t="str">
            <v>10</v>
          </cell>
          <cell r="T524">
            <v>95</v>
          </cell>
          <cell r="U524">
            <v>5</v>
          </cell>
          <cell r="V524">
            <v>95</v>
          </cell>
          <cell r="W524">
            <v>5</v>
          </cell>
          <cell r="X524">
            <v>95</v>
          </cell>
          <cell r="Y524">
            <v>12</v>
          </cell>
          <cell r="Z524">
            <v>95</v>
          </cell>
          <cell r="AB524" t="str">
            <v>14</v>
          </cell>
          <cell r="AC524">
            <v>6</v>
          </cell>
          <cell r="AD524" t="str">
            <v>0</v>
          </cell>
          <cell r="AE524" t="str">
            <v>0</v>
          </cell>
          <cell r="AF524" t="str">
            <v>00</v>
          </cell>
          <cell r="AG524">
            <v>20800000</v>
          </cell>
          <cell r="AI524">
            <v>20800000</v>
          </cell>
          <cell r="AJ524">
            <v>6599919.9400000004</v>
          </cell>
        </row>
        <row r="525">
          <cell r="A525" t="str">
            <v>02</v>
          </cell>
          <cell r="B525" t="str">
            <v>03</v>
          </cell>
          <cell r="C525" t="str">
            <v>1363</v>
          </cell>
          <cell r="D525" t="str">
            <v>Вагончик жилой</v>
          </cell>
          <cell r="E525" t="str">
            <v>дерево-мет. 6 х 3.1м</v>
          </cell>
          <cell r="F525" t="str">
            <v>Финляндия</v>
          </cell>
          <cell r="G525" t="str">
            <v>01</v>
          </cell>
          <cell r="H525">
            <v>26583.1</v>
          </cell>
          <cell r="I525">
            <v>0</v>
          </cell>
          <cell r="J525">
            <v>28800</v>
          </cell>
          <cell r="K525">
            <v>1.38</v>
          </cell>
          <cell r="L525" t="str">
            <v>26</v>
          </cell>
          <cell r="M525" t="str">
            <v>10010</v>
          </cell>
          <cell r="N525" t="str">
            <v>13 3420175</v>
          </cell>
          <cell r="O525" t="str">
            <v>01</v>
          </cell>
          <cell r="P525">
            <v>12.5</v>
          </cell>
          <cell r="Q525">
            <v>0</v>
          </cell>
          <cell r="R525" t="str">
            <v>1</v>
          </cell>
          <cell r="S525" t="str">
            <v>10</v>
          </cell>
          <cell r="T525">
            <v>95</v>
          </cell>
          <cell r="U525">
            <v>5</v>
          </cell>
          <cell r="V525">
            <v>95</v>
          </cell>
          <cell r="W525">
            <v>5</v>
          </cell>
          <cell r="X525">
            <v>95</v>
          </cell>
          <cell r="Y525">
            <v>12</v>
          </cell>
          <cell r="Z525">
            <v>95</v>
          </cell>
          <cell r="AB525" t="str">
            <v>14</v>
          </cell>
          <cell r="AC525">
            <v>6</v>
          </cell>
          <cell r="AD525" t="str">
            <v>0</v>
          </cell>
          <cell r="AE525" t="str">
            <v>0</v>
          </cell>
          <cell r="AF525" t="str">
            <v>00</v>
          </cell>
          <cell r="AG525">
            <v>20800000</v>
          </cell>
          <cell r="AI525">
            <v>20800000</v>
          </cell>
          <cell r="AJ525">
            <v>6599919.9400000004</v>
          </cell>
        </row>
        <row r="526">
          <cell r="A526" t="str">
            <v>02</v>
          </cell>
          <cell r="B526" t="str">
            <v>03</v>
          </cell>
          <cell r="C526" t="str">
            <v>1364</v>
          </cell>
          <cell r="D526" t="str">
            <v>Вагончик жилой</v>
          </cell>
          <cell r="E526" t="str">
            <v>дерево-мет. 6 х 3.1м</v>
          </cell>
          <cell r="F526" t="str">
            <v>Финляндия</v>
          </cell>
          <cell r="G526" t="str">
            <v>01</v>
          </cell>
          <cell r="H526">
            <v>26583.1</v>
          </cell>
          <cell r="I526">
            <v>0</v>
          </cell>
          <cell r="J526">
            <v>28800</v>
          </cell>
          <cell r="K526">
            <v>1.38</v>
          </cell>
          <cell r="L526" t="str">
            <v>26</v>
          </cell>
          <cell r="M526" t="str">
            <v>10010</v>
          </cell>
          <cell r="N526" t="str">
            <v>13 3420175</v>
          </cell>
          <cell r="O526" t="str">
            <v>01</v>
          </cell>
          <cell r="P526">
            <v>12.5</v>
          </cell>
          <cell r="Q526">
            <v>0</v>
          </cell>
          <cell r="R526" t="str">
            <v>1</v>
          </cell>
          <cell r="S526" t="str">
            <v>10</v>
          </cell>
          <cell r="T526">
            <v>95</v>
          </cell>
          <cell r="U526">
            <v>5</v>
          </cell>
          <cell r="V526">
            <v>95</v>
          </cell>
          <cell r="W526">
            <v>5</v>
          </cell>
          <cell r="X526">
            <v>95</v>
          </cell>
          <cell r="Y526">
            <v>12</v>
          </cell>
          <cell r="Z526">
            <v>95</v>
          </cell>
          <cell r="AB526" t="str">
            <v>14</v>
          </cell>
          <cell r="AC526">
            <v>6</v>
          </cell>
          <cell r="AD526" t="str">
            <v>0</v>
          </cell>
          <cell r="AE526" t="str">
            <v>0</v>
          </cell>
          <cell r="AF526" t="str">
            <v>00</v>
          </cell>
          <cell r="AG526">
            <v>20800000</v>
          </cell>
          <cell r="AI526">
            <v>20800000</v>
          </cell>
          <cell r="AJ526">
            <v>6599919.9400000004</v>
          </cell>
        </row>
        <row r="527">
          <cell r="A527" t="str">
            <v>02</v>
          </cell>
          <cell r="B527" t="str">
            <v>51</v>
          </cell>
          <cell r="C527" t="str">
            <v>1347</v>
          </cell>
          <cell r="D527" t="str">
            <v>Экскаватор ЭТЦ-1609</v>
          </cell>
          <cell r="G527" t="str">
            <v>01</v>
          </cell>
          <cell r="H527">
            <v>157000</v>
          </cell>
          <cell r="I527">
            <v>0</v>
          </cell>
          <cell r="J527">
            <v>0</v>
          </cell>
          <cell r="K527">
            <v>0.84</v>
          </cell>
          <cell r="L527" t="str">
            <v>20</v>
          </cell>
          <cell r="M527" t="str">
            <v>41800</v>
          </cell>
          <cell r="N527" t="str">
            <v>14 2924331</v>
          </cell>
          <cell r="O527" t="str">
            <v>064</v>
          </cell>
          <cell r="P527">
            <v>12.5</v>
          </cell>
          <cell r="Q527">
            <v>0</v>
          </cell>
          <cell r="R527" t="str">
            <v>1</v>
          </cell>
          <cell r="S527" t="str">
            <v>41</v>
          </cell>
          <cell r="T527">
            <v>94</v>
          </cell>
          <cell r="U527">
            <v>5</v>
          </cell>
          <cell r="V527">
            <v>95</v>
          </cell>
          <cell r="W527">
            <v>5</v>
          </cell>
          <cell r="X527">
            <v>95</v>
          </cell>
          <cell r="Y527">
            <v>0</v>
          </cell>
          <cell r="Z527">
            <v>0</v>
          </cell>
          <cell r="AD527" t="str">
            <v>0</v>
          </cell>
          <cell r="AE527" t="str">
            <v>1</v>
          </cell>
          <cell r="AF527" t="str">
            <v>00</v>
          </cell>
          <cell r="AI527">
            <v>186060050</v>
          </cell>
          <cell r="AJ527">
            <v>60081891.149999999</v>
          </cell>
        </row>
        <row r="528">
          <cell r="A528" t="str">
            <v>02</v>
          </cell>
          <cell r="B528" t="str">
            <v>90</v>
          </cell>
          <cell r="C528" t="str">
            <v>1365</v>
          </cell>
          <cell r="D528" t="str">
            <v>Телевизор KV-254OK</v>
          </cell>
          <cell r="E528" t="str">
            <v>SONY</v>
          </cell>
          <cell r="G528" t="str">
            <v>01</v>
          </cell>
          <cell r="H528">
            <v>3131.97</v>
          </cell>
          <cell r="I528">
            <v>0</v>
          </cell>
          <cell r="J528">
            <v>0</v>
          </cell>
          <cell r="K528">
            <v>0.46</v>
          </cell>
          <cell r="L528" t="str">
            <v>88/3</v>
          </cell>
          <cell r="M528" t="str">
            <v>45625</v>
          </cell>
          <cell r="N528" t="str">
            <v>14 3230100</v>
          </cell>
          <cell r="O528" t="str">
            <v>067</v>
          </cell>
          <cell r="P528">
            <v>10.5</v>
          </cell>
          <cell r="Q528">
            <v>0</v>
          </cell>
          <cell r="R528" t="str">
            <v>1</v>
          </cell>
          <cell r="S528" t="str">
            <v>45</v>
          </cell>
          <cell r="T528">
            <v>95</v>
          </cell>
          <cell r="U528">
            <v>5</v>
          </cell>
          <cell r="V528">
            <v>95</v>
          </cell>
          <cell r="W528">
            <v>5</v>
          </cell>
          <cell r="X528">
            <v>95</v>
          </cell>
          <cell r="Y528">
            <v>0</v>
          </cell>
          <cell r="Z528">
            <v>0</v>
          </cell>
          <cell r="AB528" t="str">
            <v>14</v>
          </cell>
          <cell r="AC528">
            <v>12</v>
          </cell>
          <cell r="AD528" t="str">
            <v>0</v>
          </cell>
          <cell r="AE528" t="str">
            <v>0</v>
          </cell>
          <cell r="AF528" t="str">
            <v>00</v>
          </cell>
          <cell r="AI528">
            <v>6735500</v>
          </cell>
          <cell r="AJ528">
            <v>1827004.38</v>
          </cell>
        </row>
        <row r="529">
          <cell r="A529" t="str">
            <v>02</v>
          </cell>
          <cell r="B529" t="str">
            <v>90</v>
          </cell>
          <cell r="C529" t="str">
            <v>1366</v>
          </cell>
          <cell r="D529" t="str">
            <v>Видиомагнитофон HI-F</v>
          </cell>
          <cell r="E529" t="str">
            <v>I SLV-736EE SONY</v>
          </cell>
          <cell r="G529" t="str">
            <v>01</v>
          </cell>
          <cell r="H529">
            <v>3588.14</v>
          </cell>
          <cell r="I529">
            <v>0</v>
          </cell>
          <cell r="J529">
            <v>0</v>
          </cell>
          <cell r="K529">
            <v>0.52</v>
          </cell>
          <cell r="L529" t="str">
            <v>88/3</v>
          </cell>
          <cell r="M529" t="str">
            <v>45625</v>
          </cell>
          <cell r="N529" t="str">
            <v>14 3230152</v>
          </cell>
          <cell r="O529" t="str">
            <v>067</v>
          </cell>
          <cell r="P529">
            <v>10.5</v>
          </cell>
          <cell r="Q529">
            <v>0</v>
          </cell>
          <cell r="R529" t="str">
            <v>1</v>
          </cell>
          <cell r="S529" t="str">
            <v>45</v>
          </cell>
          <cell r="T529">
            <v>95</v>
          </cell>
          <cell r="U529">
            <v>5</v>
          </cell>
          <cell r="V529">
            <v>95</v>
          </cell>
          <cell r="W529">
            <v>5</v>
          </cell>
          <cell r="X529">
            <v>95</v>
          </cell>
          <cell r="Y529">
            <v>0</v>
          </cell>
          <cell r="Z529">
            <v>0</v>
          </cell>
          <cell r="AB529" t="str">
            <v>14</v>
          </cell>
          <cell r="AC529">
            <v>12</v>
          </cell>
          <cell r="AD529" t="str">
            <v>0</v>
          </cell>
          <cell r="AE529" t="str">
            <v>0</v>
          </cell>
          <cell r="AF529" t="str">
            <v>00</v>
          </cell>
          <cell r="AI529">
            <v>6879900</v>
          </cell>
          <cell r="AJ529">
            <v>1866172.88</v>
          </cell>
        </row>
        <row r="530">
          <cell r="A530" t="str">
            <v>02</v>
          </cell>
          <cell r="B530" t="str">
            <v>90</v>
          </cell>
          <cell r="C530" t="str">
            <v>1367</v>
          </cell>
          <cell r="D530" t="str">
            <v>Муз.миди-система</v>
          </cell>
          <cell r="E530" t="str">
            <v>НСD-A290 SONY</v>
          </cell>
          <cell r="G530" t="str">
            <v>01</v>
          </cell>
          <cell r="H530">
            <v>2020</v>
          </cell>
          <cell r="I530">
            <v>0</v>
          </cell>
          <cell r="J530">
            <v>0</v>
          </cell>
          <cell r="K530">
            <v>0.42</v>
          </cell>
          <cell r="L530" t="str">
            <v>88/3</v>
          </cell>
          <cell r="M530" t="str">
            <v>45625</v>
          </cell>
          <cell r="N530" t="str">
            <v>14 3230170</v>
          </cell>
          <cell r="O530" t="str">
            <v>067</v>
          </cell>
          <cell r="P530">
            <v>10.5</v>
          </cell>
          <cell r="Q530">
            <v>0</v>
          </cell>
          <cell r="R530" t="str">
            <v>1</v>
          </cell>
          <cell r="S530" t="str">
            <v>45</v>
          </cell>
          <cell r="T530">
            <v>95</v>
          </cell>
          <cell r="U530">
            <v>5</v>
          </cell>
          <cell r="V530">
            <v>95</v>
          </cell>
          <cell r="W530">
            <v>5</v>
          </cell>
          <cell r="X530">
            <v>95</v>
          </cell>
          <cell r="Y530">
            <v>0</v>
          </cell>
          <cell r="Z530">
            <v>0</v>
          </cell>
          <cell r="AB530" t="str">
            <v>14</v>
          </cell>
          <cell r="AC530">
            <v>12</v>
          </cell>
          <cell r="AD530" t="str">
            <v>0</v>
          </cell>
          <cell r="AE530" t="str">
            <v>0</v>
          </cell>
          <cell r="AF530" t="str">
            <v>00</v>
          </cell>
          <cell r="AI530">
            <v>4816500</v>
          </cell>
          <cell r="AJ530">
            <v>1306475.6299999999</v>
          </cell>
        </row>
        <row r="531">
          <cell r="A531" t="str">
            <v>02</v>
          </cell>
          <cell r="B531" t="str">
            <v>99</v>
          </cell>
          <cell r="C531" t="str">
            <v>1368</v>
          </cell>
          <cell r="D531" t="str">
            <v>Телевизор Каскад</v>
          </cell>
          <cell r="E531" t="str">
            <v>черно-белый</v>
          </cell>
          <cell r="G531" t="str">
            <v>01</v>
          </cell>
          <cell r="H531">
            <v>450</v>
          </cell>
          <cell r="I531">
            <v>0</v>
          </cell>
          <cell r="J531">
            <v>0</v>
          </cell>
          <cell r="K531">
            <v>0.57999999999999996</v>
          </cell>
          <cell r="L531" t="str">
            <v>20</v>
          </cell>
          <cell r="M531" t="str">
            <v>45625</v>
          </cell>
          <cell r="N531" t="str">
            <v>14 3230101</v>
          </cell>
          <cell r="O531" t="str">
            <v>067</v>
          </cell>
          <cell r="P531">
            <v>10.5</v>
          </cell>
          <cell r="Q531">
            <v>0</v>
          </cell>
          <cell r="R531" t="str">
            <v>1</v>
          </cell>
          <cell r="S531" t="str">
            <v>45</v>
          </cell>
          <cell r="T531">
            <v>95</v>
          </cell>
          <cell r="U531">
            <v>5</v>
          </cell>
          <cell r="V531">
            <v>95</v>
          </cell>
          <cell r="W531">
            <v>5</v>
          </cell>
          <cell r="X531">
            <v>95</v>
          </cell>
          <cell r="Y531">
            <v>0</v>
          </cell>
          <cell r="Z531">
            <v>0</v>
          </cell>
          <cell r="AD531" t="str">
            <v>0</v>
          </cell>
          <cell r="AE531" t="str">
            <v>0</v>
          </cell>
          <cell r="AF531" t="str">
            <v>00</v>
          </cell>
          <cell r="AI531">
            <v>775580</v>
          </cell>
          <cell r="AJ531">
            <v>210376.08</v>
          </cell>
        </row>
        <row r="532">
          <cell r="A532" t="str">
            <v>02</v>
          </cell>
          <cell r="B532" t="str">
            <v>70</v>
          </cell>
          <cell r="C532" t="str">
            <v>1369</v>
          </cell>
          <cell r="D532" t="str">
            <v>Телевизор Каскад</v>
          </cell>
          <cell r="E532" t="str">
            <v>черно-белый</v>
          </cell>
          <cell r="F532" t="str">
            <v>диагон. 54 см</v>
          </cell>
          <cell r="G532" t="str">
            <v>01</v>
          </cell>
          <cell r="H532">
            <v>450</v>
          </cell>
          <cell r="I532">
            <v>0</v>
          </cell>
          <cell r="J532">
            <v>0</v>
          </cell>
          <cell r="K532">
            <v>0.57999999999999996</v>
          </cell>
          <cell r="L532" t="str">
            <v>20</v>
          </cell>
          <cell r="M532" t="str">
            <v>45625</v>
          </cell>
          <cell r="N532" t="str">
            <v>14 3230101</v>
          </cell>
          <cell r="O532" t="str">
            <v>067</v>
          </cell>
          <cell r="P532">
            <v>10.5</v>
          </cell>
          <cell r="Q532">
            <v>0</v>
          </cell>
          <cell r="R532" t="str">
            <v>1</v>
          </cell>
          <cell r="S532" t="str">
            <v>45</v>
          </cell>
          <cell r="T532">
            <v>95</v>
          </cell>
          <cell r="U532">
            <v>5</v>
          </cell>
          <cell r="V532">
            <v>95</v>
          </cell>
          <cell r="W532">
            <v>5</v>
          </cell>
          <cell r="X532">
            <v>95</v>
          </cell>
          <cell r="Y532">
            <v>0</v>
          </cell>
          <cell r="Z532">
            <v>0</v>
          </cell>
          <cell r="AD532" t="str">
            <v>0</v>
          </cell>
          <cell r="AE532" t="str">
            <v>0</v>
          </cell>
          <cell r="AF532" t="str">
            <v>00</v>
          </cell>
          <cell r="AI532">
            <v>775580</v>
          </cell>
          <cell r="AJ532">
            <v>210376.08</v>
          </cell>
        </row>
        <row r="533">
          <cell r="A533" t="str">
            <v>02</v>
          </cell>
          <cell r="B533" t="str">
            <v>05</v>
          </cell>
          <cell r="C533" t="str">
            <v>1370</v>
          </cell>
          <cell r="D533" t="str">
            <v>Телевизор Каскад</v>
          </cell>
          <cell r="E533" t="str">
            <v>черно-белый 37 см</v>
          </cell>
          <cell r="F533" t="str">
            <v>Самара</v>
          </cell>
          <cell r="G533" t="str">
            <v>01</v>
          </cell>
          <cell r="H533">
            <v>450</v>
          </cell>
          <cell r="I533">
            <v>0</v>
          </cell>
          <cell r="J533">
            <v>0</v>
          </cell>
          <cell r="K533">
            <v>0.57999999999999996</v>
          </cell>
          <cell r="L533" t="str">
            <v>20</v>
          </cell>
          <cell r="M533" t="str">
            <v>45625</v>
          </cell>
          <cell r="N533" t="str">
            <v>14 3210101</v>
          </cell>
          <cell r="O533" t="str">
            <v>067</v>
          </cell>
          <cell r="P533">
            <v>10.5</v>
          </cell>
          <cell r="Q533">
            <v>0</v>
          </cell>
          <cell r="R533" t="str">
            <v>1</v>
          </cell>
          <cell r="S533" t="str">
            <v>45</v>
          </cell>
          <cell r="T533">
            <v>95</v>
          </cell>
          <cell r="U533">
            <v>5</v>
          </cell>
          <cell r="V533">
            <v>95</v>
          </cell>
          <cell r="W533">
            <v>5</v>
          </cell>
          <cell r="X533">
            <v>95</v>
          </cell>
          <cell r="Y533">
            <v>0</v>
          </cell>
          <cell r="Z533">
            <v>0</v>
          </cell>
          <cell r="AD533" t="str">
            <v>0</v>
          </cell>
          <cell r="AE533" t="str">
            <v>0</v>
          </cell>
          <cell r="AF533" t="str">
            <v>00</v>
          </cell>
          <cell r="AI533">
            <v>775580</v>
          </cell>
          <cell r="AJ533">
            <v>210376.08</v>
          </cell>
        </row>
        <row r="534">
          <cell r="A534" t="str">
            <v>02</v>
          </cell>
          <cell r="B534" t="str">
            <v>05</v>
          </cell>
          <cell r="C534" t="str">
            <v>1371</v>
          </cell>
          <cell r="D534" t="str">
            <v>Телевизор Каскад</v>
          </cell>
          <cell r="E534" t="str">
            <v>черно-белый 37 см</v>
          </cell>
          <cell r="F534" t="str">
            <v>Самара</v>
          </cell>
          <cell r="G534" t="str">
            <v>01</v>
          </cell>
          <cell r="H534">
            <v>450</v>
          </cell>
          <cell r="I534">
            <v>0</v>
          </cell>
          <cell r="J534">
            <v>0</v>
          </cell>
          <cell r="K534">
            <v>0.57999999999999996</v>
          </cell>
          <cell r="L534" t="str">
            <v>20</v>
          </cell>
          <cell r="M534" t="str">
            <v>45625</v>
          </cell>
          <cell r="N534" t="str">
            <v>14 3210101</v>
          </cell>
          <cell r="O534" t="str">
            <v>067</v>
          </cell>
          <cell r="P534">
            <v>10.5</v>
          </cell>
          <cell r="Q534">
            <v>0</v>
          </cell>
          <cell r="R534" t="str">
            <v>1</v>
          </cell>
          <cell r="S534" t="str">
            <v>45</v>
          </cell>
          <cell r="T534">
            <v>95</v>
          </cell>
          <cell r="U534">
            <v>5</v>
          </cell>
          <cell r="V534">
            <v>95</v>
          </cell>
          <cell r="W534">
            <v>5</v>
          </cell>
          <cell r="X534">
            <v>95</v>
          </cell>
          <cell r="Y534">
            <v>0</v>
          </cell>
          <cell r="Z534">
            <v>0</v>
          </cell>
          <cell r="AD534" t="str">
            <v>0</v>
          </cell>
          <cell r="AE534" t="str">
            <v>0</v>
          </cell>
          <cell r="AF534" t="str">
            <v>00</v>
          </cell>
          <cell r="AI534">
            <v>775580</v>
          </cell>
          <cell r="AJ534">
            <v>210376.08</v>
          </cell>
        </row>
        <row r="535">
          <cell r="A535" t="str">
            <v>02</v>
          </cell>
          <cell r="B535" t="str">
            <v>02</v>
          </cell>
          <cell r="C535" t="str">
            <v>1372</v>
          </cell>
          <cell r="D535" t="str">
            <v>Телевизор Каскад</v>
          </cell>
          <cell r="E535" t="str">
            <v>черно-белый</v>
          </cell>
          <cell r="G535" t="str">
            <v>01</v>
          </cell>
          <cell r="H535">
            <v>450</v>
          </cell>
          <cell r="I535">
            <v>0</v>
          </cell>
          <cell r="J535">
            <v>0</v>
          </cell>
          <cell r="K535">
            <v>0.57999999999999996</v>
          </cell>
          <cell r="L535" t="str">
            <v>20</v>
          </cell>
          <cell r="M535" t="str">
            <v>45625</v>
          </cell>
          <cell r="N535" t="str">
            <v>14 3230101</v>
          </cell>
          <cell r="O535" t="str">
            <v>067</v>
          </cell>
          <cell r="P535">
            <v>10.5</v>
          </cell>
          <cell r="Q535">
            <v>0</v>
          </cell>
          <cell r="R535" t="str">
            <v>1</v>
          </cell>
          <cell r="S535" t="str">
            <v>45</v>
          </cell>
          <cell r="T535">
            <v>95</v>
          </cell>
          <cell r="U535">
            <v>5</v>
          </cell>
          <cell r="V535">
            <v>95</v>
          </cell>
          <cell r="W535">
            <v>5</v>
          </cell>
          <cell r="X535">
            <v>95</v>
          </cell>
          <cell r="Y535">
            <v>0</v>
          </cell>
          <cell r="Z535">
            <v>0</v>
          </cell>
          <cell r="AD535" t="str">
            <v>0</v>
          </cell>
          <cell r="AE535" t="str">
            <v>0</v>
          </cell>
          <cell r="AF535" t="str">
            <v>00</v>
          </cell>
          <cell r="AI535">
            <v>775580</v>
          </cell>
          <cell r="AJ535">
            <v>210376.08</v>
          </cell>
        </row>
        <row r="536">
          <cell r="A536" t="str">
            <v>02</v>
          </cell>
          <cell r="B536" t="str">
            <v>02</v>
          </cell>
          <cell r="C536" t="str">
            <v>1373</v>
          </cell>
          <cell r="D536" t="str">
            <v>Телевизор Каскад</v>
          </cell>
          <cell r="E536" t="str">
            <v>черно-белый</v>
          </cell>
          <cell r="G536" t="str">
            <v>01</v>
          </cell>
          <cell r="H536">
            <v>450</v>
          </cell>
          <cell r="I536">
            <v>0</v>
          </cell>
          <cell r="J536">
            <v>0</v>
          </cell>
          <cell r="K536">
            <v>0.57999999999999996</v>
          </cell>
          <cell r="L536" t="str">
            <v>20</v>
          </cell>
          <cell r="M536" t="str">
            <v>45625</v>
          </cell>
          <cell r="N536" t="str">
            <v>14 3230101</v>
          </cell>
          <cell r="O536" t="str">
            <v>067</v>
          </cell>
          <cell r="P536">
            <v>10.5</v>
          </cell>
          <cell r="Q536">
            <v>0</v>
          </cell>
          <cell r="R536" t="str">
            <v>1</v>
          </cell>
          <cell r="S536" t="str">
            <v>45</v>
          </cell>
          <cell r="T536">
            <v>95</v>
          </cell>
          <cell r="U536">
            <v>5</v>
          </cell>
          <cell r="V536">
            <v>95</v>
          </cell>
          <cell r="W536">
            <v>5</v>
          </cell>
          <cell r="X536">
            <v>95</v>
          </cell>
          <cell r="Y536">
            <v>0</v>
          </cell>
          <cell r="Z536">
            <v>0</v>
          </cell>
          <cell r="AD536" t="str">
            <v>0</v>
          </cell>
          <cell r="AE536" t="str">
            <v>0</v>
          </cell>
          <cell r="AF536" t="str">
            <v>00</v>
          </cell>
          <cell r="AI536">
            <v>775580</v>
          </cell>
          <cell r="AJ536">
            <v>210376.08</v>
          </cell>
        </row>
        <row r="537">
          <cell r="A537" t="str">
            <v>02</v>
          </cell>
          <cell r="B537" t="str">
            <v>02</v>
          </cell>
          <cell r="C537" t="str">
            <v>1374</v>
          </cell>
          <cell r="D537" t="str">
            <v>Телевизор Каскад</v>
          </cell>
          <cell r="E537" t="str">
            <v>черно-белый</v>
          </cell>
          <cell r="G537" t="str">
            <v>01</v>
          </cell>
          <cell r="H537">
            <v>450</v>
          </cell>
          <cell r="I537">
            <v>0</v>
          </cell>
          <cell r="J537">
            <v>0</v>
          </cell>
          <cell r="K537">
            <v>0.57999999999999996</v>
          </cell>
          <cell r="L537" t="str">
            <v>20</v>
          </cell>
          <cell r="M537" t="str">
            <v>45625</v>
          </cell>
          <cell r="N537" t="str">
            <v>14 3230101</v>
          </cell>
          <cell r="O537" t="str">
            <v>067</v>
          </cell>
          <cell r="P537">
            <v>10.5</v>
          </cell>
          <cell r="Q537">
            <v>0</v>
          </cell>
          <cell r="R537" t="str">
            <v>1</v>
          </cell>
          <cell r="S537" t="str">
            <v>45</v>
          </cell>
          <cell r="T537">
            <v>95</v>
          </cell>
          <cell r="U537">
            <v>5</v>
          </cell>
          <cell r="V537">
            <v>95</v>
          </cell>
          <cell r="W537">
            <v>5</v>
          </cell>
          <cell r="X537">
            <v>95</v>
          </cell>
          <cell r="Y537">
            <v>0</v>
          </cell>
          <cell r="Z537">
            <v>0</v>
          </cell>
          <cell r="AD537" t="str">
            <v>0</v>
          </cell>
          <cell r="AE537" t="str">
            <v>0</v>
          </cell>
          <cell r="AF537" t="str">
            <v>00</v>
          </cell>
          <cell r="AI537">
            <v>775580</v>
          </cell>
          <cell r="AJ537">
            <v>210376.08</v>
          </cell>
        </row>
        <row r="538">
          <cell r="A538" t="str">
            <v>02</v>
          </cell>
          <cell r="B538" t="str">
            <v>02</v>
          </cell>
          <cell r="C538" t="str">
            <v>1375</v>
          </cell>
          <cell r="D538" t="str">
            <v>Телевизор Каскад</v>
          </cell>
          <cell r="E538" t="str">
            <v>черно-белый</v>
          </cell>
          <cell r="G538" t="str">
            <v>01</v>
          </cell>
          <cell r="H538">
            <v>450</v>
          </cell>
          <cell r="I538">
            <v>0</v>
          </cell>
          <cell r="J538">
            <v>0</v>
          </cell>
          <cell r="K538">
            <v>0.57999999999999996</v>
          </cell>
          <cell r="L538" t="str">
            <v>20</v>
          </cell>
          <cell r="M538" t="str">
            <v>45625</v>
          </cell>
          <cell r="N538" t="str">
            <v>14 3230100</v>
          </cell>
          <cell r="O538" t="str">
            <v>067</v>
          </cell>
          <cell r="P538">
            <v>10.5</v>
          </cell>
          <cell r="Q538">
            <v>0</v>
          </cell>
          <cell r="R538" t="str">
            <v>1</v>
          </cell>
          <cell r="S538" t="str">
            <v>45</v>
          </cell>
          <cell r="T538">
            <v>95</v>
          </cell>
          <cell r="U538">
            <v>5</v>
          </cell>
          <cell r="V538">
            <v>95</v>
          </cell>
          <cell r="W538">
            <v>5</v>
          </cell>
          <cell r="X538">
            <v>95</v>
          </cell>
          <cell r="Y538">
            <v>0</v>
          </cell>
          <cell r="Z538">
            <v>0</v>
          </cell>
          <cell r="AD538" t="str">
            <v>0</v>
          </cell>
          <cell r="AE538" t="str">
            <v>0</v>
          </cell>
          <cell r="AF538" t="str">
            <v>00</v>
          </cell>
          <cell r="AI538">
            <v>775580</v>
          </cell>
          <cell r="AJ538">
            <v>210376.08</v>
          </cell>
        </row>
        <row r="539">
          <cell r="A539" t="str">
            <v>02</v>
          </cell>
          <cell r="B539" t="str">
            <v>02</v>
          </cell>
          <cell r="C539" t="str">
            <v>1376</v>
          </cell>
          <cell r="D539" t="str">
            <v>Телевизор Каскад</v>
          </cell>
          <cell r="E539" t="str">
            <v>черно-белый</v>
          </cell>
          <cell r="G539" t="str">
            <v>01</v>
          </cell>
          <cell r="H539">
            <v>450</v>
          </cell>
          <cell r="I539">
            <v>0</v>
          </cell>
          <cell r="J539">
            <v>0</v>
          </cell>
          <cell r="K539">
            <v>0.57999999999999996</v>
          </cell>
          <cell r="L539" t="str">
            <v>20</v>
          </cell>
          <cell r="M539" t="str">
            <v>45625</v>
          </cell>
          <cell r="N539" t="str">
            <v>14 3230101</v>
          </cell>
          <cell r="O539" t="str">
            <v>067</v>
          </cell>
          <cell r="P539">
            <v>10.5</v>
          </cell>
          <cell r="Q539">
            <v>0</v>
          </cell>
          <cell r="R539" t="str">
            <v>1</v>
          </cell>
          <cell r="S539" t="str">
            <v>45</v>
          </cell>
          <cell r="T539">
            <v>95</v>
          </cell>
          <cell r="U539">
            <v>5</v>
          </cell>
          <cell r="V539">
            <v>95</v>
          </cell>
          <cell r="W539">
            <v>5</v>
          </cell>
          <cell r="X539">
            <v>95</v>
          </cell>
          <cell r="Y539">
            <v>0</v>
          </cell>
          <cell r="Z539">
            <v>0</v>
          </cell>
          <cell r="AD539" t="str">
            <v>0</v>
          </cell>
          <cell r="AE539" t="str">
            <v>0</v>
          </cell>
          <cell r="AF539" t="str">
            <v>00</v>
          </cell>
          <cell r="AI539">
            <v>775580</v>
          </cell>
          <cell r="AJ539">
            <v>210376.08</v>
          </cell>
        </row>
        <row r="540">
          <cell r="A540" t="str">
            <v>02</v>
          </cell>
          <cell r="B540" t="str">
            <v>61</v>
          </cell>
          <cell r="C540" t="str">
            <v>1377</v>
          </cell>
          <cell r="D540" t="str">
            <v>Телевизор Каскад</v>
          </cell>
          <cell r="E540" t="str">
            <v>черно-белый</v>
          </cell>
          <cell r="G540" t="str">
            <v>01</v>
          </cell>
          <cell r="H540">
            <v>450</v>
          </cell>
          <cell r="I540">
            <v>0</v>
          </cell>
          <cell r="J540">
            <v>0</v>
          </cell>
          <cell r="K540">
            <v>0.57999999999999996</v>
          </cell>
          <cell r="L540" t="str">
            <v>23</v>
          </cell>
          <cell r="M540" t="str">
            <v>45625</v>
          </cell>
          <cell r="N540" t="str">
            <v>14 3230101</v>
          </cell>
          <cell r="O540" t="str">
            <v>067</v>
          </cell>
          <cell r="P540">
            <v>10.5</v>
          </cell>
          <cell r="Q540">
            <v>0</v>
          </cell>
          <cell r="R540" t="str">
            <v>1</v>
          </cell>
          <cell r="S540" t="str">
            <v>45</v>
          </cell>
          <cell r="T540">
            <v>95</v>
          </cell>
          <cell r="U540">
            <v>5</v>
          </cell>
          <cell r="V540">
            <v>95</v>
          </cell>
          <cell r="W540">
            <v>5</v>
          </cell>
          <cell r="X540">
            <v>95</v>
          </cell>
          <cell r="Y540">
            <v>0</v>
          </cell>
          <cell r="Z540">
            <v>0</v>
          </cell>
          <cell r="AD540" t="str">
            <v>0</v>
          </cell>
          <cell r="AE540" t="str">
            <v>0</v>
          </cell>
          <cell r="AF540" t="str">
            <v>00</v>
          </cell>
          <cell r="AI540">
            <v>775580</v>
          </cell>
          <cell r="AJ540">
            <v>210376.08</v>
          </cell>
        </row>
        <row r="541">
          <cell r="A541" t="str">
            <v>02</v>
          </cell>
          <cell r="B541" t="str">
            <v>05</v>
          </cell>
          <cell r="C541" t="str">
            <v>1378</v>
          </cell>
          <cell r="D541" t="str">
            <v>Мебель плетеная</v>
          </cell>
          <cell r="E541" t="str">
            <v>Турция</v>
          </cell>
          <cell r="G541" t="str">
            <v>01</v>
          </cell>
          <cell r="H541">
            <v>5158.82</v>
          </cell>
          <cell r="I541">
            <v>0</v>
          </cell>
          <cell r="J541">
            <v>0</v>
          </cell>
          <cell r="K541">
            <v>0.91</v>
          </cell>
          <cell r="L541" t="str">
            <v>88/4</v>
          </cell>
          <cell r="M541" t="str">
            <v>70004</v>
          </cell>
          <cell r="N541" t="str">
            <v>16 3612450</v>
          </cell>
          <cell r="O541" t="str">
            <v>08</v>
          </cell>
          <cell r="P541">
            <v>6.7</v>
          </cell>
          <cell r="Q541">
            <v>0</v>
          </cell>
          <cell r="R541" t="str">
            <v>1</v>
          </cell>
          <cell r="S541" t="str">
            <v>70</v>
          </cell>
          <cell r="T541">
            <v>95</v>
          </cell>
          <cell r="U541">
            <v>5</v>
          </cell>
          <cell r="V541">
            <v>95</v>
          </cell>
          <cell r="W541">
            <v>5</v>
          </cell>
          <cell r="X541">
            <v>95</v>
          </cell>
          <cell r="Y541">
            <v>0</v>
          </cell>
          <cell r="Z541">
            <v>0</v>
          </cell>
          <cell r="AD541" t="str">
            <v>0</v>
          </cell>
          <cell r="AE541" t="str">
            <v>0</v>
          </cell>
          <cell r="AF541" t="str">
            <v>00</v>
          </cell>
          <cell r="AI541">
            <v>5669030</v>
          </cell>
          <cell r="AJ541">
            <v>981214.61</v>
          </cell>
        </row>
        <row r="542">
          <cell r="A542" t="str">
            <v>02</v>
          </cell>
          <cell r="B542" t="str">
            <v>80</v>
          </cell>
          <cell r="C542" t="str">
            <v>1379</v>
          </cell>
          <cell r="D542" t="str">
            <v>Холодильник ТВ14DASA</v>
          </cell>
          <cell r="E542" t="str">
            <v>D</v>
          </cell>
          <cell r="G542" t="str">
            <v>01</v>
          </cell>
          <cell r="H542">
            <v>4350</v>
          </cell>
          <cell r="I542">
            <v>0</v>
          </cell>
          <cell r="J542">
            <v>0</v>
          </cell>
          <cell r="K542">
            <v>0.73</v>
          </cell>
          <cell r="L542" t="str">
            <v>88/2</v>
          </cell>
          <cell r="M542" t="str">
            <v>45800</v>
          </cell>
          <cell r="N542" t="str">
            <v>16 2930100</v>
          </cell>
          <cell r="O542" t="str">
            <v>063</v>
          </cell>
          <cell r="P542">
            <v>10</v>
          </cell>
          <cell r="Q542">
            <v>0</v>
          </cell>
          <cell r="R542" t="str">
            <v>1</v>
          </cell>
          <cell r="S542" t="str">
            <v>45</v>
          </cell>
          <cell r="T542">
            <v>95</v>
          </cell>
          <cell r="U542">
            <v>5</v>
          </cell>
          <cell r="V542">
            <v>95</v>
          </cell>
          <cell r="W542">
            <v>5</v>
          </cell>
          <cell r="X542">
            <v>95</v>
          </cell>
          <cell r="Y542">
            <v>0</v>
          </cell>
          <cell r="Z542">
            <v>0</v>
          </cell>
          <cell r="AD542" t="str">
            <v>0</v>
          </cell>
          <cell r="AE542" t="str">
            <v>0</v>
          </cell>
          <cell r="AF542" t="str">
            <v>00</v>
          </cell>
          <cell r="AI542">
            <v>5997541</v>
          </cell>
          <cell r="AJ542">
            <v>1549364.76</v>
          </cell>
        </row>
        <row r="543">
          <cell r="A543" t="str">
            <v>02</v>
          </cell>
          <cell r="B543" t="str">
            <v>80</v>
          </cell>
          <cell r="C543" t="str">
            <v>1381</v>
          </cell>
          <cell r="D543" t="str">
            <v>Холодильник ТВ14</v>
          </cell>
          <cell r="E543" t="str">
            <v>DASWH</v>
          </cell>
          <cell r="G543" t="str">
            <v>01</v>
          </cell>
          <cell r="H543">
            <v>4350</v>
          </cell>
          <cell r="I543">
            <v>0</v>
          </cell>
          <cell r="J543">
            <v>0</v>
          </cell>
          <cell r="K543">
            <v>0.71</v>
          </cell>
          <cell r="L543" t="str">
            <v>88/2</v>
          </cell>
          <cell r="M543" t="str">
            <v>45800</v>
          </cell>
          <cell r="N543" t="str">
            <v>16 2930100</v>
          </cell>
          <cell r="O543" t="str">
            <v>063</v>
          </cell>
          <cell r="P543">
            <v>10</v>
          </cell>
          <cell r="Q543">
            <v>0</v>
          </cell>
          <cell r="R543" t="str">
            <v>1</v>
          </cell>
          <cell r="S543" t="str">
            <v>45</v>
          </cell>
          <cell r="T543">
            <v>95</v>
          </cell>
          <cell r="U543">
            <v>5</v>
          </cell>
          <cell r="V543">
            <v>95</v>
          </cell>
          <cell r="W543">
            <v>5</v>
          </cell>
          <cell r="X543">
            <v>95</v>
          </cell>
          <cell r="Y543">
            <v>0</v>
          </cell>
          <cell r="Z543">
            <v>0</v>
          </cell>
          <cell r="AD543" t="str">
            <v>0</v>
          </cell>
          <cell r="AE543" t="str">
            <v>0</v>
          </cell>
          <cell r="AF543" t="str">
            <v>00</v>
          </cell>
          <cell r="AI543">
            <v>6119939</v>
          </cell>
          <cell r="AJ543">
            <v>1580984.24</v>
          </cell>
        </row>
        <row r="544">
          <cell r="A544" t="str">
            <v>02</v>
          </cell>
          <cell r="B544" t="str">
            <v>80</v>
          </cell>
          <cell r="C544" t="str">
            <v>1382</v>
          </cell>
          <cell r="D544" t="str">
            <v>Холодильник BOSH</v>
          </cell>
          <cell r="G544" t="str">
            <v>01</v>
          </cell>
          <cell r="H544">
            <v>4289</v>
          </cell>
          <cell r="I544">
            <v>0</v>
          </cell>
          <cell r="J544">
            <v>0</v>
          </cell>
          <cell r="K544">
            <v>0.82</v>
          </cell>
          <cell r="L544" t="str">
            <v>88/2</v>
          </cell>
          <cell r="M544" t="str">
            <v>45800</v>
          </cell>
          <cell r="N544" t="str">
            <v>16 2930100</v>
          </cell>
          <cell r="O544" t="str">
            <v>063</v>
          </cell>
          <cell r="P544">
            <v>10</v>
          </cell>
          <cell r="Q544">
            <v>0</v>
          </cell>
          <cell r="R544" t="str">
            <v>1</v>
          </cell>
          <cell r="S544" t="str">
            <v>45</v>
          </cell>
          <cell r="T544">
            <v>95</v>
          </cell>
          <cell r="U544">
            <v>5</v>
          </cell>
          <cell r="V544">
            <v>95</v>
          </cell>
          <cell r="W544">
            <v>5</v>
          </cell>
          <cell r="X544">
            <v>95</v>
          </cell>
          <cell r="Y544">
            <v>0</v>
          </cell>
          <cell r="Z544">
            <v>0</v>
          </cell>
          <cell r="AD544" t="str">
            <v>0</v>
          </cell>
          <cell r="AE544" t="str">
            <v>0</v>
          </cell>
          <cell r="AF544" t="str">
            <v>00</v>
          </cell>
          <cell r="AI544">
            <v>5215547</v>
          </cell>
          <cell r="AJ544">
            <v>1347349.64</v>
          </cell>
        </row>
        <row r="545">
          <cell r="A545" t="str">
            <v>02</v>
          </cell>
          <cell r="B545" t="str">
            <v>80</v>
          </cell>
          <cell r="C545" t="str">
            <v>1383</v>
          </cell>
          <cell r="D545" t="str">
            <v>Холодильник BOSH</v>
          </cell>
          <cell r="G545" t="str">
            <v>01</v>
          </cell>
          <cell r="H545">
            <v>4289</v>
          </cell>
          <cell r="I545">
            <v>0</v>
          </cell>
          <cell r="J545">
            <v>0</v>
          </cell>
          <cell r="K545">
            <v>0.82</v>
          </cell>
          <cell r="L545" t="str">
            <v>88/2</v>
          </cell>
          <cell r="M545" t="str">
            <v>45800</v>
          </cell>
          <cell r="N545" t="str">
            <v>16 2930100</v>
          </cell>
          <cell r="O545" t="str">
            <v>063</v>
          </cell>
          <cell r="P545">
            <v>10</v>
          </cell>
          <cell r="Q545">
            <v>0</v>
          </cell>
          <cell r="R545" t="str">
            <v>1</v>
          </cell>
          <cell r="S545" t="str">
            <v>45</v>
          </cell>
          <cell r="T545">
            <v>95</v>
          </cell>
          <cell r="U545">
            <v>5</v>
          </cell>
          <cell r="V545">
            <v>95</v>
          </cell>
          <cell r="W545">
            <v>5</v>
          </cell>
          <cell r="X545">
            <v>95</v>
          </cell>
          <cell r="Y545">
            <v>0</v>
          </cell>
          <cell r="Z545">
            <v>0</v>
          </cell>
          <cell r="AD545" t="str">
            <v>0</v>
          </cell>
          <cell r="AE545" t="str">
            <v>0</v>
          </cell>
          <cell r="AF545" t="str">
            <v>00</v>
          </cell>
          <cell r="AI545">
            <v>5215547</v>
          </cell>
          <cell r="AJ545">
            <v>1347349.64</v>
          </cell>
        </row>
        <row r="546">
          <cell r="A546" t="str">
            <v>02</v>
          </cell>
          <cell r="B546" t="str">
            <v>80</v>
          </cell>
          <cell r="C546" t="str">
            <v>1384</v>
          </cell>
          <cell r="D546" t="str">
            <v>Холодильник SIEVENS</v>
          </cell>
          <cell r="G546" t="str">
            <v>01</v>
          </cell>
          <cell r="H546">
            <v>3271</v>
          </cell>
          <cell r="I546">
            <v>0</v>
          </cell>
          <cell r="J546">
            <v>0</v>
          </cell>
          <cell r="K546">
            <v>0.6</v>
          </cell>
          <cell r="L546" t="str">
            <v>88/2</v>
          </cell>
          <cell r="M546" t="str">
            <v>45800</v>
          </cell>
          <cell r="N546" t="str">
            <v>16 2930100</v>
          </cell>
          <cell r="O546" t="str">
            <v>063</v>
          </cell>
          <cell r="P546">
            <v>10</v>
          </cell>
          <cell r="Q546">
            <v>0</v>
          </cell>
          <cell r="R546" t="str">
            <v>1</v>
          </cell>
          <cell r="S546" t="str">
            <v>45</v>
          </cell>
          <cell r="T546">
            <v>95</v>
          </cell>
          <cell r="U546">
            <v>5</v>
          </cell>
          <cell r="V546">
            <v>95</v>
          </cell>
          <cell r="W546">
            <v>5</v>
          </cell>
          <cell r="X546">
            <v>95</v>
          </cell>
          <cell r="Y546">
            <v>0</v>
          </cell>
          <cell r="Z546">
            <v>0</v>
          </cell>
          <cell r="AD546" t="str">
            <v>0</v>
          </cell>
          <cell r="AE546" t="str">
            <v>0</v>
          </cell>
          <cell r="AF546" t="str">
            <v>00</v>
          </cell>
          <cell r="AI546">
            <v>5446747</v>
          </cell>
          <cell r="AJ546">
            <v>1407076.31</v>
          </cell>
        </row>
        <row r="547">
          <cell r="A547" t="str">
            <v>02</v>
          </cell>
          <cell r="B547" t="str">
            <v>80</v>
          </cell>
          <cell r="C547" t="str">
            <v>1385</v>
          </cell>
          <cell r="D547" t="str">
            <v>Холодильник VESTUROS</v>
          </cell>
          <cell r="E547" t="str">
            <v>T</v>
          </cell>
          <cell r="G547" t="str">
            <v>01</v>
          </cell>
          <cell r="H547">
            <v>4618</v>
          </cell>
          <cell r="I547">
            <v>0</v>
          </cell>
          <cell r="J547">
            <v>0</v>
          </cell>
          <cell r="K547">
            <v>0.88</v>
          </cell>
          <cell r="L547" t="str">
            <v>88/2</v>
          </cell>
          <cell r="M547" t="str">
            <v>45800</v>
          </cell>
          <cell r="N547" t="str">
            <v>16 2930100</v>
          </cell>
          <cell r="O547" t="str">
            <v>063</v>
          </cell>
          <cell r="P547">
            <v>10</v>
          </cell>
          <cell r="Q547">
            <v>0</v>
          </cell>
          <cell r="R547" t="str">
            <v>1</v>
          </cell>
          <cell r="S547" t="str">
            <v>45</v>
          </cell>
          <cell r="T547">
            <v>95</v>
          </cell>
          <cell r="U547">
            <v>5</v>
          </cell>
          <cell r="V547">
            <v>95</v>
          </cell>
          <cell r="W547">
            <v>5</v>
          </cell>
          <cell r="X547">
            <v>95</v>
          </cell>
          <cell r="Y547">
            <v>0</v>
          </cell>
          <cell r="Z547">
            <v>0</v>
          </cell>
          <cell r="AD547" t="str">
            <v>0</v>
          </cell>
          <cell r="AE547" t="str">
            <v>0</v>
          </cell>
          <cell r="AF547" t="str">
            <v>00</v>
          </cell>
          <cell r="AI547">
            <v>5249547</v>
          </cell>
          <cell r="AJ547">
            <v>1356132.98</v>
          </cell>
        </row>
        <row r="548">
          <cell r="A548" t="str">
            <v>02</v>
          </cell>
          <cell r="B548" t="str">
            <v>80</v>
          </cell>
          <cell r="C548" t="str">
            <v>1386</v>
          </cell>
          <cell r="D548" t="str">
            <v>Холодильник VESTUROS</v>
          </cell>
          <cell r="E548" t="str">
            <v>T</v>
          </cell>
          <cell r="G548" t="str">
            <v>01</v>
          </cell>
          <cell r="H548">
            <v>4618</v>
          </cell>
          <cell r="I548">
            <v>0</v>
          </cell>
          <cell r="J548">
            <v>0</v>
          </cell>
          <cell r="K548">
            <v>0.88</v>
          </cell>
          <cell r="L548" t="str">
            <v>88/2</v>
          </cell>
          <cell r="M548" t="str">
            <v>45800</v>
          </cell>
          <cell r="N548" t="str">
            <v>16 2930100</v>
          </cell>
          <cell r="O548" t="str">
            <v>063</v>
          </cell>
          <cell r="P548">
            <v>10</v>
          </cell>
          <cell r="Q548">
            <v>0</v>
          </cell>
          <cell r="R548" t="str">
            <v>1</v>
          </cell>
          <cell r="S548" t="str">
            <v>45</v>
          </cell>
          <cell r="T548">
            <v>95</v>
          </cell>
          <cell r="U548">
            <v>5</v>
          </cell>
          <cell r="V548">
            <v>95</v>
          </cell>
          <cell r="W548">
            <v>5</v>
          </cell>
          <cell r="X548">
            <v>95</v>
          </cell>
          <cell r="Y548">
            <v>0</v>
          </cell>
          <cell r="Z548">
            <v>0</v>
          </cell>
          <cell r="AD548" t="str">
            <v>0</v>
          </cell>
          <cell r="AE548" t="str">
            <v>0</v>
          </cell>
          <cell r="AF548" t="str">
            <v>00</v>
          </cell>
          <cell r="AI548">
            <v>5249547</v>
          </cell>
          <cell r="AJ548">
            <v>1356132.98</v>
          </cell>
        </row>
        <row r="549">
          <cell r="A549" t="str">
            <v>02</v>
          </cell>
          <cell r="B549" t="str">
            <v>02</v>
          </cell>
          <cell r="C549" t="str">
            <v>1387</v>
          </cell>
          <cell r="D549" t="str">
            <v>Холодильник VESTUROS</v>
          </cell>
          <cell r="E549" t="str">
            <v>T Белоруссия</v>
          </cell>
          <cell r="G549" t="str">
            <v>01</v>
          </cell>
          <cell r="H549">
            <v>4618</v>
          </cell>
          <cell r="I549">
            <v>0</v>
          </cell>
          <cell r="J549">
            <v>0</v>
          </cell>
          <cell r="K549">
            <v>0.87</v>
          </cell>
          <cell r="L549" t="str">
            <v>20</v>
          </cell>
          <cell r="M549" t="str">
            <v>45800</v>
          </cell>
          <cell r="N549" t="str">
            <v>16 2930100</v>
          </cell>
          <cell r="O549" t="str">
            <v>063</v>
          </cell>
          <cell r="P549">
            <v>10</v>
          </cell>
          <cell r="Q549">
            <v>0</v>
          </cell>
          <cell r="R549" t="str">
            <v>1</v>
          </cell>
          <cell r="S549" t="str">
            <v>45</v>
          </cell>
          <cell r="T549">
            <v>95</v>
          </cell>
          <cell r="U549">
            <v>5</v>
          </cell>
          <cell r="V549">
            <v>95</v>
          </cell>
          <cell r="W549">
            <v>5</v>
          </cell>
          <cell r="X549">
            <v>95</v>
          </cell>
          <cell r="Y549">
            <v>0</v>
          </cell>
          <cell r="Z549">
            <v>0</v>
          </cell>
          <cell r="AD549" t="str">
            <v>0</v>
          </cell>
          <cell r="AE549" t="str">
            <v>0</v>
          </cell>
          <cell r="AF549" t="str">
            <v>00</v>
          </cell>
          <cell r="AI549">
            <v>5311224</v>
          </cell>
          <cell r="AJ549">
            <v>1372066.2</v>
          </cell>
        </row>
        <row r="550">
          <cell r="A550" t="str">
            <v>02</v>
          </cell>
          <cell r="B550" t="str">
            <v>02</v>
          </cell>
          <cell r="C550" t="str">
            <v>1388</v>
          </cell>
          <cell r="D550" t="str">
            <v>Холодильник VESTUROS</v>
          </cell>
          <cell r="E550" t="str">
            <v>T Белоруссия</v>
          </cell>
          <cell r="G550" t="str">
            <v>01</v>
          </cell>
          <cell r="H550">
            <v>4618</v>
          </cell>
          <cell r="I550">
            <v>0</v>
          </cell>
          <cell r="J550">
            <v>0</v>
          </cell>
          <cell r="K550">
            <v>0.87</v>
          </cell>
          <cell r="L550" t="str">
            <v>20</v>
          </cell>
          <cell r="M550" t="str">
            <v>45800</v>
          </cell>
          <cell r="N550" t="str">
            <v>16 2930100</v>
          </cell>
          <cell r="O550" t="str">
            <v>063</v>
          </cell>
          <cell r="P550">
            <v>10</v>
          </cell>
          <cell r="Q550">
            <v>0</v>
          </cell>
          <cell r="R550" t="str">
            <v>1</v>
          </cell>
          <cell r="S550" t="str">
            <v>45</v>
          </cell>
          <cell r="T550">
            <v>95</v>
          </cell>
          <cell r="U550">
            <v>5</v>
          </cell>
          <cell r="V550">
            <v>95</v>
          </cell>
          <cell r="W550">
            <v>5</v>
          </cell>
          <cell r="X550">
            <v>95</v>
          </cell>
          <cell r="Y550">
            <v>0</v>
          </cell>
          <cell r="Z550">
            <v>0</v>
          </cell>
          <cell r="AD550" t="str">
            <v>0</v>
          </cell>
          <cell r="AE550" t="str">
            <v>0</v>
          </cell>
          <cell r="AF550" t="str">
            <v>00</v>
          </cell>
          <cell r="AI550">
            <v>5311224</v>
          </cell>
          <cell r="AJ550">
            <v>1372066.2</v>
          </cell>
        </row>
        <row r="551">
          <cell r="A551" t="str">
            <v>02</v>
          </cell>
          <cell r="B551" t="str">
            <v>90</v>
          </cell>
          <cell r="C551" t="str">
            <v>1389</v>
          </cell>
          <cell r="D551" t="str">
            <v>Холодильние SIEMENS</v>
          </cell>
          <cell r="G551" t="str">
            <v>01</v>
          </cell>
          <cell r="H551">
            <v>3271</v>
          </cell>
          <cell r="I551">
            <v>0</v>
          </cell>
          <cell r="J551">
            <v>0</v>
          </cell>
          <cell r="K551">
            <v>0.59</v>
          </cell>
          <cell r="L551" t="str">
            <v>23</v>
          </cell>
          <cell r="M551" t="str">
            <v>45800</v>
          </cell>
          <cell r="N551" t="str">
            <v>16 2930100</v>
          </cell>
          <cell r="O551" t="str">
            <v>063</v>
          </cell>
          <cell r="P551">
            <v>10</v>
          </cell>
          <cell r="Q551">
            <v>0</v>
          </cell>
          <cell r="R551" t="str">
            <v>1</v>
          </cell>
          <cell r="S551" t="str">
            <v>45</v>
          </cell>
          <cell r="T551">
            <v>95</v>
          </cell>
          <cell r="U551">
            <v>5</v>
          </cell>
          <cell r="V551">
            <v>95</v>
          </cell>
          <cell r="W551">
            <v>5</v>
          </cell>
          <cell r="X551">
            <v>95</v>
          </cell>
          <cell r="Y551">
            <v>0</v>
          </cell>
          <cell r="Z551">
            <v>0</v>
          </cell>
          <cell r="AB551" t="str">
            <v>14</v>
          </cell>
          <cell r="AC551">
            <v>11</v>
          </cell>
          <cell r="AD551" t="str">
            <v>0</v>
          </cell>
          <cell r="AE551" t="str">
            <v>0</v>
          </cell>
          <cell r="AF551" t="str">
            <v>00</v>
          </cell>
          <cell r="AI551">
            <v>5514411</v>
          </cell>
          <cell r="AJ551">
            <v>1424556.18</v>
          </cell>
        </row>
        <row r="552">
          <cell r="A552" t="str">
            <v>02</v>
          </cell>
          <cell r="B552" t="str">
            <v>99</v>
          </cell>
          <cell r="C552" t="str">
            <v>1391</v>
          </cell>
          <cell r="D552" t="str">
            <v>Изоляц.машина МИ-530</v>
          </cell>
          <cell r="E552" t="str">
            <v>в к-те с машиной очи</v>
          </cell>
          <cell r="F552" t="str">
            <v>ст НПП-530 Уфа ИПЭТР</v>
          </cell>
          <cell r="G552" t="str">
            <v>01</v>
          </cell>
          <cell r="H552">
            <v>94870</v>
          </cell>
          <cell r="I552">
            <v>0</v>
          </cell>
          <cell r="J552">
            <v>0</v>
          </cell>
          <cell r="K552">
            <v>0.71</v>
          </cell>
          <cell r="L552" t="str">
            <v>20</v>
          </cell>
          <cell r="M552" t="str">
            <v>43803</v>
          </cell>
          <cell r="N552" t="str">
            <v>14 2947195</v>
          </cell>
          <cell r="O552" t="str">
            <v>067</v>
          </cell>
          <cell r="P552">
            <v>33.299999999999997</v>
          </cell>
          <cell r="Q552">
            <v>0</v>
          </cell>
          <cell r="R552" t="str">
            <v>1</v>
          </cell>
          <cell r="S552" t="str">
            <v>43</v>
          </cell>
          <cell r="T552">
            <v>95</v>
          </cell>
          <cell r="U552">
            <v>5</v>
          </cell>
          <cell r="V552">
            <v>95</v>
          </cell>
          <cell r="W552">
            <v>5</v>
          </cell>
          <cell r="X552">
            <v>95</v>
          </cell>
          <cell r="Y552">
            <v>0</v>
          </cell>
          <cell r="Z552">
            <v>0</v>
          </cell>
          <cell r="AB552" t="str">
            <v>14</v>
          </cell>
          <cell r="AC552">
            <v>4</v>
          </cell>
          <cell r="AD552" t="str">
            <v>0</v>
          </cell>
          <cell r="AE552" t="str">
            <v>0</v>
          </cell>
          <cell r="AF552" t="str">
            <v>00</v>
          </cell>
          <cell r="AI552">
            <v>134235000</v>
          </cell>
          <cell r="AJ552">
            <v>115475658.75</v>
          </cell>
        </row>
        <row r="553">
          <cell r="A553" t="str">
            <v>02</v>
          </cell>
          <cell r="B553" t="str">
            <v>23</v>
          </cell>
          <cell r="C553" t="str">
            <v>1395</v>
          </cell>
          <cell r="D553" t="str">
            <v>А/мУАЗ-3303 АПВ-У-05</v>
          </cell>
          <cell r="E553" t="str">
            <v>Фермер грузопассажир</v>
          </cell>
          <cell r="F553" t="str">
            <v>Nо А283ХУ дв50404838</v>
          </cell>
          <cell r="G553" t="str">
            <v>01</v>
          </cell>
          <cell r="H553">
            <v>53990</v>
          </cell>
          <cell r="I553">
            <v>0</v>
          </cell>
          <cell r="J553">
            <v>0</v>
          </cell>
          <cell r="K553">
            <v>0.98</v>
          </cell>
          <cell r="L553" t="str">
            <v>23</v>
          </cell>
          <cell r="M553" t="str">
            <v>50401</v>
          </cell>
          <cell r="N553" t="str">
            <v>15 3410170</v>
          </cell>
          <cell r="O553" t="str">
            <v>075</v>
          </cell>
          <cell r="P553">
            <v>14.3</v>
          </cell>
          <cell r="Q553">
            <v>0</v>
          </cell>
          <cell r="R553" t="str">
            <v>1</v>
          </cell>
          <cell r="S553" t="str">
            <v>50</v>
          </cell>
          <cell r="T553">
            <v>95</v>
          </cell>
          <cell r="U553">
            <v>6</v>
          </cell>
          <cell r="V553">
            <v>95</v>
          </cell>
          <cell r="W553">
            <v>6</v>
          </cell>
          <cell r="X553">
            <v>95</v>
          </cell>
          <cell r="Y553">
            <v>0</v>
          </cell>
          <cell r="Z553">
            <v>0</v>
          </cell>
          <cell r="AD553" t="str">
            <v>0</v>
          </cell>
          <cell r="AE553" t="str">
            <v>0</v>
          </cell>
          <cell r="AF553" t="str">
            <v>00</v>
          </cell>
          <cell r="AI553">
            <v>55308642</v>
          </cell>
          <cell r="AJ553">
            <v>19772839.52</v>
          </cell>
        </row>
        <row r="554">
          <cell r="A554" t="str">
            <v>02</v>
          </cell>
          <cell r="B554" t="str">
            <v>05</v>
          </cell>
          <cell r="C554" t="str">
            <v>1394</v>
          </cell>
          <cell r="D554" t="str">
            <v>Радиостанцияя КАМА</v>
          </cell>
          <cell r="E554" t="str">
            <v>г Горький</v>
          </cell>
          <cell r="G554" t="str">
            <v>01</v>
          </cell>
          <cell r="H554">
            <v>3846</v>
          </cell>
          <cell r="I554">
            <v>0</v>
          </cell>
          <cell r="J554">
            <v>0</v>
          </cell>
          <cell r="K554">
            <v>0.2</v>
          </cell>
          <cell r="L554" t="str">
            <v>20</v>
          </cell>
          <cell r="M554" t="str">
            <v>45620</v>
          </cell>
          <cell r="N554" t="str">
            <v>15 3511223</v>
          </cell>
          <cell r="O554" t="str">
            <v>067</v>
          </cell>
          <cell r="P554">
            <v>12.5</v>
          </cell>
          <cell r="Q554">
            <v>0</v>
          </cell>
          <cell r="R554" t="str">
            <v>1</v>
          </cell>
          <cell r="S554" t="str">
            <v>45</v>
          </cell>
          <cell r="T554">
            <v>95</v>
          </cell>
          <cell r="U554">
            <v>6</v>
          </cell>
          <cell r="V554">
            <v>95</v>
          </cell>
          <cell r="W554">
            <v>6</v>
          </cell>
          <cell r="X554">
            <v>95</v>
          </cell>
          <cell r="Y554">
            <v>0</v>
          </cell>
          <cell r="Z554">
            <v>0</v>
          </cell>
          <cell r="AD554" t="str">
            <v>0</v>
          </cell>
          <cell r="AE554" t="str">
            <v>0</v>
          </cell>
          <cell r="AF554" t="str">
            <v>00</v>
          </cell>
          <cell r="AI554">
            <v>19000000</v>
          </cell>
          <cell r="AJ554">
            <v>5937500</v>
          </cell>
        </row>
        <row r="555">
          <cell r="A555" t="str">
            <v>02</v>
          </cell>
          <cell r="B555" t="str">
            <v>05</v>
          </cell>
          <cell r="C555" t="str">
            <v>1396</v>
          </cell>
          <cell r="D555" t="str">
            <v>Радиостанция КАМА</v>
          </cell>
          <cell r="E555" t="str">
            <v>г Горький</v>
          </cell>
          <cell r="G555" t="str">
            <v>01</v>
          </cell>
          <cell r="H555">
            <v>3846</v>
          </cell>
          <cell r="I555">
            <v>0</v>
          </cell>
          <cell r="J555">
            <v>0</v>
          </cell>
          <cell r="K555">
            <v>0.2</v>
          </cell>
          <cell r="L555" t="str">
            <v>20</v>
          </cell>
          <cell r="M555" t="str">
            <v>45620</v>
          </cell>
          <cell r="N555" t="str">
            <v>14 3221102</v>
          </cell>
          <cell r="O555" t="str">
            <v>067</v>
          </cell>
          <cell r="P555">
            <v>12.5</v>
          </cell>
          <cell r="Q555">
            <v>0</v>
          </cell>
          <cell r="R555" t="str">
            <v>1</v>
          </cell>
          <cell r="S555" t="str">
            <v>45</v>
          </cell>
          <cell r="T555">
            <v>95</v>
          </cell>
          <cell r="U555">
            <v>6</v>
          </cell>
          <cell r="V555">
            <v>95</v>
          </cell>
          <cell r="W555">
            <v>6</v>
          </cell>
          <cell r="X555">
            <v>95</v>
          </cell>
          <cell r="Y555">
            <v>0</v>
          </cell>
          <cell r="Z555">
            <v>0</v>
          </cell>
          <cell r="AD555" t="str">
            <v>0</v>
          </cell>
          <cell r="AE555" t="str">
            <v>0</v>
          </cell>
          <cell r="AF555" t="str">
            <v>00</v>
          </cell>
          <cell r="AI555">
            <v>19000000</v>
          </cell>
          <cell r="AJ555">
            <v>5937500</v>
          </cell>
        </row>
        <row r="556">
          <cell r="A556" t="str">
            <v>02</v>
          </cell>
          <cell r="B556" t="str">
            <v>03</v>
          </cell>
          <cell r="C556" t="str">
            <v>1397</v>
          </cell>
          <cell r="D556" t="str">
            <v>Плита электрическая</v>
          </cell>
          <cell r="E556" t="str">
            <v>4-х камф.</v>
          </cell>
          <cell r="G556" t="str">
            <v>01</v>
          </cell>
          <cell r="H556">
            <v>3950</v>
          </cell>
          <cell r="I556">
            <v>0</v>
          </cell>
          <cell r="J556">
            <v>0</v>
          </cell>
          <cell r="K556">
            <v>0.57999999999999996</v>
          </cell>
          <cell r="L556" t="str">
            <v>26</v>
          </cell>
          <cell r="M556" t="str">
            <v>45804</v>
          </cell>
          <cell r="N556" t="str">
            <v>16 2930122</v>
          </cell>
          <cell r="O556" t="str">
            <v>067</v>
          </cell>
          <cell r="P556">
            <v>12.5</v>
          </cell>
          <cell r="Q556">
            <v>0</v>
          </cell>
          <cell r="R556" t="str">
            <v>1</v>
          </cell>
          <cell r="S556" t="str">
            <v>45</v>
          </cell>
          <cell r="T556">
            <v>93</v>
          </cell>
          <cell r="U556">
            <v>6</v>
          </cell>
          <cell r="V556">
            <v>95</v>
          </cell>
          <cell r="W556">
            <v>6</v>
          </cell>
          <cell r="X556">
            <v>95</v>
          </cell>
          <cell r="Y556">
            <v>0</v>
          </cell>
          <cell r="Z556">
            <v>0</v>
          </cell>
          <cell r="AB556" t="str">
            <v>14</v>
          </cell>
          <cell r="AC556">
            <v>8</v>
          </cell>
          <cell r="AD556" t="str">
            <v>0</v>
          </cell>
          <cell r="AE556" t="str">
            <v>0</v>
          </cell>
          <cell r="AF556" t="str">
            <v>00</v>
          </cell>
          <cell r="AG556">
            <v>0</v>
          </cell>
          <cell r="AI556">
            <v>6839787</v>
          </cell>
          <cell r="AJ556">
            <v>2137433.44</v>
          </cell>
        </row>
        <row r="557">
          <cell r="A557" t="str">
            <v>02</v>
          </cell>
          <cell r="B557" t="str">
            <v>99</v>
          </cell>
          <cell r="C557" t="str">
            <v>1420</v>
          </cell>
          <cell r="D557" t="str">
            <v>Полотенца мягкие</v>
          </cell>
          <cell r="E557" t="str">
            <v>ПМ-322</v>
          </cell>
          <cell r="G557" t="str">
            <v>01</v>
          </cell>
          <cell r="H557">
            <v>5890</v>
          </cell>
          <cell r="I557">
            <v>0</v>
          </cell>
          <cell r="J557">
            <v>0</v>
          </cell>
          <cell r="K557">
            <v>1.18</v>
          </cell>
          <cell r="L557" t="str">
            <v>20</v>
          </cell>
          <cell r="M557" t="str">
            <v>43815</v>
          </cell>
          <cell r="N557" t="str">
            <v>14 2922721</v>
          </cell>
          <cell r="O557" t="str">
            <v>067</v>
          </cell>
          <cell r="P557">
            <v>50</v>
          </cell>
          <cell r="Q557">
            <v>0</v>
          </cell>
          <cell r="R557" t="str">
            <v>1</v>
          </cell>
          <cell r="S557" t="str">
            <v>43</v>
          </cell>
          <cell r="T557">
            <v>95</v>
          </cell>
          <cell r="U557">
            <v>6</v>
          </cell>
          <cell r="V557">
            <v>95</v>
          </cell>
          <cell r="W557">
            <v>6</v>
          </cell>
          <cell r="X557">
            <v>95</v>
          </cell>
          <cell r="Y557">
            <v>0</v>
          </cell>
          <cell r="Z557">
            <v>0</v>
          </cell>
          <cell r="AB557" t="str">
            <v>14</v>
          </cell>
          <cell r="AC557">
            <v>1</v>
          </cell>
          <cell r="AD557" t="str">
            <v>0</v>
          </cell>
          <cell r="AE557" t="str">
            <v>0</v>
          </cell>
          <cell r="AF557" t="str">
            <v>00</v>
          </cell>
          <cell r="AI557">
            <v>5004448</v>
          </cell>
          <cell r="AJ557">
            <v>5004448</v>
          </cell>
        </row>
        <row r="558">
          <cell r="A558" t="str">
            <v>02</v>
          </cell>
          <cell r="B558" t="str">
            <v>05</v>
          </cell>
          <cell r="C558" t="str">
            <v>1421</v>
          </cell>
          <cell r="D558" t="str">
            <v>Полотенца мягкие</v>
          </cell>
          <cell r="E558" t="str">
            <v>ПМ-524</v>
          </cell>
          <cell r="G558" t="str">
            <v>01</v>
          </cell>
          <cell r="H558">
            <v>7050</v>
          </cell>
          <cell r="I558">
            <v>0</v>
          </cell>
          <cell r="J558">
            <v>0</v>
          </cell>
          <cell r="K558">
            <v>1.02</v>
          </cell>
          <cell r="L558" t="str">
            <v>20</v>
          </cell>
          <cell r="M558" t="str">
            <v>43815</v>
          </cell>
          <cell r="N558" t="str">
            <v>14 2922721</v>
          </cell>
          <cell r="O558" t="str">
            <v>067</v>
          </cell>
          <cell r="P558">
            <v>50</v>
          </cell>
          <cell r="Q558">
            <v>0</v>
          </cell>
          <cell r="R558" t="str">
            <v>1</v>
          </cell>
          <cell r="S558" t="str">
            <v>43</v>
          </cell>
          <cell r="T558">
            <v>95</v>
          </cell>
          <cell r="U558">
            <v>6</v>
          </cell>
          <cell r="V558">
            <v>95</v>
          </cell>
          <cell r="W558">
            <v>6</v>
          </cell>
          <cell r="X558">
            <v>95</v>
          </cell>
          <cell r="Y558">
            <v>0</v>
          </cell>
          <cell r="Z558">
            <v>0</v>
          </cell>
          <cell r="AB558" t="str">
            <v>14</v>
          </cell>
          <cell r="AC558">
            <v>6</v>
          </cell>
          <cell r="AD558" t="str">
            <v>0</v>
          </cell>
          <cell r="AE558" t="str">
            <v>0</v>
          </cell>
          <cell r="AF558" t="str">
            <v>00</v>
          </cell>
          <cell r="AI558">
            <v>6881116</v>
          </cell>
          <cell r="AJ558">
            <v>6881116</v>
          </cell>
        </row>
        <row r="559">
          <cell r="A559" t="str">
            <v>02</v>
          </cell>
          <cell r="B559" t="str">
            <v>05</v>
          </cell>
          <cell r="C559" t="str">
            <v>1422</v>
          </cell>
          <cell r="D559" t="str">
            <v>Полотенца мягкие</v>
          </cell>
          <cell r="E559" t="str">
            <v>ПМ-524</v>
          </cell>
          <cell r="G559" t="str">
            <v>01</v>
          </cell>
          <cell r="H559">
            <v>7050</v>
          </cell>
          <cell r="I559">
            <v>0</v>
          </cell>
          <cell r="J559">
            <v>0</v>
          </cell>
          <cell r="K559">
            <v>1.02</v>
          </cell>
          <cell r="L559" t="str">
            <v>20</v>
          </cell>
          <cell r="M559" t="str">
            <v>43815</v>
          </cell>
          <cell r="N559" t="str">
            <v>14 2922721</v>
          </cell>
          <cell r="O559" t="str">
            <v>067</v>
          </cell>
          <cell r="P559">
            <v>50</v>
          </cell>
          <cell r="Q559">
            <v>0</v>
          </cell>
          <cell r="R559" t="str">
            <v>1</v>
          </cell>
          <cell r="S559" t="str">
            <v>43</v>
          </cell>
          <cell r="T559">
            <v>95</v>
          </cell>
          <cell r="U559">
            <v>6</v>
          </cell>
          <cell r="V559">
            <v>95</v>
          </cell>
          <cell r="W559">
            <v>6</v>
          </cell>
          <cell r="X559">
            <v>95</v>
          </cell>
          <cell r="Y559">
            <v>0</v>
          </cell>
          <cell r="Z559">
            <v>0</v>
          </cell>
          <cell r="AB559" t="str">
            <v>14</v>
          </cell>
          <cell r="AC559">
            <v>6</v>
          </cell>
          <cell r="AD559" t="str">
            <v>0</v>
          </cell>
          <cell r="AE559" t="str">
            <v>0</v>
          </cell>
          <cell r="AF559" t="str">
            <v>00</v>
          </cell>
          <cell r="AI559">
            <v>6881116</v>
          </cell>
          <cell r="AJ559">
            <v>6881116</v>
          </cell>
        </row>
        <row r="560">
          <cell r="A560" t="str">
            <v>02</v>
          </cell>
          <cell r="B560" t="str">
            <v>02</v>
          </cell>
          <cell r="C560" t="str">
            <v>1423</v>
          </cell>
          <cell r="D560" t="str">
            <v>Полотенца мягкие</v>
          </cell>
          <cell r="E560" t="str">
            <v>ПМ-524</v>
          </cell>
          <cell r="G560" t="str">
            <v>01</v>
          </cell>
          <cell r="H560">
            <v>7050</v>
          </cell>
          <cell r="I560">
            <v>0</v>
          </cell>
          <cell r="J560">
            <v>0</v>
          </cell>
          <cell r="K560">
            <v>1.02</v>
          </cell>
          <cell r="L560" t="str">
            <v>20</v>
          </cell>
          <cell r="M560" t="str">
            <v>43815</v>
          </cell>
          <cell r="N560" t="str">
            <v>14 2922721</v>
          </cell>
          <cell r="O560" t="str">
            <v>067</v>
          </cell>
          <cell r="P560">
            <v>50</v>
          </cell>
          <cell r="Q560">
            <v>0</v>
          </cell>
          <cell r="R560" t="str">
            <v>1</v>
          </cell>
          <cell r="S560" t="str">
            <v>43</v>
          </cell>
          <cell r="T560">
            <v>95</v>
          </cell>
          <cell r="U560">
            <v>6</v>
          </cell>
          <cell r="V560">
            <v>95</v>
          </cell>
          <cell r="W560">
            <v>6</v>
          </cell>
          <cell r="X560">
            <v>95</v>
          </cell>
          <cell r="Y560">
            <v>0</v>
          </cell>
          <cell r="Z560">
            <v>0</v>
          </cell>
          <cell r="AB560" t="str">
            <v>14</v>
          </cell>
          <cell r="AC560">
            <v>12</v>
          </cell>
          <cell r="AD560" t="str">
            <v>0</v>
          </cell>
          <cell r="AE560" t="str">
            <v>0</v>
          </cell>
          <cell r="AF560" t="str">
            <v>00</v>
          </cell>
          <cell r="AI560">
            <v>6881116</v>
          </cell>
          <cell r="AJ560">
            <v>6881116</v>
          </cell>
        </row>
        <row r="561">
          <cell r="A561" t="str">
            <v>02</v>
          </cell>
          <cell r="B561" t="str">
            <v>02</v>
          </cell>
          <cell r="C561" t="str">
            <v>1424</v>
          </cell>
          <cell r="D561" t="str">
            <v>Полотенца мягкие</v>
          </cell>
          <cell r="E561" t="str">
            <v>ПМ-524</v>
          </cell>
          <cell r="G561" t="str">
            <v>01</v>
          </cell>
          <cell r="H561">
            <v>7050</v>
          </cell>
          <cell r="I561">
            <v>0</v>
          </cell>
          <cell r="J561">
            <v>0</v>
          </cell>
          <cell r="K561">
            <v>1.02</v>
          </cell>
          <cell r="L561" t="str">
            <v>20</v>
          </cell>
          <cell r="M561" t="str">
            <v>43815</v>
          </cell>
          <cell r="N561" t="str">
            <v>14 2922721</v>
          </cell>
          <cell r="O561" t="str">
            <v>067</v>
          </cell>
          <cell r="P561">
            <v>50</v>
          </cell>
          <cell r="Q561">
            <v>0</v>
          </cell>
          <cell r="R561" t="str">
            <v>1</v>
          </cell>
          <cell r="S561" t="str">
            <v>43</v>
          </cell>
          <cell r="T561">
            <v>95</v>
          </cell>
          <cell r="U561">
            <v>6</v>
          </cell>
          <cell r="V561">
            <v>95</v>
          </cell>
          <cell r="W561">
            <v>6</v>
          </cell>
          <cell r="X561">
            <v>95</v>
          </cell>
          <cell r="Y561">
            <v>0</v>
          </cell>
          <cell r="Z561">
            <v>0</v>
          </cell>
          <cell r="AB561" t="str">
            <v>14</v>
          </cell>
          <cell r="AC561">
            <v>12</v>
          </cell>
          <cell r="AD561" t="str">
            <v>0</v>
          </cell>
          <cell r="AE561" t="str">
            <v>0</v>
          </cell>
          <cell r="AF561" t="str">
            <v>00</v>
          </cell>
          <cell r="AI561">
            <v>6881116</v>
          </cell>
          <cell r="AJ561">
            <v>6881116</v>
          </cell>
        </row>
        <row r="562">
          <cell r="A562" t="str">
            <v>02</v>
          </cell>
          <cell r="B562" t="str">
            <v>03</v>
          </cell>
          <cell r="C562" t="str">
            <v>1425</v>
          </cell>
          <cell r="D562" t="str">
            <v>Полотенца мягкие</v>
          </cell>
          <cell r="E562" t="str">
            <v>ПМ-524</v>
          </cell>
          <cell r="G562" t="str">
            <v>01</v>
          </cell>
          <cell r="H562">
            <v>7050</v>
          </cell>
          <cell r="I562">
            <v>0</v>
          </cell>
          <cell r="J562">
            <v>0</v>
          </cell>
          <cell r="K562">
            <v>1.02</v>
          </cell>
          <cell r="L562" t="str">
            <v>26</v>
          </cell>
          <cell r="M562" t="str">
            <v>43815</v>
          </cell>
          <cell r="N562" t="str">
            <v>14 2922721</v>
          </cell>
          <cell r="O562" t="str">
            <v>067</v>
          </cell>
          <cell r="P562">
            <v>50</v>
          </cell>
          <cell r="Q562">
            <v>0</v>
          </cell>
          <cell r="R562" t="str">
            <v>1</v>
          </cell>
          <cell r="S562" t="str">
            <v>43</v>
          </cell>
          <cell r="T562">
            <v>95</v>
          </cell>
          <cell r="U562">
            <v>6</v>
          </cell>
          <cell r="V562">
            <v>95</v>
          </cell>
          <cell r="W562">
            <v>6</v>
          </cell>
          <cell r="X562">
            <v>95</v>
          </cell>
          <cell r="Y562">
            <v>0</v>
          </cell>
          <cell r="Z562">
            <v>0</v>
          </cell>
          <cell r="AD562" t="str">
            <v>0</v>
          </cell>
          <cell r="AE562" t="str">
            <v>0</v>
          </cell>
          <cell r="AF562" t="str">
            <v>00</v>
          </cell>
          <cell r="AI562">
            <v>6881116</v>
          </cell>
          <cell r="AJ562">
            <v>6881116</v>
          </cell>
        </row>
        <row r="563">
          <cell r="A563" t="str">
            <v>02</v>
          </cell>
          <cell r="B563" t="str">
            <v>03</v>
          </cell>
          <cell r="C563" t="str">
            <v>1426</v>
          </cell>
          <cell r="D563" t="str">
            <v>Полотенца мягкие</v>
          </cell>
          <cell r="E563" t="str">
            <v>ПМ-524</v>
          </cell>
          <cell r="G563" t="str">
            <v>01</v>
          </cell>
          <cell r="H563">
            <v>7050</v>
          </cell>
          <cell r="I563">
            <v>0</v>
          </cell>
          <cell r="J563">
            <v>0</v>
          </cell>
          <cell r="K563">
            <v>1.02</v>
          </cell>
          <cell r="L563" t="str">
            <v>26</v>
          </cell>
          <cell r="M563" t="str">
            <v>43815</v>
          </cell>
          <cell r="N563" t="str">
            <v>14 2922721</v>
          </cell>
          <cell r="O563" t="str">
            <v>067</v>
          </cell>
          <cell r="P563">
            <v>50</v>
          </cell>
          <cell r="Q563">
            <v>0</v>
          </cell>
          <cell r="R563" t="str">
            <v>1</v>
          </cell>
          <cell r="S563" t="str">
            <v>43</v>
          </cell>
          <cell r="T563">
            <v>95</v>
          </cell>
          <cell r="U563">
            <v>6</v>
          </cell>
          <cell r="V563">
            <v>95</v>
          </cell>
          <cell r="W563">
            <v>6</v>
          </cell>
          <cell r="X563">
            <v>95</v>
          </cell>
          <cell r="Y563">
            <v>0</v>
          </cell>
          <cell r="Z563">
            <v>0</v>
          </cell>
          <cell r="AD563" t="str">
            <v>0</v>
          </cell>
          <cell r="AE563" t="str">
            <v>0</v>
          </cell>
          <cell r="AF563" t="str">
            <v>00</v>
          </cell>
          <cell r="AI563">
            <v>6881116</v>
          </cell>
          <cell r="AJ563">
            <v>6881116</v>
          </cell>
        </row>
        <row r="564">
          <cell r="A564" t="str">
            <v>02</v>
          </cell>
          <cell r="B564" t="str">
            <v>03</v>
          </cell>
          <cell r="C564" t="str">
            <v>1427</v>
          </cell>
          <cell r="D564" t="str">
            <v>Полотенца мягкие</v>
          </cell>
          <cell r="E564" t="str">
            <v>ПМ-524</v>
          </cell>
          <cell r="G564" t="str">
            <v>01</v>
          </cell>
          <cell r="H564">
            <v>7050</v>
          </cell>
          <cell r="I564">
            <v>0</v>
          </cell>
          <cell r="J564">
            <v>0</v>
          </cell>
          <cell r="K564">
            <v>1.02</v>
          </cell>
          <cell r="L564" t="str">
            <v>26</v>
          </cell>
          <cell r="M564" t="str">
            <v>43815</v>
          </cell>
          <cell r="N564" t="str">
            <v>14 2922721</v>
          </cell>
          <cell r="O564" t="str">
            <v>067</v>
          </cell>
          <cell r="P564">
            <v>50</v>
          </cell>
          <cell r="Q564">
            <v>0</v>
          </cell>
          <cell r="R564" t="str">
            <v>1</v>
          </cell>
          <cell r="S564" t="str">
            <v>43</v>
          </cell>
          <cell r="T564">
            <v>95</v>
          </cell>
          <cell r="U564">
            <v>6</v>
          </cell>
          <cell r="V564">
            <v>95</v>
          </cell>
          <cell r="W564">
            <v>6</v>
          </cell>
          <cell r="X564">
            <v>95</v>
          </cell>
          <cell r="Y564">
            <v>0</v>
          </cell>
          <cell r="Z564">
            <v>0</v>
          </cell>
          <cell r="AD564" t="str">
            <v>0</v>
          </cell>
          <cell r="AE564" t="str">
            <v>0</v>
          </cell>
          <cell r="AF564" t="str">
            <v>00</v>
          </cell>
          <cell r="AI564">
            <v>6881116</v>
          </cell>
          <cell r="AJ564">
            <v>6881116</v>
          </cell>
        </row>
        <row r="565">
          <cell r="A565" t="str">
            <v>02</v>
          </cell>
          <cell r="B565" t="str">
            <v>03</v>
          </cell>
          <cell r="C565" t="str">
            <v>1428</v>
          </cell>
          <cell r="D565" t="str">
            <v>Полотенца мягкие</v>
          </cell>
          <cell r="E565" t="str">
            <v>ПМ-524</v>
          </cell>
          <cell r="G565" t="str">
            <v>01</v>
          </cell>
          <cell r="H565">
            <v>7050</v>
          </cell>
          <cell r="I565">
            <v>0</v>
          </cell>
          <cell r="J565">
            <v>0</v>
          </cell>
          <cell r="K565">
            <v>1.02</v>
          </cell>
          <cell r="L565" t="str">
            <v>26</v>
          </cell>
          <cell r="M565" t="str">
            <v>43815</v>
          </cell>
          <cell r="N565" t="str">
            <v>14 2922721</v>
          </cell>
          <cell r="O565" t="str">
            <v>067</v>
          </cell>
          <cell r="P565">
            <v>50</v>
          </cell>
          <cell r="Q565">
            <v>0</v>
          </cell>
          <cell r="R565" t="str">
            <v>1</v>
          </cell>
          <cell r="S565" t="str">
            <v>43</v>
          </cell>
          <cell r="T565">
            <v>95</v>
          </cell>
          <cell r="U565">
            <v>6</v>
          </cell>
          <cell r="V565">
            <v>95</v>
          </cell>
          <cell r="W565">
            <v>6</v>
          </cell>
          <cell r="X565">
            <v>95</v>
          </cell>
          <cell r="Y565">
            <v>0</v>
          </cell>
          <cell r="Z565">
            <v>0</v>
          </cell>
          <cell r="AD565" t="str">
            <v>0</v>
          </cell>
          <cell r="AE565" t="str">
            <v>0</v>
          </cell>
          <cell r="AF565" t="str">
            <v>00</v>
          </cell>
          <cell r="AI565">
            <v>6881116</v>
          </cell>
          <cell r="AJ565">
            <v>6881116</v>
          </cell>
        </row>
        <row r="566">
          <cell r="A566" t="str">
            <v>02</v>
          </cell>
          <cell r="B566" t="str">
            <v>03</v>
          </cell>
          <cell r="C566" t="str">
            <v>1438</v>
          </cell>
          <cell r="D566" t="str">
            <v>Полотенца мягкие</v>
          </cell>
          <cell r="E566" t="str">
            <v>ПМ-322</v>
          </cell>
          <cell r="G566" t="str">
            <v>01</v>
          </cell>
          <cell r="H566">
            <v>5890</v>
          </cell>
          <cell r="I566">
            <v>0</v>
          </cell>
          <cell r="J566">
            <v>0</v>
          </cell>
          <cell r="K566">
            <v>0.98</v>
          </cell>
          <cell r="L566" t="str">
            <v>26</v>
          </cell>
          <cell r="M566" t="str">
            <v>43815</v>
          </cell>
          <cell r="N566" t="str">
            <v>14 2922721</v>
          </cell>
          <cell r="O566" t="str">
            <v>067</v>
          </cell>
          <cell r="P566">
            <v>50</v>
          </cell>
          <cell r="Q566">
            <v>0</v>
          </cell>
          <cell r="R566" t="str">
            <v>1</v>
          </cell>
          <cell r="S566" t="str">
            <v>43</v>
          </cell>
          <cell r="T566">
            <v>95</v>
          </cell>
          <cell r="U566">
            <v>6</v>
          </cell>
          <cell r="V566">
            <v>95</v>
          </cell>
          <cell r="W566">
            <v>6</v>
          </cell>
          <cell r="X566">
            <v>95</v>
          </cell>
          <cell r="Y566">
            <v>9</v>
          </cell>
          <cell r="Z566">
            <v>95</v>
          </cell>
          <cell r="AD566" t="str">
            <v>0</v>
          </cell>
          <cell r="AE566" t="str">
            <v>0</v>
          </cell>
          <cell r="AF566" t="str">
            <v>00</v>
          </cell>
          <cell r="AI566">
            <v>5991846</v>
          </cell>
          <cell r="AJ566">
            <v>5991846</v>
          </cell>
        </row>
        <row r="567">
          <cell r="A567" t="str">
            <v>02</v>
          </cell>
          <cell r="B567" t="str">
            <v>03</v>
          </cell>
          <cell r="C567" t="str">
            <v>1441</v>
          </cell>
          <cell r="D567" t="str">
            <v>Стропы мягкие кольце</v>
          </cell>
          <cell r="E567" t="str">
            <v>вые СМК-43</v>
          </cell>
          <cell r="G567" t="str">
            <v>01</v>
          </cell>
          <cell r="H567">
            <v>7850</v>
          </cell>
          <cell r="I567">
            <v>0</v>
          </cell>
          <cell r="J567">
            <v>0</v>
          </cell>
          <cell r="K567">
            <v>1</v>
          </cell>
          <cell r="L567" t="str">
            <v>26</v>
          </cell>
          <cell r="M567" t="str">
            <v>43815</v>
          </cell>
          <cell r="N567" t="str">
            <v>14 2922721</v>
          </cell>
          <cell r="O567" t="str">
            <v>067</v>
          </cell>
          <cell r="P567">
            <v>50</v>
          </cell>
          <cell r="Q567">
            <v>0</v>
          </cell>
          <cell r="R567" t="str">
            <v>1</v>
          </cell>
          <cell r="S567" t="str">
            <v>43</v>
          </cell>
          <cell r="T567">
            <v>95</v>
          </cell>
          <cell r="U567">
            <v>6</v>
          </cell>
          <cell r="V567">
            <v>95</v>
          </cell>
          <cell r="W567">
            <v>6</v>
          </cell>
          <cell r="X567">
            <v>95</v>
          </cell>
          <cell r="Y567">
            <v>0</v>
          </cell>
          <cell r="Z567">
            <v>0</v>
          </cell>
          <cell r="AD567" t="str">
            <v>0</v>
          </cell>
          <cell r="AE567" t="str">
            <v>0</v>
          </cell>
          <cell r="AF567" t="str">
            <v>00</v>
          </cell>
          <cell r="AI567">
            <v>7819450</v>
          </cell>
          <cell r="AJ567">
            <v>7819450</v>
          </cell>
        </row>
        <row r="568">
          <cell r="A568" t="str">
            <v>02</v>
          </cell>
          <cell r="B568" t="str">
            <v>03</v>
          </cell>
          <cell r="C568" t="str">
            <v>1442</v>
          </cell>
          <cell r="D568" t="str">
            <v>Стропы мягкие кольце</v>
          </cell>
          <cell r="E568" t="str">
            <v>вые СМК-43</v>
          </cell>
          <cell r="G568" t="str">
            <v>01</v>
          </cell>
          <cell r="H568">
            <v>7850</v>
          </cell>
          <cell r="I568">
            <v>0</v>
          </cell>
          <cell r="J568">
            <v>0</v>
          </cell>
          <cell r="K568">
            <v>1</v>
          </cell>
          <cell r="L568" t="str">
            <v>26</v>
          </cell>
          <cell r="M568" t="str">
            <v>43815</v>
          </cell>
          <cell r="N568" t="str">
            <v>14 2922721</v>
          </cell>
          <cell r="O568" t="str">
            <v>067</v>
          </cell>
          <cell r="P568">
            <v>50</v>
          </cell>
          <cell r="Q568">
            <v>0</v>
          </cell>
          <cell r="R568" t="str">
            <v>1</v>
          </cell>
          <cell r="S568" t="str">
            <v>43</v>
          </cell>
          <cell r="T568">
            <v>95</v>
          </cell>
          <cell r="U568">
            <v>6</v>
          </cell>
          <cell r="V568">
            <v>95</v>
          </cell>
          <cell r="W568">
            <v>6</v>
          </cell>
          <cell r="X568">
            <v>95</v>
          </cell>
          <cell r="Y568">
            <v>0</v>
          </cell>
          <cell r="Z568">
            <v>0</v>
          </cell>
          <cell r="AD568" t="str">
            <v>0</v>
          </cell>
          <cell r="AE568" t="str">
            <v>0</v>
          </cell>
          <cell r="AF568" t="str">
            <v>00</v>
          </cell>
          <cell r="AI568">
            <v>7819450</v>
          </cell>
          <cell r="AJ568">
            <v>7819450</v>
          </cell>
        </row>
        <row r="569">
          <cell r="A569" t="str">
            <v>02</v>
          </cell>
          <cell r="B569" t="str">
            <v>03</v>
          </cell>
          <cell r="C569" t="str">
            <v>1443</v>
          </cell>
          <cell r="D569" t="str">
            <v>Стропы мягкие кольце</v>
          </cell>
          <cell r="E569" t="str">
            <v>вые СМК-43</v>
          </cell>
          <cell r="G569" t="str">
            <v>01</v>
          </cell>
          <cell r="H569">
            <v>7850</v>
          </cell>
          <cell r="I569">
            <v>0</v>
          </cell>
          <cell r="J569">
            <v>0</v>
          </cell>
          <cell r="K569">
            <v>1</v>
          </cell>
          <cell r="L569" t="str">
            <v>26</v>
          </cell>
          <cell r="M569" t="str">
            <v>43815</v>
          </cell>
          <cell r="N569" t="str">
            <v>14 2922721</v>
          </cell>
          <cell r="O569" t="str">
            <v>067</v>
          </cell>
          <cell r="P569">
            <v>50</v>
          </cell>
          <cell r="Q569">
            <v>0</v>
          </cell>
          <cell r="R569" t="str">
            <v>1</v>
          </cell>
          <cell r="S569" t="str">
            <v>43</v>
          </cell>
          <cell r="T569">
            <v>95</v>
          </cell>
          <cell r="U569">
            <v>6</v>
          </cell>
          <cell r="V569">
            <v>95</v>
          </cell>
          <cell r="W569">
            <v>6</v>
          </cell>
          <cell r="X569">
            <v>95</v>
          </cell>
          <cell r="Y569">
            <v>0</v>
          </cell>
          <cell r="Z569">
            <v>0</v>
          </cell>
          <cell r="AD569" t="str">
            <v>0</v>
          </cell>
          <cell r="AE569" t="str">
            <v>0</v>
          </cell>
          <cell r="AF569" t="str">
            <v>00</v>
          </cell>
          <cell r="AI569">
            <v>7819450</v>
          </cell>
          <cell r="AJ569">
            <v>7819450</v>
          </cell>
        </row>
        <row r="570">
          <cell r="A570" t="str">
            <v>02</v>
          </cell>
          <cell r="B570" t="str">
            <v>03</v>
          </cell>
          <cell r="C570" t="str">
            <v>1444</v>
          </cell>
          <cell r="D570" t="str">
            <v>Стропы мягкие кольце</v>
          </cell>
          <cell r="E570" t="str">
            <v>вые СМК-43</v>
          </cell>
          <cell r="G570" t="str">
            <v>01</v>
          </cell>
          <cell r="H570">
            <v>7850</v>
          </cell>
          <cell r="I570">
            <v>0</v>
          </cell>
          <cell r="J570">
            <v>0</v>
          </cell>
          <cell r="K570">
            <v>1</v>
          </cell>
          <cell r="L570" t="str">
            <v>26</v>
          </cell>
          <cell r="M570" t="str">
            <v>43815</v>
          </cell>
          <cell r="N570" t="str">
            <v>14 2922721</v>
          </cell>
          <cell r="O570" t="str">
            <v>067</v>
          </cell>
          <cell r="P570">
            <v>50</v>
          </cell>
          <cell r="Q570">
            <v>0</v>
          </cell>
          <cell r="R570" t="str">
            <v>1</v>
          </cell>
          <cell r="S570" t="str">
            <v>43</v>
          </cell>
          <cell r="T570">
            <v>95</v>
          </cell>
          <cell r="U570">
            <v>6</v>
          </cell>
          <cell r="V570">
            <v>95</v>
          </cell>
          <cell r="W570">
            <v>6</v>
          </cell>
          <cell r="X570">
            <v>95</v>
          </cell>
          <cell r="Y570">
            <v>0</v>
          </cell>
          <cell r="Z570">
            <v>0</v>
          </cell>
          <cell r="AD570" t="str">
            <v>0</v>
          </cell>
          <cell r="AE570" t="str">
            <v>0</v>
          </cell>
          <cell r="AF570" t="str">
            <v>00</v>
          </cell>
          <cell r="AI570">
            <v>7819450</v>
          </cell>
          <cell r="AJ570">
            <v>7819450</v>
          </cell>
        </row>
        <row r="571">
          <cell r="A571" t="str">
            <v>02</v>
          </cell>
          <cell r="B571" t="str">
            <v>03</v>
          </cell>
          <cell r="C571" t="str">
            <v>1445</v>
          </cell>
          <cell r="D571" t="str">
            <v>Стропы мягкие кольце</v>
          </cell>
          <cell r="E571" t="str">
            <v>вые СМК-43</v>
          </cell>
          <cell r="G571" t="str">
            <v>01</v>
          </cell>
          <cell r="H571">
            <v>7850</v>
          </cell>
          <cell r="I571">
            <v>0</v>
          </cell>
          <cell r="J571">
            <v>0</v>
          </cell>
          <cell r="K571">
            <v>1</v>
          </cell>
          <cell r="L571" t="str">
            <v>26</v>
          </cell>
          <cell r="M571" t="str">
            <v>43815</v>
          </cell>
          <cell r="N571" t="str">
            <v>14 2922721</v>
          </cell>
          <cell r="O571" t="str">
            <v>067</v>
          </cell>
          <cell r="P571">
            <v>50</v>
          </cell>
          <cell r="Q571">
            <v>0</v>
          </cell>
          <cell r="R571" t="str">
            <v>1</v>
          </cell>
          <cell r="S571" t="str">
            <v>43</v>
          </cell>
          <cell r="T571">
            <v>95</v>
          </cell>
          <cell r="U571">
            <v>6</v>
          </cell>
          <cell r="V571">
            <v>95</v>
          </cell>
          <cell r="W571">
            <v>6</v>
          </cell>
          <cell r="X571">
            <v>95</v>
          </cell>
          <cell r="Y571">
            <v>0</v>
          </cell>
          <cell r="Z571">
            <v>0</v>
          </cell>
          <cell r="AD571" t="str">
            <v>0</v>
          </cell>
          <cell r="AE571" t="str">
            <v>0</v>
          </cell>
          <cell r="AF571" t="str">
            <v>00</v>
          </cell>
          <cell r="AI571">
            <v>7819450</v>
          </cell>
          <cell r="AJ571">
            <v>7819450</v>
          </cell>
        </row>
        <row r="572">
          <cell r="A572" t="str">
            <v>02</v>
          </cell>
          <cell r="B572" t="str">
            <v>55</v>
          </cell>
          <cell r="C572" t="str">
            <v>1446</v>
          </cell>
          <cell r="D572" t="str">
            <v>Холодильник СТИНОЛ</v>
          </cell>
          <cell r="E572" t="str">
            <v>Ново-Липецкий мет.</v>
          </cell>
          <cell r="F572" t="str">
            <v>комб.</v>
          </cell>
          <cell r="G572" t="str">
            <v>01</v>
          </cell>
          <cell r="H572">
            <v>1800</v>
          </cell>
          <cell r="I572">
            <v>0</v>
          </cell>
          <cell r="J572">
            <v>0</v>
          </cell>
          <cell r="K572">
            <v>0.82</v>
          </cell>
          <cell r="L572" t="str">
            <v>26</v>
          </cell>
          <cell r="M572" t="str">
            <v>45800</v>
          </cell>
          <cell r="N572" t="str">
            <v>16 2930100</v>
          </cell>
          <cell r="O572" t="str">
            <v>063</v>
          </cell>
          <cell r="P572">
            <v>10</v>
          </cell>
          <cell r="Q572">
            <v>0</v>
          </cell>
          <cell r="R572" t="str">
            <v>1</v>
          </cell>
          <cell r="S572" t="str">
            <v>45</v>
          </cell>
          <cell r="T572">
            <v>95</v>
          </cell>
          <cell r="U572">
            <v>6</v>
          </cell>
          <cell r="V572">
            <v>95</v>
          </cell>
          <cell r="W572">
            <v>6</v>
          </cell>
          <cell r="X572">
            <v>95</v>
          </cell>
          <cell r="Y572">
            <v>0</v>
          </cell>
          <cell r="Z572">
            <v>0</v>
          </cell>
          <cell r="AD572" t="str">
            <v>0</v>
          </cell>
          <cell r="AE572" t="str">
            <v>0</v>
          </cell>
          <cell r="AF572" t="str">
            <v>00</v>
          </cell>
          <cell r="AI572">
            <v>2200458</v>
          </cell>
          <cell r="AJ572">
            <v>550114.5</v>
          </cell>
        </row>
        <row r="573">
          <cell r="A573" t="str">
            <v>02</v>
          </cell>
          <cell r="B573" t="str">
            <v>02</v>
          </cell>
          <cell r="C573" t="str">
            <v>1447</v>
          </cell>
          <cell r="D573" t="str">
            <v>Холодильник СТИНОЛ</v>
          </cell>
          <cell r="E573" t="str">
            <v>Ново-липецкий мет.</v>
          </cell>
          <cell r="F573" t="str">
            <v>комб.</v>
          </cell>
          <cell r="G573" t="str">
            <v>01</v>
          </cell>
          <cell r="H573">
            <v>1800</v>
          </cell>
          <cell r="I573">
            <v>0</v>
          </cell>
          <cell r="J573">
            <v>0</v>
          </cell>
          <cell r="K573">
            <v>0.82</v>
          </cell>
          <cell r="L573" t="str">
            <v>20</v>
          </cell>
          <cell r="M573" t="str">
            <v>45800</v>
          </cell>
          <cell r="N573" t="str">
            <v>16 2930100</v>
          </cell>
          <cell r="O573" t="str">
            <v>063</v>
          </cell>
          <cell r="P573">
            <v>10</v>
          </cell>
          <cell r="Q573">
            <v>0</v>
          </cell>
          <cell r="R573" t="str">
            <v>1</v>
          </cell>
          <cell r="S573" t="str">
            <v>45</v>
          </cell>
          <cell r="T573">
            <v>95</v>
          </cell>
          <cell r="U573">
            <v>6</v>
          </cell>
          <cell r="V573">
            <v>95</v>
          </cell>
          <cell r="W573">
            <v>6</v>
          </cell>
          <cell r="X573">
            <v>95</v>
          </cell>
          <cell r="Y573">
            <v>0</v>
          </cell>
          <cell r="Z573">
            <v>0</v>
          </cell>
          <cell r="AB573" t="str">
            <v>14</v>
          </cell>
          <cell r="AC573">
            <v>2</v>
          </cell>
          <cell r="AD573" t="str">
            <v>0</v>
          </cell>
          <cell r="AE573" t="str">
            <v>0</v>
          </cell>
          <cell r="AF573" t="str">
            <v>00</v>
          </cell>
          <cell r="AI573">
            <v>2200458</v>
          </cell>
          <cell r="AJ573">
            <v>550114.5</v>
          </cell>
        </row>
        <row r="574">
          <cell r="A574" t="str">
            <v>02</v>
          </cell>
          <cell r="B574" t="str">
            <v>02</v>
          </cell>
          <cell r="C574" t="str">
            <v>1448</v>
          </cell>
          <cell r="D574" t="str">
            <v>Холодильник СТИНОЛ</v>
          </cell>
          <cell r="E574" t="str">
            <v>Ново-Липецкий мет.</v>
          </cell>
          <cell r="F574" t="str">
            <v>комб.</v>
          </cell>
          <cell r="G574" t="str">
            <v>01</v>
          </cell>
          <cell r="H574">
            <v>1800</v>
          </cell>
          <cell r="I574">
            <v>0</v>
          </cell>
          <cell r="J574">
            <v>0</v>
          </cell>
          <cell r="K574">
            <v>0.82</v>
          </cell>
          <cell r="L574" t="str">
            <v>20</v>
          </cell>
          <cell r="M574" t="str">
            <v>45800</v>
          </cell>
          <cell r="N574" t="str">
            <v>16 2930100</v>
          </cell>
          <cell r="O574" t="str">
            <v>063</v>
          </cell>
          <cell r="P574">
            <v>10</v>
          </cell>
          <cell r="Q574">
            <v>0</v>
          </cell>
          <cell r="R574" t="str">
            <v>1</v>
          </cell>
          <cell r="S574" t="str">
            <v>45</v>
          </cell>
          <cell r="T574">
            <v>95</v>
          </cell>
          <cell r="U574">
            <v>6</v>
          </cell>
          <cell r="V574">
            <v>95</v>
          </cell>
          <cell r="W574">
            <v>6</v>
          </cell>
          <cell r="X574">
            <v>95</v>
          </cell>
          <cell r="Y574">
            <v>0</v>
          </cell>
          <cell r="Z574">
            <v>0</v>
          </cell>
          <cell r="AD574" t="str">
            <v>0</v>
          </cell>
          <cell r="AE574" t="str">
            <v>0</v>
          </cell>
          <cell r="AF574" t="str">
            <v>00</v>
          </cell>
          <cell r="AI574">
            <v>2200458</v>
          </cell>
          <cell r="AJ574">
            <v>550114.5</v>
          </cell>
        </row>
        <row r="575">
          <cell r="A575" t="str">
            <v>02</v>
          </cell>
          <cell r="B575" t="str">
            <v>02</v>
          </cell>
          <cell r="C575" t="str">
            <v>1450</v>
          </cell>
          <cell r="D575" t="str">
            <v>Холодильник Стинол</v>
          </cell>
          <cell r="E575" t="str">
            <v>Ново-Липецкий мет.</v>
          </cell>
          <cell r="F575" t="str">
            <v>комб</v>
          </cell>
          <cell r="G575" t="str">
            <v>01</v>
          </cell>
          <cell r="H575">
            <v>1800</v>
          </cell>
          <cell r="I575">
            <v>0</v>
          </cell>
          <cell r="J575">
            <v>0</v>
          </cell>
          <cell r="K575">
            <v>0.82</v>
          </cell>
          <cell r="L575" t="str">
            <v>20</v>
          </cell>
          <cell r="M575" t="str">
            <v>45800</v>
          </cell>
          <cell r="N575" t="str">
            <v>16 2930100</v>
          </cell>
          <cell r="O575" t="str">
            <v>063</v>
          </cell>
          <cell r="P575">
            <v>10</v>
          </cell>
          <cell r="Q575">
            <v>0</v>
          </cell>
          <cell r="R575" t="str">
            <v>1</v>
          </cell>
          <cell r="S575" t="str">
            <v>45</v>
          </cell>
          <cell r="T575">
            <v>95</v>
          </cell>
          <cell r="U575">
            <v>6</v>
          </cell>
          <cell r="V575">
            <v>95</v>
          </cell>
          <cell r="W575">
            <v>6</v>
          </cell>
          <cell r="X575">
            <v>95</v>
          </cell>
          <cell r="Y575">
            <v>0</v>
          </cell>
          <cell r="Z575">
            <v>0</v>
          </cell>
          <cell r="AB575" t="str">
            <v>14</v>
          </cell>
          <cell r="AC575">
            <v>2</v>
          </cell>
          <cell r="AD575" t="str">
            <v>0</v>
          </cell>
          <cell r="AE575" t="str">
            <v>0</v>
          </cell>
          <cell r="AF575" t="str">
            <v>00</v>
          </cell>
          <cell r="AI575">
            <v>2200458</v>
          </cell>
          <cell r="AJ575">
            <v>550114.5</v>
          </cell>
        </row>
        <row r="576">
          <cell r="A576" t="str">
            <v>15</v>
          </cell>
          <cell r="B576" t="str">
            <v>81</v>
          </cell>
          <cell r="C576" t="str">
            <v>1452</v>
          </cell>
          <cell r="D576" t="str">
            <v>Холодильник СТИНОЛ</v>
          </cell>
          <cell r="G576" t="str">
            <v>01</v>
          </cell>
          <cell r="H576">
            <v>1800</v>
          </cell>
          <cell r="I576">
            <v>0</v>
          </cell>
          <cell r="J576">
            <v>0</v>
          </cell>
          <cell r="K576">
            <v>0.82</v>
          </cell>
          <cell r="L576" t="str">
            <v>88/2</v>
          </cell>
          <cell r="M576" t="str">
            <v>45800</v>
          </cell>
          <cell r="N576" t="str">
            <v>16 2930100</v>
          </cell>
          <cell r="O576" t="str">
            <v>063</v>
          </cell>
          <cell r="P576">
            <v>10</v>
          </cell>
          <cell r="Q576">
            <v>0</v>
          </cell>
          <cell r="R576" t="str">
            <v>1</v>
          </cell>
          <cell r="S576" t="str">
            <v>45</v>
          </cell>
          <cell r="T576">
            <v>95</v>
          </cell>
          <cell r="U576">
            <v>6</v>
          </cell>
          <cell r="V576">
            <v>95</v>
          </cell>
          <cell r="W576">
            <v>6</v>
          </cell>
          <cell r="X576">
            <v>95</v>
          </cell>
          <cell r="Y576">
            <v>0</v>
          </cell>
          <cell r="Z576">
            <v>0</v>
          </cell>
          <cell r="AB576" t="str">
            <v>14</v>
          </cell>
          <cell r="AC576">
            <v>2</v>
          </cell>
          <cell r="AD576" t="str">
            <v>0</v>
          </cell>
          <cell r="AE576" t="str">
            <v>0</v>
          </cell>
          <cell r="AF576" t="str">
            <v>15</v>
          </cell>
          <cell r="AI576">
            <v>2200458</v>
          </cell>
          <cell r="AJ576">
            <v>550114.5</v>
          </cell>
        </row>
        <row r="577">
          <cell r="A577" t="str">
            <v>02</v>
          </cell>
          <cell r="B577" t="str">
            <v>61</v>
          </cell>
          <cell r="C577" t="str">
            <v>1453</v>
          </cell>
          <cell r="D577" t="str">
            <v>Холодильник СТИНОЛ</v>
          </cell>
          <cell r="E577" t="str">
            <v>Ново-липецкий мет.</v>
          </cell>
          <cell r="F577" t="str">
            <v>комб.</v>
          </cell>
          <cell r="G577" t="str">
            <v>01</v>
          </cell>
          <cell r="H577">
            <v>1800</v>
          </cell>
          <cell r="I577">
            <v>0</v>
          </cell>
          <cell r="J577">
            <v>0</v>
          </cell>
          <cell r="K577">
            <v>0.82</v>
          </cell>
          <cell r="L577" t="str">
            <v>23</v>
          </cell>
          <cell r="M577" t="str">
            <v>45800</v>
          </cell>
          <cell r="N577" t="str">
            <v>16 2930100</v>
          </cell>
          <cell r="O577" t="str">
            <v>063</v>
          </cell>
          <cell r="P577">
            <v>10</v>
          </cell>
          <cell r="Q577">
            <v>0</v>
          </cell>
          <cell r="R577" t="str">
            <v>1</v>
          </cell>
          <cell r="S577" t="str">
            <v>45</v>
          </cell>
          <cell r="T577">
            <v>95</v>
          </cell>
          <cell r="U577">
            <v>6</v>
          </cell>
          <cell r="V577">
            <v>95</v>
          </cell>
          <cell r="W577">
            <v>6</v>
          </cell>
          <cell r="X577">
            <v>95</v>
          </cell>
          <cell r="Y577">
            <v>0</v>
          </cell>
          <cell r="Z577">
            <v>0</v>
          </cell>
          <cell r="AB577" t="str">
            <v>14</v>
          </cell>
          <cell r="AC577">
            <v>8</v>
          </cell>
          <cell r="AD577" t="str">
            <v>0</v>
          </cell>
          <cell r="AE577" t="str">
            <v>0</v>
          </cell>
          <cell r="AF577" t="str">
            <v>00</v>
          </cell>
          <cell r="AI577">
            <v>2200458</v>
          </cell>
          <cell r="AJ577">
            <v>550114.5</v>
          </cell>
        </row>
        <row r="578">
          <cell r="A578" t="str">
            <v>15</v>
          </cell>
          <cell r="B578" t="str">
            <v>81</v>
          </cell>
          <cell r="C578" t="str">
            <v>1454</v>
          </cell>
          <cell r="D578" t="str">
            <v>Холодильник СТИНОЛ</v>
          </cell>
          <cell r="G578" t="str">
            <v>01</v>
          </cell>
          <cell r="H578">
            <v>1800</v>
          </cell>
          <cell r="I578">
            <v>0</v>
          </cell>
          <cell r="J578">
            <v>0</v>
          </cell>
          <cell r="K578">
            <v>0.82</v>
          </cell>
          <cell r="L578" t="str">
            <v>88/2</v>
          </cell>
          <cell r="M578" t="str">
            <v>45800</v>
          </cell>
          <cell r="N578" t="str">
            <v>16 2930100</v>
          </cell>
          <cell r="O578" t="str">
            <v>063</v>
          </cell>
          <cell r="P578">
            <v>10</v>
          </cell>
          <cell r="Q578">
            <v>0</v>
          </cell>
          <cell r="R578" t="str">
            <v>1</v>
          </cell>
          <cell r="S578" t="str">
            <v>45</v>
          </cell>
          <cell r="T578">
            <v>95</v>
          </cell>
          <cell r="U578">
            <v>6</v>
          </cell>
          <cell r="V578">
            <v>95</v>
          </cell>
          <cell r="W578">
            <v>6</v>
          </cell>
          <cell r="X578">
            <v>95</v>
          </cell>
          <cell r="Y578">
            <v>0</v>
          </cell>
          <cell r="Z578">
            <v>0</v>
          </cell>
          <cell r="AB578" t="str">
            <v>14</v>
          </cell>
          <cell r="AC578">
            <v>2</v>
          </cell>
          <cell r="AD578" t="str">
            <v>0</v>
          </cell>
          <cell r="AE578" t="str">
            <v>0</v>
          </cell>
          <cell r="AF578" t="str">
            <v>15</v>
          </cell>
          <cell r="AI578">
            <v>2200458</v>
          </cell>
          <cell r="AJ578">
            <v>550114.5</v>
          </cell>
        </row>
        <row r="579">
          <cell r="A579" t="str">
            <v>02</v>
          </cell>
          <cell r="B579" t="str">
            <v>04</v>
          </cell>
          <cell r="C579" t="str">
            <v>1455</v>
          </cell>
          <cell r="D579" t="str">
            <v>Холодильник СТИНОЛ</v>
          </cell>
          <cell r="G579" t="str">
            <v>01</v>
          </cell>
          <cell r="H579">
            <v>1800</v>
          </cell>
          <cell r="I579">
            <v>0</v>
          </cell>
          <cell r="J579">
            <v>0</v>
          </cell>
          <cell r="K579">
            <v>0.82</v>
          </cell>
          <cell r="L579" t="str">
            <v>23</v>
          </cell>
          <cell r="M579" t="str">
            <v>45800</v>
          </cell>
          <cell r="N579" t="str">
            <v>16 2930100</v>
          </cell>
          <cell r="O579" t="str">
            <v>063</v>
          </cell>
          <cell r="P579">
            <v>10</v>
          </cell>
          <cell r="Q579">
            <v>0</v>
          </cell>
          <cell r="R579" t="str">
            <v>1</v>
          </cell>
          <cell r="S579" t="str">
            <v>45</v>
          </cell>
          <cell r="T579">
            <v>95</v>
          </cell>
          <cell r="U579">
            <v>6</v>
          </cell>
          <cell r="V579">
            <v>95</v>
          </cell>
          <cell r="W579">
            <v>6</v>
          </cell>
          <cell r="X579">
            <v>95</v>
          </cell>
          <cell r="Y579">
            <v>0</v>
          </cell>
          <cell r="Z579">
            <v>0</v>
          </cell>
          <cell r="AB579" t="str">
            <v>14</v>
          </cell>
          <cell r="AC579">
            <v>2</v>
          </cell>
          <cell r="AD579" t="str">
            <v>0</v>
          </cell>
          <cell r="AE579" t="str">
            <v>0</v>
          </cell>
          <cell r="AF579" t="str">
            <v>00</v>
          </cell>
          <cell r="AI579">
            <v>2200458</v>
          </cell>
          <cell r="AJ579">
            <v>550114.5</v>
          </cell>
        </row>
        <row r="580">
          <cell r="A580" t="str">
            <v>02</v>
          </cell>
          <cell r="B580" t="str">
            <v>23</v>
          </cell>
          <cell r="C580" t="str">
            <v>1456</v>
          </cell>
          <cell r="D580" t="str">
            <v>КАМАЗ-532130 а/бетон</v>
          </cell>
          <cell r="E580" t="str">
            <v>онасос СБ-170 д02955</v>
          </cell>
          <cell r="F580" t="str">
            <v>5 ш1077112 NоА235 ХУ</v>
          </cell>
          <cell r="G580" t="str">
            <v>01</v>
          </cell>
          <cell r="H580">
            <v>46577.58</v>
          </cell>
          <cell r="I580">
            <v>0</v>
          </cell>
          <cell r="J580">
            <v>279450</v>
          </cell>
          <cell r="K580">
            <v>1.1200000000000001</v>
          </cell>
          <cell r="L580" t="str">
            <v>23</v>
          </cell>
          <cell r="M580" t="str">
            <v>42001</v>
          </cell>
          <cell r="N580" t="str">
            <v>15 3410196</v>
          </cell>
          <cell r="O580" t="str">
            <v>067</v>
          </cell>
          <cell r="P580">
            <v>10</v>
          </cell>
          <cell r="Q580">
            <v>0</v>
          </cell>
          <cell r="R580" t="str">
            <v>1</v>
          </cell>
          <cell r="S580" t="str">
            <v>42</v>
          </cell>
          <cell r="T580">
            <v>95</v>
          </cell>
          <cell r="U580">
            <v>6</v>
          </cell>
          <cell r="V580">
            <v>95</v>
          </cell>
          <cell r="W580">
            <v>6</v>
          </cell>
          <cell r="X580">
            <v>95</v>
          </cell>
          <cell r="Y580">
            <v>8</v>
          </cell>
          <cell r="Z580">
            <v>95</v>
          </cell>
          <cell r="AD580" t="str">
            <v>0</v>
          </cell>
          <cell r="AE580" t="str">
            <v>0</v>
          </cell>
          <cell r="AF580" t="str">
            <v>00</v>
          </cell>
          <cell r="AI580">
            <v>248888889</v>
          </cell>
          <cell r="AJ580">
            <v>58765470.439999998</v>
          </cell>
        </row>
        <row r="581">
          <cell r="A581" t="str">
            <v>02</v>
          </cell>
          <cell r="B581" t="str">
            <v>71</v>
          </cell>
          <cell r="C581" t="str">
            <v>1457</v>
          </cell>
          <cell r="D581" t="str">
            <v>Каток ДУ-47</v>
          </cell>
          <cell r="G581" t="str">
            <v>01</v>
          </cell>
          <cell r="H581">
            <v>81000</v>
          </cell>
          <cell r="I581">
            <v>0</v>
          </cell>
          <cell r="J581">
            <v>0</v>
          </cell>
          <cell r="K581">
            <v>1.19</v>
          </cell>
          <cell r="L581" t="str">
            <v>23</v>
          </cell>
          <cell r="M581" t="str">
            <v>42104</v>
          </cell>
          <cell r="N581" t="str">
            <v>14 2924440</v>
          </cell>
          <cell r="O581" t="str">
            <v>065</v>
          </cell>
          <cell r="P581">
            <v>16.7</v>
          </cell>
          <cell r="Q581">
            <v>0</v>
          </cell>
          <cell r="R581" t="str">
            <v>1</v>
          </cell>
          <cell r="S581" t="str">
            <v>42</v>
          </cell>
          <cell r="T581">
            <v>95</v>
          </cell>
          <cell r="U581">
            <v>6</v>
          </cell>
          <cell r="V581">
            <v>95</v>
          </cell>
          <cell r="W581">
            <v>6</v>
          </cell>
          <cell r="X581">
            <v>95</v>
          </cell>
          <cell r="Y581">
            <v>0</v>
          </cell>
          <cell r="Z581">
            <v>0</v>
          </cell>
          <cell r="AB581" t="str">
            <v>14</v>
          </cell>
          <cell r="AC581">
            <v>9</v>
          </cell>
          <cell r="AD581" t="str">
            <v>0</v>
          </cell>
          <cell r="AE581" t="str">
            <v>0</v>
          </cell>
          <cell r="AF581" t="str">
            <v>00</v>
          </cell>
          <cell r="AI581">
            <v>68089430</v>
          </cell>
          <cell r="AJ581">
            <v>28427337.030000001</v>
          </cell>
        </row>
        <row r="582">
          <cell r="A582" t="str">
            <v>02</v>
          </cell>
          <cell r="B582" t="str">
            <v>71</v>
          </cell>
          <cell r="C582" t="str">
            <v>1458</v>
          </cell>
          <cell r="D582" t="str">
            <v>Погрузчик КРУПИНА UN</v>
          </cell>
          <cell r="E582" t="str">
            <v>C-060 /Амкодор/</v>
          </cell>
          <cell r="F582" t="str">
            <v>зN16327830</v>
          </cell>
          <cell r="G582" t="str">
            <v>01</v>
          </cell>
          <cell r="H582">
            <v>134625</v>
          </cell>
          <cell r="I582">
            <v>0</v>
          </cell>
          <cell r="J582">
            <v>0</v>
          </cell>
          <cell r="K582">
            <v>0.8</v>
          </cell>
          <cell r="L582" t="str">
            <v>23</v>
          </cell>
          <cell r="M582" t="str">
            <v>41719</v>
          </cell>
          <cell r="N582" t="str">
            <v>14 2915541</v>
          </cell>
          <cell r="O582" t="str">
            <v>067</v>
          </cell>
          <cell r="P582">
            <v>12.5</v>
          </cell>
          <cell r="Q582">
            <v>0</v>
          </cell>
          <cell r="R582" t="str">
            <v>1</v>
          </cell>
          <cell r="S582" t="str">
            <v>41</v>
          </cell>
          <cell r="T582">
            <v>95</v>
          </cell>
          <cell r="U582">
            <v>6</v>
          </cell>
          <cell r="V582">
            <v>95</v>
          </cell>
          <cell r="W582">
            <v>6</v>
          </cell>
          <cell r="X582">
            <v>95</v>
          </cell>
          <cell r="Y582">
            <v>0</v>
          </cell>
          <cell r="Z582">
            <v>0</v>
          </cell>
          <cell r="AB582" t="str">
            <v>14</v>
          </cell>
          <cell r="AC582">
            <v>9</v>
          </cell>
          <cell r="AD582" t="str">
            <v>0</v>
          </cell>
          <cell r="AE582" t="str">
            <v>0</v>
          </cell>
          <cell r="AF582" t="str">
            <v>00</v>
          </cell>
          <cell r="AI582">
            <v>168217830</v>
          </cell>
          <cell r="AJ582">
            <v>52568071.880000003</v>
          </cell>
        </row>
        <row r="583">
          <cell r="A583" t="str">
            <v>02</v>
          </cell>
          <cell r="B583" t="str">
            <v>51</v>
          </cell>
          <cell r="C583" t="str">
            <v>1459</v>
          </cell>
          <cell r="D583" t="str">
            <v>Сварочный агрегат</v>
          </cell>
          <cell r="E583" t="str">
            <v>АДД-400</v>
          </cell>
          <cell r="G583" t="str">
            <v>01</v>
          </cell>
          <cell r="H583">
            <v>22659</v>
          </cell>
          <cell r="I583">
            <v>0</v>
          </cell>
          <cell r="J583">
            <v>0</v>
          </cell>
          <cell r="K583">
            <v>0.97</v>
          </cell>
          <cell r="L583" t="str">
            <v>20</v>
          </cell>
          <cell r="M583" t="str">
            <v>42502</v>
          </cell>
          <cell r="N583" t="str">
            <v>14 2947193</v>
          </cell>
          <cell r="O583" t="str">
            <v>067</v>
          </cell>
          <cell r="P583">
            <v>16.7</v>
          </cell>
          <cell r="Q583">
            <v>0</v>
          </cell>
          <cell r="R583" t="str">
            <v>1</v>
          </cell>
          <cell r="S583" t="str">
            <v>42</v>
          </cell>
          <cell r="T583">
            <v>95</v>
          </cell>
          <cell r="U583">
            <v>7</v>
          </cell>
          <cell r="V583">
            <v>95</v>
          </cell>
          <cell r="W583">
            <v>7</v>
          </cell>
          <cell r="X583">
            <v>95</v>
          </cell>
          <cell r="Y583">
            <v>0</v>
          </cell>
          <cell r="Z583">
            <v>0</v>
          </cell>
          <cell r="AB583" t="str">
            <v>14</v>
          </cell>
          <cell r="AC583">
            <v>7</v>
          </cell>
          <cell r="AD583" t="str">
            <v>0</v>
          </cell>
          <cell r="AE583" t="str">
            <v>0</v>
          </cell>
          <cell r="AF583" t="str">
            <v>00</v>
          </cell>
          <cell r="AI583">
            <v>23458350</v>
          </cell>
          <cell r="AJ583">
            <v>9467399.0899999999</v>
          </cell>
        </row>
        <row r="584">
          <cell r="A584" t="str">
            <v>02</v>
          </cell>
          <cell r="B584" t="str">
            <v>80</v>
          </cell>
          <cell r="C584" t="str">
            <v>1460</v>
          </cell>
          <cell r="D584" t="str">
            <v>Компьютер-486 ДХ266</v>
          </cell>
          <cell r="E584" t="str">
            <v>с монитором с принте</v>
          </cell>
          <cell r="F584" t="str">
            <v>ром EPSON LX-1050</v>
          </cell>
          <cell r="G584" t="str">
            <v>01</v>
          </cell>
          <cell r="H584">
            <v>4918.8999999999996</v>
          </cell>
          <cell r="I584">
            <v>0</v>
          </cell>
          <cell r="J584">
            <v>11924.9</v>
          </cell>
          <cell r="K584">
            <v>0.27</v>
          </cell>
          <cell r="L584" t="str">
            <v>26</v>
          </cell>
          <cell r="M584" t="str">
            <v>48008</v>
          </cell>
          <cell r="N584" t="str">
            <v>14 3020203</v>
          </cell>
          <cell r="O584" t="str">
            <v>063</v>
          </cell>
          <cell r="P584">
            <v>10</v>
          </cell>
          <cell r="Q584">
            <v>0</v>
          </cell>
          <cell r="R584" t="str">
            <v>1</v>
          </cell>
          <cell r="S584" t="str">
            <v>48</v>
          </cell>
          <cell r="T584">
            <v>95</v>
          </cell>
          <cell r="U584">
            <v>7</v>
          </cell>
          <cell r="V584">
            <v>95</v>
          </cell>
          <cell r="W584">
            <v>7</v>
          </cell>
          <cell r="X584">
            <v>95</v>
          </cell>
          <cell r="Y584">
            <v>6</v>
          </cell>
          <cell r="Z584">
            <v>99</v>
          </cell>
          <cell r="AB584" t="str">
            <v>14</v>
          </cell>
          <cell r="AC584">
            <v>11</v>
          </cell>
          <cell r="AD584" t="str">
            <v>0</v>
          </cell>
          <cell r="AE584" t="str">
            <v>0</v>
          </cell>
          <cell r="AF584" t="str">
            <v>00</v>
          </cell>
          <cell r="AI584">
            <v>11982705</v>
          </cell>
          <cell r="AJ584">
            <v>2895820.38</v>
          </cell>
        </row>
        <row r="585">
          <cell r="A585" t="str">
            <v>02</v>
          </cell>
          <cell r="B585" t="str">
            <v>80</v>
          </cell>
          <cell r="C585" t="str">
            <v>1461</v>
          </cell>
          <cell r="D585" t="str">
            <v>Компьютер-486 ДХ266</v>
          </cell>
          <cell r="E585" t="str">
            <v>с монитором</v>
          </cell>
          <cell r="G585" t="str">
            <v>01</v>
          </cell>
          <cell r="H585">
            <v>3250</v>
          </cell>
          <cell r="I585">
            <v>0</v>
          </cell>
          <cell r="J585">
            <v>7450</v>
          </cell>
          <cell r="K585">
            <v>0.27</v>
          </cell>
          <cell r="L585" t="str">
            <v>26</v>
          </cell>
          <cell r="M585" t="str">
            <v>48008</v>
          </cell>
          <cell r="N585" t="str">
            <v>14 3020203</v>
          </cell>
          <cell r="O585" t="str">
            <v>063</v>
          </cell>
          <cell r="P585">
            <v>10</v>
          </cell>
          <cell r="Q585">
            <v>0</v>
          </cell>
          <cell r="R585" t="str">
            <v>1</v>
          </cell>
          <cell r="S585" t="str">
            <v>48</v>
          </cell>
          <cell r="T585">
            <v>95</v>
          </cell>
          <cell r="U585">
            <v>7</v>
          </cell>
          <cell r="V585">
            <v>95</v>
          </cell>
          <cell r="W585">
            <v>7</v>
          </cell>
          <cell r="X585">
            <v>95</v>
          </cell>
          <cell r="Y585">
            <v>11</v>
          </cell>
          <cell r="Z585">
            <v>97</v>
          </cell>
          <cell r="AB585" t="str">
            <v>14</v>
          </cell>
          <cell r="AC585">
            <v>11</v>
          </cell>
          <cell r="AD585" t="str">
            <v>0</v>
          </cell>
          <cell r="AE585" t="str">
            <v>0</v>
          </cell>
          <cell r="AF585" t="str">
            <v>00</v>
          </cell>
          <cell r="AI585">
            <v>20382705</v>
          </cell>
          <cell r="AJ585">
            <v>2930820.38</v>
          </cell>
        </row>
        <row r="586">
          <cell r="A586" t="str">
            <v>02</v>
          </cell>
          <cell r="B586" t="str">
            <v>80</v>
          </cell>
          <cell r="C586" t="str">
            <v>1463</v>
          </cell>
          <cell r="D586" t="str">
            <v>Сейф ЕС-065</v>
          </cell>
          <cell r="G586" t="str">
            <v>01</v>
          </cell>
          <cell r="H586">
            <v>2548</v>
          </cell>
          <cell r="I586">
            <v>0</v>
          </cell>
          <cell r="J586">
            <v>0</v>
          </cell>
          <cell r="K586">
            <v>0.25</v>
          </cell>
          <cell r="L586" t="str">
            <v>26</v>
          </cell>
          <cell r="M586" t="str">
            <v>70001</v>
          </cell>
          <cell r="N586" t="str">
            <v>16 2899400</v>
          </cell>
          <cell r="O586" t="str">
            <v>08</v>
          </cell>
          <cell r="P586">
            <v>6.5</v>
          </cell>
          <cell r="Q586">
            <v>0</v>
          </cell>
          <cell r="R586" t="str">
            <v>1</v>
          </cell>
          <cell r="S586" t="str">
            <v>70</v>
          </cell>
          <cell r="T586">
            <v>95</v>
          </cell>
          <cell r="U586">
            <v>7</v>
          </cell>
          <cell r="V586">
            <v>95</v>
          </cell>
          <cell r="W586">
            <v>7</v>
          </cell>
          <cell r="X586">
            <v>95</v>
          </cell>
          <cell r="Y586">
            <v>0</v>
          </cell>
          <cell r="Z586">
            <v>0</v>
          </cell>
          <cell r="AD586" t="str">
            <v>0</v>
          </cell>
          <cell r="AE586" t="str">
            <v>0</v>
          </cell>
          <cell r="AF586" t="str">
            <v>00</v>
          </cell>
          <cell r="AI586">
            <v>10215137</v>
          </cell>
          <cell r="AJ586">
            <v>1604627.77</v>
          </cell>
        </row>
        <row r="587">
          <cell r="A587" t="str">
            <v>02</v>
          </cell>
          <cell r="B587" t="str">
            <v>05</v>
          </cell>
          <cell r="C587" t="str">
            <v>1464</v>
          </cell>
          <cell r="D587" t="str">
            <v>Дизели /части машин</v>
          </cell>
          <cell r="E587" t="str">
            <v>и оборудования/ Д-36</v>
          </cell>
          <cell r="G587" t="str">
            <v>01</v>
          </cell>
          <cell r="H587">
            <v>52155.92</v>
          </cell>
          <cell r="I587">
            <v>0</v>
          </cell>
          <cell r="J587">
            <v>0</v>
          </cell>
          <cell r="K587">
            <v>1.21</v>
          </cell>
          <cell r="L587" t="str">
            <v>20</v>
          </cell>
          <cell r="M587" t="str">
            <v>40411</v>
          </cell>
          <cell r="N587" t="str">
            <v>14 2911100</v>
          </cell>
          <cell r="O587" t="str">
            <v>063</v>
          </cell>
          <cell r="P587">
            <v>14.3</v>
          </cell>
          <cell r="Q587">
            <v>0</v>
          </cell>
          <cell r="R587" t="str">
            <v>1</v>
          </cell>
          <cell r="S587" t="str">
            <v>40</v>
          </cell>
          <cell r="T587">
            <v>95</v>
          </cell>
          <cell r="U587">
            <v>7</v>
          </cell>
          <cell r="V587">
            <v>95</v>
          </cell>
          <cell r="W587">
            <v>7</v>
          </cell>
          <cell r="X587">
            <v>95</v>
          </cell>
          <cell r="Y587">
            <v>0</v>
          </cell>
          <cell r="Z587">
            <v>0</v>
          </cell>
          <cell r="AD587" t="str">
            <v>0</v>
          </cell>
          <cell r="AE587" t="str">
            <v>0</v>
          </cell>
          <cell r="AF587" t="str">
            <v>00</v>
          </cell>
          <cell r="AI587">
            <v>43104068</v>
          </cell>
          <cell r="AJ587">
            <v>14896047.5</v>
          </cell>
        </row>
        <row r="588">
          <cell r="A588" t="str">
            <v>02</v>
          </cell>
          <cell r="B588" t="str">
            <v>02</v>
          </cell>
          <cell r="C588" t="str">
            <v>1465</v>
          </cell>
          <cell r="D588" t="str">
            <v>Центратор внутренний</v>
          </cell>
          <cell r="E588" t="str">
            <v>ЦВ-121</v>
          </cell>
          <cell r="G588" t="str">
            <v>01</v>
          </cell>
          <cell r="H588">
            <v>34827.25</v>
          </cell>
          <cell r="I588">
            <v>0</v>
          </cell>
          <cell r="J588">
            <v>46800</v>
          </cell>
          <cell r="K588">
            <v>0.88</v>
          </cell>
          <cell r="L588" t="str">
            <v>20</v>
          </cell>
          <cell r="M588" t="str">
            <v>43807</v>
          </cell>
          <cell r="N588" t="str">
            <v>14 2928286</v>
          </cell>
          <cell r="O588" t="str">
            <v>067</v>
          </cell>
          <cell r="P588">
            <v>25</v>
          </cell>
          <cell r="Q588">
            <v>0</v>
          </cell>
          <cell r="R588" t="str">
            <v>1</v>
          </cell>
          <cell r="S588" t="str">
            <v>43</v>
          </cell>
          <cell r="T588">
            <v>86</v>
          </cell>
          <cell r="U588">
            <v>7</v>
          </cell>
          <cell r="V588">
            <v>95</v>
          </cell>
          <cell r="W588">
            <v>7</v>
          </cell>
          <cell r="X588">
            <v>95</v>
          </cell>
          <cell r="Y588">
            <v>8</v>
          </cell>
          <cell r="Z588">
            <v>95</v>
          </cell>
          <cell r="AB588" t="str">
            <v>14</v>
          </cell>
          <cell r="AC588">
            <v>2</v>
          </cell>
          <cell r="AD588" t="str">
            <v>0</v>
          </cell>
          <cell r="AE588" t="str">
            <v>0</v>
          </cell>
          <cell r="AF588" t="str">
            <v>00</v>
          </cell>
          <cell r="AI588">
            <v>53087025</v>
          </cell>
          <cell r="AJ588">
            <v>31790470.309999999</v>
          </cell>
        </row>
        <row r="589">
          <cell r="A589" t="str">
            <v>02</v>
          </cell>
          <cell r="B589" t="str">
            <v>80</v>
          </cell>
          <cell r="C589" t="str">
            <v>1466</v>
          </cell>
          <cell r="D589" t="str">
            <v>Телефакс PANASONIC</v>
          </cell>
          <cell r="G589" t="str">
            <v>01</v>
          </cell>
          <cell r="H589">
            <v>1836</v>
          </cell>
          <cell r="I589">
            <v>0</v>
          </cell>
          <cell r="J589">
            <v>0</v>
          </cell>
          <cell r="K589">
            <v>0.21</v>
          </cell>
          <cell r="L589" t="str">
            <v>26</v>
          </cell>
          <cell r="M589" t="str">
            <v>48008</v>
          </cell>
          <cell r="N589" t="str">
            <v>14 3222146</v>
          </cell>
          <cell r="O589" t="str">
            <v>063</v>
          </cell>
          <cell r="P589">
            <v>10</v>
          </cell>
          <cell r="Q589">
            <v>0</v>
          </cell>
          <cell r="R589" t="str">
            <v>1</v>
          </cell>
          <cell r="S589" t="str">
            <v>48</v>
          </cell>
          <cell r="T589">
            <v>95</v>
          </cell>
          <cell r="U589">
            <v>7</v>
          </cell>
          <cell r="V589">
            <v>95</v>
          </cell>
          <cell r="W589">
            <v>7</v>
          </cell>
          <cell r="X589">
            <v>95</v>
          </cell>
          <cell r="Y589">
            <v>0</v>
          </cell>
          <cell r="Z589">
            <v>0</v>
          </cell>
          <cell r="AD589" t="str">
            <v>0</v>
          </cell>
          <cell r="AE589" t="str">
            <v>0</v>
          </cell>
          <cell r="AF589" t="str">
            <v>00</v>
          </cell>
          <cell r="AI589">
            <v>8680000</v>
          </cell>
          <cell r="AJ589">
            <v>2097666.67</v>
          </cell>
        </row>
        <row r="590">
          <cell r="A590" t="str">
            <v>02</v>
          </cell>
          <cell r="B590" t="str">
            <v>80</v>
          </cell>
          <cell r="C590" t="str">
            <v>1467</v>
          </cell>
          <cell r="D590" t="str">
            <v>К/а CANON NP-1215</v>
          </cell>
          <cell r="E590" t="str">
            <v>вкл. комплект расх.</v>
          </cell>
          <cell r="F590" t="str">
            <v>материалов</v>
          </cell>
          <cell r="G590" t="str">
            <v>01</v>
          </cell>
          <cell r="H590">
            <v>10300</v>
          </cell>
          <cell r="I590">
            <v>0</v>
          </cell>
          <cell r="J590">
            <v>0</v>
          </cell>
          <cell r="K590">
            <v>0.45</v>
          </cell>
          <cell r="L590" t="str">
            <v>26</v>
          </cell>
          <cell r="M590" t="str">
            <v>44804</v>
          </cell>
          <cell r="N590" t="str">
            <v>14 3010210</v>
          </cell>
          <cell r="O590" t="str">
            <v>063</v>
          </cell>
          <cell r="P590">
            <v>12.5</v>
          </cell>
          <cell r="Q590">
            <v>0</v>
          </cell>
          <cell r="R590" t="str">
            <v>1</v>
          </cell>
          <cell r="S590" t="str">
            <v>48</v>
          </cell>
          <cell r="T590">
            <v>95</v>
          </cell>
          <cell r="U590">
            <v>7</v>
          </cell>
          <cell r="V590">
            <v>95</v>
          </cell>
          <cell r="W590">
            <v>7</v>
          </cell>
          <cell r="X590">
            <v>95</v>
          </cell>
          <cell r="Y590">
            <v>0</v>
          </cell>
          <cell r="Z590">
            <v>0</v>
          </cell>
          <cell r="AD590" t="str">
            <v>0</v>
          </cell>
          <cell r="AE590" t="str">
            <v>0</v>
          </cell>
          <cell r="AF590" t="str">
            <v>00</v>
          </cell>
          <cell r="AI590">
            <v>22960000</v>
          </cell>
          <cell r="AJ590">
            <v>6935833.3300000001</v>
          </cell>
        </row>
        <row r="591">
          <cell r="A591" t="str">
            <v>02</v>
          </cell>
          <cell r="B591" t="str">
            <v>80</v>
          </cell>
          <cell r="C591" t="str">
            <v>1468</v>
          </cell>
          <cell r="D591" t="str">
            <v>Сетевое аппаратное</v>
          </cell>
          <cell r="E591" t="str">
            <v>обеспечение</v>
          </cell>
          <cell r="G591" t="str">
            <v>01</v>
          </cell>
          <cell r="H591">
            <v>18500</v>
          </cell>
          <cell r="I591">
            <v>0</v>
          </cell>
          <cell r="J591">
            <v>0</v>
          </cell>
          <cell r="K591">
            <v>0.8</v>
          </cell>
          <cell r="L591" t="str">
            <v>26</v>
          </cell>
          <cell r="M591" t="str">
            <v>48008</v>
          </cell>
          <cell r="N591" t="str">
            <v>14 3020380</v>
          </cell>
          <cell r="O591" t="str">
            <v>063</v>
          </cell>
          <cell r="P591">
            <v>10</v>
          </cell>
          <cell r="Q591">
            <v>0</v>
          </cell>
          <cell r="R591" t="str">
            <v>1</v>
          </cell>
          <cell r="S591" t="str">
            <v>48</v>
          </cell>
          <cell r="T591">
            <v>95</v>
          </cell>
          <cell r="U591">
            <v>7</v>
          </cell>
          <cell r="V591">
            <v>95</v>
          </cell>
          <cell r="W591">
            <v>7</v>
          </cell>
          <cell r="X591">
            <v>95</v>
          </cell>
          <cell r="Y591">
            <v>0</v>
          </cell>
          <cell r="Z591">
            <v>0</v>
          </cell>
          <cell r="AD591" t="str">
            <v>0</v>
          </cell>
          <cell r="AE591" t="str">
            <v>0</v>
          </cell>
          <cell r="AF591" t="str">
            <v>00</v>
          </cell>
          <cell r="AI591">
            <v>23045267</v>
          </cell>
          <cell r="AJ591">
            <v>5569272.8600000003</v>
          </cell>
        </row>
        <row r="592">
          <cell r="A592" t="str">
            <v>02</v>
          </cell>
          <cell r="B592" t="str">
            <v>80</v>
          </cell>
          <cell r="C592" t="str">
            <v>1469</v>
          </cell>
          <cell r="D592" t="str">
            <v>Сетевое программное</v>
          </cell>
          <cell r="E592" t="str">
            <v>обеспечение</v>
          </cell>
          <cell r="G592" t="str">
            <v>01</v>
          </cell>
          <cell r="H592">
            <v>16500</v>
          </cell>
          <cell r="I592">
            <v>0</v>
          </cell>
          <cell r="J592">
            <v>0</v>
          </cell>
          <cell r="K592">
            <v>0.9</v>
          </cell>
          <cell r="L592" t="str">
            <v>26</v>
          </cell>
          <cell r="M592" t="str">
            <v>48008</v>
          </cell>
          <cell r="N592" t="str">
            <v>14 3020380</v>
          </cell>
          <cell r="O592" t="str">
            <v>063</v>
          </cell>
          <cell r="P592">
            <v>10</v>
          </cell>
          <cell r="Q592">
            <v>0</v>
          </cell>
          <cell r="R592" t="str">
            <v>1</v>
          </cell>
          <cell r="S592" t="str">
            <v>48</v>
          </cell>
          <cell r="T592">
            <v>95</v>
          </cell>
          <cell r="U592">
            <v>7</v>
          </cell>
          <cell r="V592">
            <v>95</v>
          </cell>
          <cell r="W592">
            <v>7</v>
          </cell>
          <cell r="X592">
            <v>95</v>
          </cell>
          <cell r="Y592">
            <v>0</v>
          </cell>
          <cell r="Z592">
            <v>0</v>
          </cell>
          <cell r="AD592" t="str">
            <v>0</v>
          </cell>
          <cell r="AE592" t="str">
            <v>0</v>
          </cell>
          <cell r="AF592" t="str">
            <v>00</v>
          </cell>
          <cell r="AI592">
            <v>18254733</v>
          </cell>
          <cell r="AJ592">
            <v>4411560.47</v>
          </cell>
        </row>
        <row r="593">
          <cell r="A593" t="str">
            <v>02</v>
          </cell>
          <cell r="B593" t="str">
            <v>02</v>
          </cell>
          <cell r="C593" t="str">
            <v>1470</v>
          </cell>
          <cell r="D593" t="str">
            <v>Жилой вагон не уком-</v>
          </cell>
          <cell r="E593" t="str">
            <v>плектованный дерево-</v>
          </cell>
          <cell r="F593" t="str">
            <v>мет.3 х 6 Финляндия</v>
          </cell>
          <cell r="G593" t="str">
            <v>01</v>
          </cell>
          <cell r="H593">
            <v>28800</v>
          </cell>
          <cell r="I593">
            <v>0</v>
          </cell>
          <cell r="J593">
            <v>0</v>
          </cell>
          <cell r="K593">
            <v>0.41</v>
          </cell>
          <cell r="L593" t="str">
            <v>20</v>
          </cell>
          <cell r="M593" t="str">
            <v>10010</v>
          </cell>
          <cell r="N593" t="str">
            <v>13 2022261</v>
          </cell>
          <cell r="O593" t="str">
            <v>01</v>
          </cell>
          <cell r="P593">
            <v>12.5</v>
          </cell>
          <cell r="Q593">
            <v>0</v>
          </cell>
          <cell r="R593" t="str">
            <v>1</v>
          </cell>
          <cell r="S593" t="str">
            <v>10</v>
          </cell>
          <cell r="T593">
            <v>95</v>
          </cell>
          <cell r="U593">
            <v>8</v>
          </cell>
          <cell r="V593">
            <v>95</v>
          </cell>
          <cell r="W593">
            <v>8</v>
          </cell>
          <cell r="X593">
            <v>95</v>
          </cell>
          <cell r="Y593">
            <v>0</v>
          </cell>
          <cell r="Z593">
            <v>0</v>
          </cell>
          <cell r="AB593" t="str">
            <v>14</v>
          </cell>
          <cell r="AC593">
            <v>2</v>
          </cell>
          <cell r="AD593" t="str">
            <v>0</v>
          </cell>
          <cell r="AE593" t="str">
            <v>0</v>
          </cell>
          <cell r="AF593" t="str">
            <v>00</v>
          </cell>
          <cell r="AI593">
            <v>69783903</v>
          </cell>
          <cell r="AJ593">
            <v>20353638.379999999</v>
          </cell>
        </row>
        <row r="594">
          <cell r="A594" t="str">
            <v>02</v>
          </cell>
          <cell r="B594" t="str">
            <v>80</v>
          </cell>
          <cell r="C594" t="str">
            <v>1471</v>
          </cell>
          <cell r="D594" t="str">
            <v>Кондиционер БК 1800</v>
          </cell>
          <cell r="G594" t="str">
            <v>01</v>
          </cell>
          <cell r="H594">
            <v>1169.28</v>
          </cell>
          <cell r="I594">
            <v>0</v>
          </cell>
          <cell r="J594">
            <v>0</v>
          </cell>
          <cell r="K594">
            <v>0.96</v>
          </cell>
          <cell r="L594" t="str">
            <v>26</v>
          </cell>
          <cell r="M594" t="str">
            <v>41606</v>
          </cell>
          <cell r="N594" t="str">
            <v>16 2930274</v>
          </cell>
          <cell r="O594" t="str">
            <v>062</v>
          </cell>
          <cell r="P594">
            <v>11.1</v>
          </cell>
          <cell r="Q594">
            <v>0</v>
          </cell>
          <cell r="R594" t="str">
            <v>1</v>
          </cell>
          <cell r="S594" t="str">
            <v>41</v>
          </cell>
          <cell r="T594">
            <v>95</v>
          </cell>
          <cell r="U594">
            <v>8</v>
          </cell>
          <cell r="V594">
            <v>95</v>
          </cell>
          <cell r="W594">
            <v>8</v>
          </cell>
          <cell r="X594">
            <v>95</v>
          </cell>
          <cell r="Y594">
            <v>0</v>
          </cell>
          <cell r="Z594">
            <v>0</v>
          </cell>
          <cell r="AD594" t="str">
            <v>0</v>
          </cell>
          <cell r="AE594" t="str">
            <v>0</v>
          </cell>
          <cell r="AF594" t="str">
            <v>00</v>
          </cell>
          <cell r="AI594">
            <v>1218000</v>
          </cell>
          <cell r="AJ594">
            <v>315462</v>
          </cell>
        </row>
        <row r="595">
          <cell r="A595" t="str">
            <v>02</v>
          </cell>
          <cell r="B595" t="str">
            <v>80</v>
          </cell>
          <cell r="C595" t="str">
            <v>1472</v>
          </cell>
          <cell r="D595" t="str">
            <v>Кондиционер БК 1800</v>
          </cell>
          <cell r="G595" t="str">
            <v>01</v>
          </cell>
          <cell r="H595">
            <v>1169.28</v>
          </cell>
          <cell r="I595">
            <v>0</v>
          </cell>
          <cell r="J595">
            <v>0</v>
          </cell>
          <cell r="K595">
            <v>0.96</v>
          </cell>
          <cell r="L595" t="str">
            <v>26</v>
          </cell>
          <cell r="M595" t="str">
            <v>41606</v>
          </cell>
          <cell r="N595" t="str">
            <v>16 2930274</v>
          </cell>
          <cell r="O595" t="str">
            <v>062</v>
          </cell>
          <cell r="P595">
            <v>11.1</v>
          </cell>
          <cell r="Q595">
            <v>0</v>
          </cell>
          <cell r="R595" t="str">
            <v>1</v>
          </cell>
          <cell r="S595" t="str">
            <v>41</v>
          </cell>
          <cell r="T595">
            <v>95</v>
          </cell>
          <cell r="U595">
            <v>8</v>
          </cell>
          <cell r="V595">
            <v>95</v>
          </cell>
          <cell r="W595">
            <v>8</v>
          </cell>
          <cell r="X595">
            <v>95</v>
          </cell>
          <cell r="Y595">
            <v>0</v>
          </cell>
          <cell r="Z595">
            <v>0</v>
          </cell>
          <cell r="AD595" t="str">
            <v>0</v>
          </cell>
          <cell r="AE595" t="str">
            <v>0</v>
          </cell>
          <cell r="AF595" t="str">
            <v>00</v>
          </cell>
          <cell r="AI595">
            <v>1218000</v>
          </cell>
          <cell r="AJ595">
            <v>315462</v>
          </cell>
        </row>
        <row r="596">
          <cell r="A596" t="str">
            <v>02</v>
          </cell>
          <cell r="B596" t="str">
            <v>80</v>
          </cell>
          <cell r="C596" t="str">
            <v>1473</v>
          </cell>
          <cell r="D596" t="str">
            <v>Кондиционер БК 1800</v>
          </cell>
          <cell r="G596" t="str">
            <v>01</v>
          </cell>
          <cell r="H596">
            <v>1169.28</v>
          </cell>
          <cell r="I596">
            <v>0</v>
          </cell>
          <cell r="J596">
            <v>0</v>
          </cell>
          <cell r="K596">
            <v>0.96</v>
          </cell>
          <cell r="L596" t="str">
            <v>26</v>
          </cell>
          <cell r="M596" t="str">
            <v>41606</v>
          </cell>
          <cell r="N596" t="str">
            <v>16 2930274</v>
          </cell>
          <cell r="O596" t="str">
            <v>062</v>
          </cell>
          <cell r="P596">
            <v>11.1</v>
          </cell>
          <cell r="Q596">
            <v>0</v>
          </cell>
          <cell r="R596" t="str">
            <v>1</v>
          </cell>
          <cell r="S596" t="str">
            <v>41</v>
          </cell>
          <cell r="T596">
            <v>95</v>
          </cell>
          <cell r="U596">
            <v>8</v>
          </cell>
          <cell r="V596">
            <v>95</v>
          </cell>
          <cell r="W596">
            <v>8</v>
          </cell>
          <cell r="X596">
            <v>95</v>
          </cell>
          <cell r="Y596">
            <v>0</v>
          </cell>
          <cell r="Z596">
            <v>0</v>
          </cell>
          <cell r="AD596" t="str">
            <v>0</v>
          </cell>
          <cell r="AE596" t="str">
            <v>0</v>
          </cell>
          <cell r="AF596" t="str">
            <v>00</v>
          </cell>
          <cell r="AI596">
            <v>1218000</v>
          </cell>
          <cell r="AJ596">
            <v>315462</v>
          </cell>
        </row>
        <row r="597">
          <cell r="A597" t="str">
            <v>02</v>
          </cell>
          <cell r="B597" t="str">
            <v>41</v>
          </cell>
          <cell r="C597" t="str">
            <v>1474</v>
          </cell>
          <cell r="D597" t="str">
            <v>Кондиционер БК 1800</v>
          </cell>
          <cell r="G597" t="str">
            <v>01</v>
          </cell>
          <cell r="H597">
            <v>1169.28</v>
          </cell>
          <cell r="I597">
            <v>0</v>
          </cell>
          <cell r="J597">
            <v>0</v>
          </cell>
          <cell r="K597">
            <v>0.96</v>
          </cell>
          <cell r="L597" t="str">
            <v>20</v>
          </cell>
          <cell r="M597" t="str">
            <v>41606</v>
          </cell>
          <cell r="N597" t="str">
            <v>16 2930274</v>
          </cell>
          <cell r="O597" t="str">
            <v>062</v>
          </cell>
          <cell r="P597">
            <v>11.1</v>
          </cell>
          <cell r="Q597">
            <v>0</v>
          </cell>
          <cell r="R597" t="str">
            <v>1</v>
          </cell>
          <cell r="S597" t="str">
            <v>41</v>
          </cell>
          <cell r="T597">
            <v>95</v>
          </cell>
          <cell r="U597">
            <v>8</v>
          </cell>
          <cell r="V597">
            <v>95</v>
          </cell>
          <cell r="W597">
            <v>8</v>
          </cell>
          <cell r="X597">
            <v>95</v>
          </cell>
          <cell r="Y597">
            <v>0</v>
          </cell>
          <cell r="Z597">
            <v>0</v>
          </cell>
          <cell r="AB597" t="str">
            <v>14</v>
          </cell>
          <cell r="AC597">
            <v>2</v>
          </cell>
          <cell r="AD597" t="str">
            <v>0</v>
          </cell>
          <cell r="AE597" t="str">
            <v>0</v>
          </cell>
          <cell r="AF597" t="str">
            <v>00</v>
          </cell>
          <cell r="AI597">
            <v>1218000</v>
          </cell>
          <cell r="AJ597">
            <v>315462</v>
          </cell>
        </row>
        <row r="598">
          <cell r="A598" t="str">
            <v>15</v>
          </cell>
          <cell r="B598" t="str">
            <v>81</v>
          </cell>
          <cell r="C598" t="str">
            <v>1475</v>
          </cell>
          <cell r="D598" t="str">
            <v>Тестер офтальмологич</v>
          </cell>
          <cell r="E598" t="str">
            <v>еский</v>
          </cell>
          <cell r="G598" t="str">
            <v>01</v>
          </cell>
          <cell r="H598">
            <v>6615</v>
          </cell>
          <cell r="I598">
            <v>0</v>
          </cell>
          <cell r="J598">
            <v>0</v>
          </cell>
          <cell r="K598">
            <v>0.55000000000000004</v>
          </cell>
          <cell r="L598" t="str">
            <v>88/2</v>
          </cell>
          <cell r="M598" t="str">
            <v>46012</v>
          </cell>
          <cell r="N598" t="str">
            <v>14 3311269</v>
          </cell>
          <cell r="O598" t="str">
            <v>067</v>
          </cell>
          <cell r="P598">
            <v>10</v>
          </cell>
          <cell r="Q598">
            <v>0</v>
          </cell>
          <cell r="R598" t="str">
            <v>1</v>
          </cell>
          <cell r="S598" t="str">
            <v>46</v>
          </cell>
          <cell r="T598">
            <v>95</v>
          </cell>
          <cell r="U598">
            <v>8</v>
          </cell>
          <cell r="V598">
            <v>95</v>
          </cell>
          <cell r="W598">
            <v>8</v>
          </cell>
          <cell r="X598">
            <v>95</v>
          </cell>
          <cell r="Y598">
            <v>0</v>
          </cell>
          <cell r="Z598">
            <v>0</v>
          </cell>
          <cell r="AD598" t="str">
            <v>0</v>
          </cell>
          <cell r="AE598" t="str">
            <v>0</v>
          </cell>
          <cell r="AF598" t="str">
            <v>15</v>
          </cell>
          <cell r="AI598">
            <v>12000000</v>
          </cell>
          <cell r="AJ598">
            <v>2800000</v>
          </cell>
        </row>
        <row r="599">
          <cell r="A599" t="str">
            <v>02</v>
          </cell>
          <cell r="B599" t="str">
            <v>03</v>
          </cell>
          <cell r="C599" t="str">
            <v>1476</v>
          </cell>
          <cell r="D599" t="str">
            <v>Приспособление для р</v>
          </cell>
          <cell r="E599" t="str">
            <v>учной намотки липкой</v>
          </cell>
          <cell r="F599" t="str">
            <v>полдимерной ленты</v>
          </cell>
          <cell r="G599" t="str">
            <v>01</v>
          </cell>
          <cell r="H599">
            <v>5620</v>
          </cell>
          <cell r="I599">
            <v>0</v>
          </cell>
          <cell r="J599">
            <v>0</v>
          </cell>
          <cell r="K599">
            <v>0.99</v>
          </cell>
          <cell r="L599" t="str">
            <v>26</v>
          </cell>
          <cell r="M599" t="str">
            <v>43608</v>
          </cell>
          <cell r="N599" t="str">
            <v>14 2922722</v>
          </cell>
          <cell r="O599" t="str">
            <v>067</v>
          </cell>
          <cell r="P599">
            <v>16.7</v>
          </cell>
          <cell r="Q599">
            <v>0</v>
          </cell>
          <cell r="R599" t="str">
            <v>1</v>
          </cell>
          <cell r="S599" t="str">
            <v>43</v>
          </cell>
          <cell r="T599">
            <v>95</v>
          </cell>
          <cell r="U599">
            <v>8</v>
          </cell>
          <cell r="V599">
            <v>95</v>
          </cell>
          <cell r="W599">
            <v>8</v>
          </cell>
          <cell r="X599">
            <v>95</v>
          </cell>
          <cell r="Y599">
            <v>0</v>
          </cell>
          <cell r="Z599">
            <v>0</v>
          </cell>
          <cell r="AD599" t="str">
            <v>0</v>
          </cell>
          <cell r="AE599" t="str">
            <v>0</v>
          </cell>
          <cell r="AF599" t="str">
            <v>00</v>
          </cell>
          <cell r="AI599">
            <v>5700000</v>
          </cell>
          <cell r="AJ599">
            <v>2221100</v>
          </cell>
        </row>
        <row r="600">
          <cell r="A600" t="str">
            <v>02</v>
          </cell>
          <cell r="B600" t="str">
            <v>11</v>
          </cell>
          <cell r="C600" t="str">
            <v>1491</v>
          </cell>
          <cell r="D600" t="str">
            <v>Машина точной сварки</v>
          </cell>
          <cell r="E600" t="str">
            <v>МТ 2103</v>
          </cell>
          <cell r="G600" t="str">
            <v>01</v>
          </cell>
          <cell r="H600">
            <v>42650</v>
          </cell>
          <cell r="I600">
            <v>0</v>
          </cell>
          <cell r="J600">
            <v>0</v>
          </cell>
          <cell r="K600">
            <v>1.01</v>
          </cell>
          <cell r="L600" t="str">
            <v>20</v>
          </cell>
          <cell r="M600" t="str">
            <v>42503</v>
          </cell>
          <cell r="N600" t="str">
            <v>14 2922804</v>
          </cell>
          <cell r="O600" t="str">
            <v>067</v>
          </cell>
          <cell r="P600">
            <v>12.5</v>
          </cell>
          <cell r="Q600">
            <v>0</v>
          </cell>
          <cell r="R600" t="str">
            <v>1</v>
          </cell>
          <cell r="S600" t="str">
            <v>42</v>
          </cell>
          <cell r="T600">
            <v>95</v>
          </cell>
          <cell r="U600">
            <v>9</v>
          </cell>
          <cell r="V600">
            <v>95</v>
          </cell>
          <cell r="W600">
            <v>9</v>
          </cell>
          <cell r="X600">
            <v>95</v>
          </cell>
          <cell r="Y600">
            <v>0</v>
          </cell>
          <cell r="Z600">
            <v>0</v>
          </cell>
          <cell r="AB600" t="str">
            <v>14</v>
          </cell>
          <cell r="AC600">
            <v>9</v>
          </cell>
          <cell r="AD600" t="str">
            <v>2</v>
          </cell>
          <cell r="AE600" t="str">
            <v>1</v>
          </cell>
          <cell r="AF600" t="str">
            <v>00</v>
          </cell>
          <cell r="AG600">
            <v>42120000</v>
          </cell>
          <cell r="AI600">
            <v>42120000</v>
          </cell>
          <cell r="AJ600">
            <v>11846250</v>
          </cell>
        </row>
        <row r="601">
          <cell r="A601" t="str">
            <v>02</v>
          </cell>
          <cell r="B601" t="str">
            <v>11</v>
          </cell>
          <cell r="C601" t="str">
            <v>1492</v>
          </cell>
          <cell r="D601" t="str">
            <v>Сварочный выпрямител</v>
          </cell>
          <cell r="E601" t="str">
            <v>ь ВДУ-505</v>
          </cell>
          <cell r="G601" t="str">
            <v>01</v>
          </cell>
          <cell r="H601">
            <v>3396</v>
          </cell>
          <cell r="I601">
            <v>0</v>
          </cell>
          <cell r="J601">
            <v>0</v>
          </cell>
          <cell r="K601">
            <v>1</v>
          </cell>
          <cell r="L601" t="str">
            <v>20</v>
          </cell>
          <cell r="M601" t="str">
            <v>42502</v>
          </cell>
          <cell r="N601" t="str">
            <v>14 2922804</v>
          </cell>
          <cell r="O601" t="str">
            <v>067</v>
          </cell>
          <cell r="P601">
            <v>16.7</v>
          </cell>
          <cell r="Q601">
            <v>0</v>
          </cell>
          <cell r="R601" t="str">
            <v>1</v>
          </cell>
          <cell r="S601" t="str">
            <v>42</v>
          </cell>
          <cell r="T601">
            <v>95</v>
          </cell>
          <cell r="U601">
            <v>9</v>
          </cell>
          <cell r="V601">
            <v>95</v>
          </cell>
          <cell r="W601">
            <v>9</v>
          </cell>
          <cell r="X601">
            <v>95</v>
          </cell>
          <cell r="Y601">
            <v>0</v>
          </cell>
          <cell r="Z601">
            <v>0</v>
          </cell>
          <cell r="AB601" t="str">
            <v>14</v>
          </cell>
          <cell r="AC601">
            <v>9</v>
          </cell>
          <cell r="AD601" t="str">
            <v>2</v>
          </cell>
          <cell r="AE601" t="str">
            <v>0</v>
          </cell>
          <cell r="AF601" t="str">
            <v>00</v>
          </cell>
          <cell r="AG601">
            <v>3396000</v>
          </cell>
          <cell r="AI601">
            <v>3396000</v>
          </cell>
          <cell r="AJ601">
            <v>1276047</v>
          </cell>
        </row>
        <row r="602">
          <cell r="A602" t="str">
            <v>02</v>
          </cell>
          <cell r="B602" t="str">
            <v>11</v>
          </cell>
          <cell r="C602" t="str">
            <v>1493</v>
          </cell>
          <cell r="D602" t="str">
            <v>Сварочный выпрямител</v>
          </cell>
          <cell r="E602" t="str">
            <v>ь ВДУ-505</v>
          </cell>
          <cell r="G602" t="str">
            <v>01</v>
          </cell>
          <cell r="H602">
            <v>3396</v>
          </cell>
          <cell r="I602">
            <v>0</v>
          </cell>
          <cell r="J602">
            <v>0</v>
          </cell>
          <cell r="K602">
            <v>1</v>
          </cell>
          <cell r="L602" t="str">
            <v>20</v>
          </cell>
          <cell r="M602" t="str">
            <v>42502</v>
          </cell>
          <cell r="N602" t="str">
            <v>14 2922804</v>
          </cell>
          <cell r="O602" t="str">
            <v>067</v>
          </cell>
          <cell r="P602">
            <v>16.7</v>
          </cell>
          <cell r="Q602">
            <v>0</v>
          </cell>
          <cell r="R602" t="str">
            <v>1</v>
          </cell>
          <cell r="S602" t="str">
            <v>42</v>
          </cell>
          <cell r="T602">
            <v>95</v>
          </cell>
          <cell r="U602">
            <v>9</v>
          </cell>
          <cell r="V602">
            <v>95</v>
          </cell>
          <cell r="W602">
            <v>9</v>
          </cell>
          <cell r="X602">
            <v>95</v>
          </cell>
          <cell r="Y602">
            <v>0</v>
          </cell>
          <cell r="Z602">
            <v>0</v>
          </cell>
          <cell r="AB602" t="str">
            <v>14</v>
          </cell>
          <cell r="AC602">
            <v>9</v>
          </cell>
          <cell r="AD602" t="str">
            <v>2</v>
          </cell>
          <cell r="AE602" t="str">
            <v>0</v>
          </cell>
          <cell r="AF602" t="str">
            <v>00</v>
          </cell>
          <cell r="AG602">
            <v>3396000</v>
          </cell>
          <cell r="AI602">
            <v>3396000</v>
          </cell>
          <cell r="AJ602">
            <v>1276047</v>
          </cell>
        </row>
        <row r="603">
          <cell r="A603" t="str">
            <v>02</v>
          </cell>
          <cell r="B603" t="str">
            <v>80</v>
          </cell>
          <cell r="C603" t="str">
            <v>1494</v>
          </cell>
          <cell r="D603" t="str">
            <v>Компьютер АТ 486 с</v>
          </cell>
          <cell r="E603" t="str">
            <v>принтером EPSON LQ-5</v>
          </cell>
          <cell r="F603" t="str">
            <v>70 Япония</v>
          </cell>
          <cell r="G603" t="str">
            <v>01</v>
          </cell>
          <cell r="H603">
            <v>6302.81</v>
          </cell>
          <cell r="I603">
            <v>0</v>
          </cell>
          <cell r="J603">
            <v>0</v>
          </cell>
          <cell r="K603">
            <v>0.57999999999999996</v>
          </cell>
          <cell r="L603" t="str">
            <v>26</v>
          </cell>
          <cell r="M603" t="str">
            <v>48008</v>
          </cell>
          <cell r="N603" t="str">
            <v>14 3020203</v>
          </cell>
          <cell r="O603" t="str">
            <v>063</v>
          </cell>
          <cell r="P603">
            <v>10</v>
          </cell>
          <cell r="Q603">
            <v>0</v>
          </cell>
          <cell r="R603" t="str">
            <v>1</v>
          </cell>
          <cell r="S603" t="str">
            <v>48</v>
          </cell>
          <cell r="T603">
            <v>95</v>
          </cell>
          <cell r="U603">
            <v>9</v>
          </cell>
          <cell r="V603">
            <v>95</v>
          </cell>
          <cell r="W603">
            <v>9</v>
          </cell>
          <cell r="X603">
            <v>95</v>
          </cell>
          <cell r="Y603">
            <v>0</v>
          </cell>
          <cell r="Z603">
            <v>0</v>
          </cell>
          <cell r="AD603" t="str">
            <v>0</v>
          </cell>
          <cell r="AE603" t="str">
            <v>0</v>
          </cell>
          <cell r="AF603" t="str">
            <v>00</v>
          </cell>
          <cell r="AI603">
            <v>7280000</v>
          </cell>
          <cell r="AJ603">
            <v>1638000</v>
          </cell>
        </row>
        <row r="604">
          <cell r="A604" t="str">
            <v>02</v>
          </cell>
          <cell r="B604" t="str">
            <v>80</v>
          </cell>
          <cell r="C604" t="str">
            <v>1495</v>
          </cell>
          <cell r="D604" t="str">
            <v>Компьютер АТ-486 с</v>
          </cell>
          <cell r="E604" t="str">
            <v>принтером EPSON LQ-</v>
          </cell>
          <cell r="F604" t="str">
            <v>570 Япония</v>
          </cell>
          <cell r="G604" t="str">
            <v>01</v>
          </cell>
          <cell r="H604">
            <v>6302.81</v>
          </cell>
          <cell r="I604">
            <v>0</v>
          </cell>
          <cell r="J604">
            <v>9821.2099999999991</v>
          </cell>
          <cell r="K604">
            <v>0.57999999999999996</v>
          </cell>
          <cell r="L604" t="str">
            <v>26</v>
          </cell>
          <cell r="M604" t="str">
            <v>48008</v>
          </cell>
          <cell r="N604" t="str">
            <v>14 3020203</v>
          </cell>
          <cell r="O604" t="str">
            <v>063</v>
          </cell>
          <cell r="P604">
            <v>10</v>
          </cell>
          <cell r="Q604">
            <v>0</v>
          </cell>
          <cell r="R604" t="str">
            <v>1</v>
          </cell>
          <cell r="S604" t="str">
            <v>48</v>
          </cell>
          <cell r="T604">
            <v>95</v>
          </cell>
          <cell r="U604">
            <v>9</v>
          </cell>
          <cell r="V604">
            <v>95</v>
          </cell>
          <cell r="W604">
            <v>9</v>
          </cell>
          <cell r="X604">
            <v>95</v>
          </cell>
          <cell r="Y604">
            <v>6</v>
          </cell>
          <cell r="Z604">
            <v>99</v>
          </cell>
          <cell r="AD604" t="str">
            <v>0</v>
          </cell>
          <cell r="AE604" t="str">
            <v>0</v>
          </cell>
          <cell r="AF604" t="str">
            <v>00</v>
          </cell>
          <cell r="AI604">
            <v>7280000</v>
          </cell>
          <cell r="AJ604">
            <v>1638000</v>
          </cell>
        </row>
        <row r="605">
          <cell r="A605" t="str">
            <v>02</v>
          </cell>
          <cell r="B605" t="str">
            <v>23</v>
          </cell>
          <cell r="C605" t="str">
            <v>1496</v>
          </cell>
          <cell r="D605" t="str">
            <v>А/топ/запрАТЗ-4.2ГАЗ</v>
          </cell>
          <cell r="E605" t="str">
            <v>-3307мод3616 NВ632ХО</v>
          </cell>
          <cell r="F605" t="str">
            <v>дв0010217 ш1549555</v>
          </cell>
          <cell r="G605" t="str">
            <v>01</v>
          </cell>
          <cell r="H605">
            <v>98000</v>
          </cell>
          <cell r="I605">
            <v>0</v>
          </cell>
          <cell r="J605">
            <v>0</v>
          </cell>
          <cell r="K605">
            <v>0.88</v>
          </cell>
          <cell r="L605" t="str">
            <v>23</v>
          </cell>
          <cell r="M605" t="str">
            <v>50426</v>
          </cell>
          <cell r="N605" t="str">
            <v>15 3410362</v>
          </cell>
          <cell r="O605" t="str">
            <v>073</v>
          </cell>
          <cell r="P605">
            <v>10</v>
          </cell>
          <cell r="Q605">
            <v>0</v>
          </cell>
          <cell r="R605" t="str">
            <v>1</v>
          </cell>
          <cell r="S605" t="str">
            <v>50</v>
          </cell>
          <cell r="T605">
            <v>95</v>
          </cell>
          <cell r="U605">
            <v>9</v>
          </cell>
          <cell r="V605">
            <v>95</v>
          </cell>
          <cell r="W605">
            <v>9</v>
          </cell>
          <cell r="X605">
            <v>95</v>
          </cell>
          <cell r="Y605">
            <v>0</v>
          </cell>
          <cell r="Z605">
            <v>0</v>
          </cell>
          <cell r="AD605" t="str">
            <v>0</v>
          </cell>
          <cell r="AE605" t="str">
            <v>0</v>
          </cell>
          <cell r="AF605" t="str">
            <v>00</v>
          </cell>
          <cell r="AI605">
            <v>111739679</v>
          </cell>
          <cell r="AJ605">
            <v>25141427.780000001</v>
          </cell>
        </row>
        <row r="606">
          <cell r="A606" t="str">
            <v>02</v>
          </cell>
          <cell r="B606" t="str">
            <v>02</v>
          </cell>
          <cell r="C606" t="str">
            <v>1497</v>
          </cell>
          <cell r="D606" t="str">
            <v>Машина для подкопки</v>
          </cell>
          <cell r="E606" t="str">
            <v>труб МПТ-720</v>
          </cell>
          <cell r="G606" t="str">
            <v>01</v>
          </cell>
          <cell r="H606">
            <v>78000</v>
          </cell>
          <cell r="I606">
            <v>0</v>
          </cell>
          <cell r="J606">
            <v>0</v>
          </cell>
          <cell r="K606">
            <v>1</v>
          </cell>
          <cell r="L606" t="str">
            <v>20</v>
          </cell>
          <cell r="M606" t="str">
            <v>43803</v>
          </cell>
          <cell r="N606" t="str">
            <v>14 2947195</v>
          </cell>
          <cell r="O606" t="str">
            <v>067</v>
          </cell>
          <cell r="P606">
            <v>33.299999999999997</v>
          </cell>
          <cell r="Q606">
            <v>0</v>
          </cell>
          <cell r="R606" t="str">
            <v>1</v>
          </cell>
          <cell r="S606" t="str">
            <v>43</v>
          </cell>
          <cell r="T606">
            <v>95</v>
          </cell>
          <cell r="U606">
            <v>10</v>
          </cell>
          <cell r="V606">
            <v>95</v>
          </cell>
          <cell r="W606">
            <v>10</v>
          </cell>
          <cell r="X606">
            <v>95</v>
          </cell>
          <cell r="Y606">
            <v>0</v>
          </cell>
          <cell r="Z606">
            <v>0</v>
          </cell>
          <cell r="AB606" t="str">
            <v>14</v>
          </cell>
          <cell r="AC606">
            <v>5</v>
          </cell>
          <cell r="AD606" t="str">
            <v>0</v>
          </cell>
          <cell r="AE606" t="str">
            <v>0</v>
          </cell>
          <cell r="AF606" t="str">
            <v>00</v>
          </cell>
          <cell r="AI606">
            <v>77988000</v>
          </cell>
          <cell r="AJ606">
            <v>56268342</v>
          </cell>
        </row>
        <row r="607">
          <cell r="A607" t="str">
            <v>02</v>
          </cell>
          <cell r="B607" t="str">
            <v>23</v>
          </cell>
          <cell r="C607" t="str">
            <v>1498</v>
          </cell>
          <cell r="D607" t="str">
            <v>Автомашина КРАЗ 260-</v>
          </cell>
          <cell r="E607" t="str">
            <v>010 бортов.NоВ863 КТ</v>
          </cell>
          <cell r="F607" t="str">
            <v>дв37117 ш0779516</v>
          </cell>
          <cell r="G607" t="str">
            <v>01</v>
          </cell>
          <cell r="H607">
            <v>144260.06</v>
          </cell>
          <cell r="I607">
            <v>0</v>
          </cell>
          <cell r="J607">
            <v>182600</v>
          </cell>
          <cell r="K607">
            <v>0.98</v>
          </cell>
          <cell r="L607" t="str">
            <v>23</v>
          </cell>
          <cell r="M607" t="str">
            <v>50402</v>
          </cell>
          <cell r="N607" t="str">
            <v>15 3410196</v>
          </cell>
          <cell r="O607" t="str">
            <v>075</v>
          </cell>
          <cell r="P607">
            <v>0.37</v>
          </cell>
          <cell r="Q607">
            <v>0</v>
          </cell>
          <cell r="R607" t="str">
            <v>1</v>
          </cell>
          <cell r="S607" t="str">
            <v>50</v>
          </cell>
          <cell r="T607">
            <v>95</v>
          </cell>
          <cell r="U607">
            <v>10</v>
          </cell>
          <cell r="V607">
            <v>95</v>
          </cell>
          <cell r="W607">
            <v>10</v>
          </cell>
          <cell r="X607">
            <v>95</v>
          </cell>
          <cell r="Y607">
            <v>12</v>
          </cell>
          <cell r="Z607">
            <v>95</v>
          </cell>
          <cell r="AD607" t="str">
            <v>0</v>
          </cell>
          <cell r="AE607" t="str">
            <v>0</v>
          </cell>
          <cell r="AF607" t="str">
            <v>00</v>
          </cell>
          <cell r="AI607">
            <v>185771224</v>
          </cell>
          <cell r="AJ607">
            <v>75707867.079999998</v>
          </cell>
        </row>
        <row r="608">
          <cell r="A608" t="str">
            <v>02</v>
          </cell>
          <cell r="B608" t="str">
            <v>23</v>
          </cell>
          <cell r="C608" t="str">
            <v>1499</v>
          </cell>
          <cell r="D608" t="str">
            <v>Автомашина Вольво850</v>
          </cell>
          <cell r="E608" t="str">
            <v>Nо А 324 СМ двВ525ЧF</v>
          </cell>
          <cell r="F608" t="str">
            <v>F8810886</v>
          </cell>
          <cell r="G608" t="str">
            <v>01</v>
          </cell>
          <cell r="H608">
            <v>194873.38</v>
          </cell>
          <cell r="I608">
            <v>3.02</v>
          </cell>
          <cell r="J608">
            <v>195000</v>
          </cell>
          <cell r="K608">
            <v>1.24</v>
          </cell>
          <cell r="L608" t="str">
            <v>23</v>
          </cell>
          <cell r="M608" t="str">
            <v>50416</v>
          </cell>
          <cell r="N608" t="str">
            <v>15 3410120</v>
          </cell>
          <cell r="O608" t="str">
            <v>071</v>
          </cell>
          <cell r="P608">
            <v>14.3</v>
          </cell>
          <cell r="Q608">
            <v>0</v>
          </cell>
          <cell r="R608" t="str">
            <v>1</v>
          </cell>
          <cell r="S608" t="str">
            <v>50</v>
          </cell>
          <cell r="T608">
            <v>93</v>
          </cell>
          <cell r="U608">
            <v>10</v>
          </cell>
          <cell r="V608">
            <v>95</v>
          </cell>
          <cell r="W608">
            <v>10</v>
          </cell>
          <cell r="X608">
            <v>95</v>
          </cell>
          <cell r="Y608">
            <v>12</v>
          </cell>
          <cell r="Z608">
            <v>95</v>
          </cell>
          <cell r="AD608" t="str">
            <v>0</v>
          </cell>
          <cell r="AE608" t="str">
            <v>0</v>
          </cell>
          <cell r="AF608" t="str">
            <v>00</v>
          </cell>
          <cell r="AI608">
            <v>157237416</v>
          </cell>
          <cell r="AJ608">
            <v>48717392.700000003</v>
          </cell>
        </row>
        <row r="609">
          <cell r="A609" t="str">
            <v>02</v>
          </cell>
          <cell r="B609" t="str">
            <v>90</v>
          </cell>
          <cell r="C609" t="str">
            <v>1505</v>
          </cell>
          <cell r="D609" t="str">
            <v>Мягкая мебель Мечта</v>
          </cell>
          <cell r="G609" t="str">
            <v>01</v>
          </cell>
          <cell r="H609">
            <v>2500</v>
          </cell>
          <cell r="I609">
            <v>0</v>
          </cell>
          <cell r="J609">
            <v>0</v>
          </cell>
          <cell r="K609">
            <v>0.56000000000000005</v>
          </cell>
          <cell r="L609" t="str">
            <v>88/3</v>
          </cell>
          <cell r="M609" t="str">
            <v>70004</v>
          </cell>
          <cell r="N609" t="str">
            <v>16 3612510</v>
          </cell>
          <cell r="O609" t="str">
            <v>08</v>
          </cell>
          <cell r="P609">
            <v>6.7</v>
          </cell>
          <cell r="Q609">
            <v>0</v>
          </cell>
          <cell r="R609" t="str">
            <v>1</v>
          </cell>
          <cell r="S609" t="str">
            <v>70</v>
          </cell>
          <cell r="T609">
            <v>95</v>
          </cell>
          <cell r="U609">
            <v>10</v>
          </cell>
          <cell r="V609">
            <v>95</v>
          </cell>
          <cell r="W609">
            <v>10</v>
          </cell>
          <cell r="X609">
            <v>95</v>
          </cell>
          <cell r="Y609">
            <v>0</v>
          </cell>
          <cell r="Z609">
            <v>0</v>
          </cell>
          <cell r="AB609" t="str">
            <v>14</v>
          </cell>
          <cell r="AC609">
            <v>12</v>
          </cell>
          <cell r="AD609" t="str">
            <v>0</v>
          </cell>
          <cell r="AE609" t="str">
            <v>0</v>
          </cell>
          <cell r="AF609" t="str">
            <v>00</v>
          </cell>
          <cell r="AI609">
            <v>4444445</v>
          </cell>
          <cell r="AJ609">
            <v>645185.27</v>
          </cell>
        </row>
        <row r="610">
          <cell r="A610" t="str">
            <v>02</v>
          </cell>
          <cell r="B610" t="str">
            <v>90</v>
          </cell>
          <cell r="C610" t="str">
            <v>1503</v>
          </cell>
          <cell r="D610" t="str">
            <v>Стенка /к-т офисной</v>
          </cell>
          <cell r="E610" t="str">
            <v>мебели/</v>
          </cell>
          <cell r="G610" t="str">
            <v>01</v>
          </cell>
          <cell r="H610">
            <v>3850</v>
          </cell>
          <cell r="I610">
            <v>0</v>
          </cell>
          <cell r="J610">
            <v>0</v>
          </cell>
          <cell r="K610">
            <v>0.89</v>
          </cell>
          <cell r="L610" t="str">
            <v>23</v>
          </cell>
          <cell r="M610" t="str">
            <v>70004</v>
          </cell>
          <cell r="N610" t="str">
            <v>16 3612510</v>
          </cell>
          <cell r="O610" t="str">
            <v>08</v>
          </cell>
          <cell r="P610">
            <v>6.7</v>
          </cell>
          <cell r="Q610">
            <v>0</v>
          </cell>
          <cell r="R610" t="str">
            <v>1</v>
          </cell>
          <cell r="S610" t="str">
            <v>70</v>
          </cell>
          <cell r="T610">
            <v>95</v>
          </cell>
          <cell r="U610">
            <v>10</v>
          </cell>
          <cell r="V610">
            <v>95</v>
          </cell>
          <cell r="W610">
            <v>10</v>
          </cell>
          <cell r="X610">
            <v>95</v>
          </cell>
          <cell r="Y610">
            <v>0</v>
          </cell>
          <cell r="Z610">
            <v>0</v>
          </cell>
          <cell r="AB610" t="str">
            <v>14</v>
          </cell>
          <cell r="AC610">
            <v>12</v>
          </cell>
          <cell r="AD610" t="str">
            <v>0</v>
          </cell>
          <cell r="AE610" t="str">
            <v>0</v>
          </cell>
          <cell r="AF610" t="str">
            <v>00</v>
          </cell>
          <cell r="AI610">
            <v>4340741</v>
          </cell>
          <cell r="AJ610">
            <v>630130.9</v>
          </cell>
        </row>
        <row r="611">
          <cell r="A611" t="str">
            <v>02</v>
          </cell>
          <cell r="B611" t="str">
            <v>55</v>
          </cell>
          <cell r="C611" t="str">
            <v>1504</v>
          </cell>
          <cell r="D611" t="str">
            <v>Стул 475 В</v>
          </cell>
          <cell r="G611" t="str">
            <v>01</v>
          </cell>
          <cell r="H611">
            <v>157</v>
          </cell>
          <cell r="I611">
            <v>0</v>
          </cell>
          <cell r="J611">
            <v>0</v>
          </cell>
          <cell r="K611">
            <v>0.19</v>
          </cell>
          <cell r="L611" t="str">
            <v>26</v>
          </cell>
          <cell r="M611" t="str">
            <v>70003</v>
          </cell>
          <cell r="N611" t="str">
            <v>16 3612550</v>
          </cell>
          <cell r="O611" t="str">
            <v>08</v>
          </cell>
          <cell r="P611">
            <v>10</v>
          </cell>
          <cell r="Q611">
            <v>0</v>
          </cell>
          <cell r="R611" t="str">
            <v>1</v>
          </cell>
          <cell r="S611" t="str">
            <v>70</v>
          </cell>
          <cell r="T611">
            <v>95</v>
          </cell>
          <cell r="U611">
            <v>10</v>
          </cell>
          <cell r="V611">
            <v>95</v>
          </cell>
          <cell r="W611">
            <v>10</v>
          </cell>
          <cell r="X611">
            <v>95</v>
          </cell>
          <cell r="Y611">
            <v>0</v>
          </cell>
          <cell r="Z611">
            <v>0</v>
          </cell>
          <cell r="AB611" t="str">
            <v>14</v>
          </cell>
          <cell r="AC611">
            <v>12</v>
          </cell>
          <cell r="AD611" t="str">
            <v>0</v>
          </cell>
          <cell r="AE611" t="str">
            <v>0</v>
          </cell>
          <cell r="AF611" t="str">
            <v>00</v>
          </cell>
          <cell r="AI611">
            <v>835555</v>
          </cell>
          <cell r="AJ611">
            <v>181036.92</v>
          </cell>
        </row>
        <row r="612">
          <cell r="A612" t="str">
            <v>02</v>
          </cell>
          <cell r="B612" t="str">
            <v>55</v>
          </cell>
          <cell r="C612" t="str">
            <v>1506</v>
          </cell>
          <cell r="D612" t="str">
            <v>Стул 475 В</v>
          </cell>
          <cell r="G612" t="str">
            <v>01</v>
          </cell>
          <cell r="H612">
            <v>157</v>
          </cell>
          <cell r="I612">
            <v>0</v>
          </cell>
          <cell r="J612">
            <v>0</v>
          </cell>
          <cell r="K612">
            <v>0.19</v>
          </cell>
          <cell r="L612" t="str">
            <v>26</v>
          </cell>
          <cell r="M612" t="str">
            <v>70003</v>
          </cell>
          <cell r="N612" t="str">
            <v>16 3612550</v>
          </cell>
          <cell r="O612" t="str">
            <v>08</v>
          </cell>
          <cell r="P612">
            <v>10</v>
          </cell>
          <cell r="Q612">
            <v>0</v>
          </cell>
          <cell r="R612" t="str">
            <v>1</v>
          </cell>
          <cell r="S612" t="str">
            <v>70</v>
          </cell>
          <cell r="T612">
            <v>95</v>
          </cell>
          <cell r="U612">
            <v>10</v>
          </cell>
          <cell r="V612">
            <v>95</v>
          </cell>
          <cell r="W612">
            <v>10</v>
          </cell>
          <cell r="X612">
            <v>95</v>
          </cell>
          <cell r="Y612">
            <v>9</v>
          </cell>
          <cell r="Z612">
            <v>96</v>
          </cell>
          <cell r="AB612" t="str">
            <v>14</v>
          </cell>
          <cell r="AC612">
            <v>9</v>
          </cell>
          <cell r="AD612" t="str">
            <v>0</v>
          </cell>
          <cell r="AE612" t="str">
            <v>0</v>
          </cell>
          <cell r="AF612" t="str">
            <v>00</v>
          </cell>
          <cell r="AI612">
            <v>835555</v>
          </cell>
          <cell r="AJ612">
            <v>181036.92</v>
          </cell>
        </row>
        <row r="613">
          <cell r="A613" t="str">
            <v>02</v>
          </cell>
          <cell r="B613" t="str">
            <v>02</v>
          </cell>
          <cell r="C613" t="str">
            <v>1508</v>
          </cell>
          <cell r="D613" t="str">
            <v>Сварочная установка</v>
          </cell>
          <cell r="E613" t="str">
            <v>АС-42 на базе тракто</v>
          </cell>
          <cell r="F613" t="str">
            <v>ра Т-150</v>
          </cell>
          <cell r="G613" t="str">
            <v>01</v>
          </cell>
          <cell r="H613">
            <v>91000</v>
          </cell>
          <cell r="I613">
            <v>0</v>
          </cell>
          <cell r="J613">
            <v>0</v>
          </cell>
          <cell r="K613">
            <v>0.24</v>
          </cell>
          <cell r="L613" t="str">
            <v>20</v>
          </cell>
          <cell r="M613" t="str">
            <v>42503</v>
          </cell>
          <cell r="N613" t="str">
            <v>14 2947193</v>
          </cell>
          <cell r="O613" t="str">
            <v>067</v>
          </cell>
          <cell r="P613">
            <v>12.5</v>
          </cell>
          <cell r="Q613">
            <v>0</v>
          </cell>
          <cell r="R613" t="str">
            <v>1</v>
          </cell>
          <cell r="S613" t="str">
            <v>42</v>
          </cell>
          <cell r="T613">
            <v>95</v>
          </cell>
          <cell r="U613">
            <v>11</v>
          </cell>
          <cell r="V613">
            <v>95</v>
          </cell>
          <cell r="W613">
            <v>11</v>
          </cell>
          <cell r="X613">
            <v>95</v>
          </cell>
          <cell r="Y613">
            <v>0</v>
          </cell>
          <cell r="Z613">
            <v>0</v>
          </cell>
          <cell r="AB613" t="str">
            <v>14</v>
          </cell>
          <cell r="AC613">
            <v>3</v>
          </cell>
          <cell r="AD613" t="str">
            <v>0</v>
          </cell>
          <cell r="AE613" t="str">
            <v>0</v>
          </cell>
          <cell r="AF613" t="str">
            <v>00</v>
          </cell>
          <cell r="AI613">
            <v>375198694</v>
          </cell>
          <cell r="AJ613">
            <v>97707993.230000004</v>
          </cell>
        </row>
        <row r="614">
          <cell r="A614" t="str">
            <v>02</v>
          </cell>
          <cell r="B614" t="str">
            <v>51</v>
          </cell>
          <cell r="C614" t="str">
            <v>1509</v>
          </cell>
          <cell r="D614" t="str">
            <v>Вагон жилой Кедр-4</v>
          </cell>
          <cell r="E614" t="str">
            <v>дерево-металлич.</v>
          </cell>
          <cell r="G614" t="str">
            <v>01</v>
          </cell>
          <cell r="H614">
            <v>85000</v>
          </cell>
          <cell r="I614">
            <v>0</v>
          </cell>
          <cell r="J614">
            <v>0</v>
          </cell>
          <cell r="K614">
            <v>1.2</v>
          </cell>
          <cell r="L614" t="str">
            <v>20</v>
          </cell>
          <cell r="M614" t="str">
            <v>10010</v>
          </cell>
          <cell r="N614" t="str">
            <v>13 2022261</v>
          </cell>
          <cell r="O614" t="str">
            <v>01</v>
          </cell>
          <cell r="P614">
            <v>12.5</v>
          </cell>
          <cell r="Q614">
            <v>0</v>
          </cell>
          <cell r="R614" t="str">
            <v>1</v>
          </cell>
          <cell r="S614" t="str">
            <v>10</v>
          </cell>
          <cell r="T614">
            <v>95</v>
          </cell>
          <cell r="U614">
            <v>11</v>
          </cell>
          <cell r="V614">
            <v>95</v>
          </cell>
          <cell r="W614">
            <v>11</v>
          </cell>
          <cell r="X614">
            <v>95</v>
          </cell>
          <cell r="Y614">
            <v>0</v>
          </cell>
          <cell r="Z614">
            <v>0</v>
          </cell>
          <cell r="AD614" t="str">
            <v>0</v>
          </cell>
          <cell r="AE614" t="str">
            <v>0</v>
          </cell>
          <cell r="AF614" t="str">
            <v>00</v>
          </cell>
          <cell r="AI614">
            <v>71111111</v>
          </cell>
          <cell r="AJ614">
            <v>18518518.489999998</v>
          </cell>
        </row>
        <row r="615">
          <cell r="A615" t="str">
            <v>02</v>
          </cell>
          <cell r="B615" t="str">
            <v>80</v>
          </cell>
          <cell r="C615" t="str">
            <v>1510</v>
          </cell>
          <cell r="D615" t="str">
            <v>Комплект мебели</v>
          </cell>
          <cell r="E615" t="str">
            <v>от ТОО"Подъем"</v>
          </cell>
          <cell r="G615" t="str">
            <v>01</v>
          </cell>
          <cell r="H615">
            <v>13283.75</v>
          </cell>
          <cell r="I615">
            <v>0</v>
          </cell>
          <cell r="J615">
            <v>0</v>
          </cell>
          <cell r="K615">
            <v>0.91</v>
          </cell>
          <cell r="L615" t="str">
            <v>26</v>
          </cell>
          <cell r="M615" t="str">
            <v>70003</v>
          </cell>
          <cell r="N615" t="str">
            <v>16 3612454</v>
          </cell>
          <cell r="O615" t="str">
            <v>08</v>
          </cell>
          <cell r="P615">
            <v>10</v>
          </cell>
          <cell r="Q615">
            <v>0</v>
          </cell>
          <cell r="R615" t="str">
            <v>1</v>
          </cell>
          <cell r="S615" t="str">
            <v>70</v>
          </cell>
          <cell r="T615">
            <v>95</v>
          </cell>
          <cell r="U615">
            <v>11</v>
          </cell>
          <cell r="V615">
            <v>95</v>
          </cell>
          <cell r="W615">
            <v>11</v>
          </cell>
          <cell r="X615">
            <v>95</v>
          </cell>
          <cell r="Y615">
            <v>0</v>
          </cell>
          <cell r="Z615">
            <v>0</v>
          </cell>
          <cell r="AB615" t="str">
            <v>14</v>
          </cell>
          <cell r="AC615">
            <v>1</v>
          </cell>
          <cell r="AD615" t="str">
            <v>0</v>
          </cell>
          <cell r="AE615" t="str">
            <v>0</v>
          </cell>
          <cell r="AF615" t="str">
            <v>00</v>
          </cell>
          <cell r="AI615">
            <v>14597531</v>
          </cell>
          <cell r="AJ615">
            <v>3041152.29</v>
          </cell>
        </row>
        <row r="616">
          <cell r="A616" t="str">
            <v>02</v>
          </cell>
          <cell r="B616" t="str">
            <v>99</v>
          </cell>
          <cell r="C616" t="str">
            <v>1511</v>
          </cell>
          <cell r="D616" t="str">
            <v>Центратор внутренний</v>
          </cell>
          <cell r="E616" t="str">
            <v>ЦВ-1270000000</v>
          </cell>
          <cell r="G616" t="str">
            <v>01</v>
          </cell>
          <cell r="H616">
            <v>46800</v>
          </cell>
          <cell r="I616">
            <v>0</v>
          </cell>
          <cell r="J616">
            <v>0</v>
          </cell>
          <cell r="K616">
            <v>0.89</v>
          </cell>
          <cell r="L616" t="str">
            <v>20</v>
          </cell>
          <cell r="M616" t="str">
            <v>43507</v>
          </cell>
          <cell r="N616" t="str">
            <v>14 2928286</v>
          </cell>
          <cell r="O616" t="str">
            <v>067</v>
          </cell>
          <cell r="P616">
            <v>25</v>
          </cell>
          <cell r="Q616">
            <v>0</v>
          </cell>
          <cell r="R616" t="str">
            <v>1</v>
          </cell>
          <cell r="S616" t="str">
            <v>43</v>
          </cell>
          <cell r="T616">
            <v>95</v>
          </cell>
          <cell r="U616">
            <v>11</v>
          </cell>
          <cell r="V616">
            <v>95</v>
          </cell>
          <cell r="W616">
            <v>11</v>
          </cell>
          <cell r="X616">
            <v>95</v>
          </cell>
          <cell r="Y616">
            <v>0</v>
          </cell>
          <cell r="Z616">
            <v>0</v>
          </cell>
          <cell r="AB616" t="str">
            <v>14</v>
          </cell>
          <cell r="AC616">
            <v>12</v>
          </cell>
          <cell r="AD616" t="str">
            <v>0</v>
          </cell>
          <cell r="AE616" t="str">
            <v>0</v>
          </cell>
          <cell r="AF616" t="str">
            <v>00</v>
          </cell>
          <cell r="AI616">
            <v>52482469</v>
          </cell>
          <cell r="AJ616">
            <v>27334619.27</v>
          </cell>
        </row>
        <row r="617">
          <cell r="A617" t="str">
            <v>02</v>
          </cell>
          <cell r="B617" t="str">
            <v>99</v>
          </cell>
          <cell r="C617" t="str">
            <v>1512</v>
          </cell>
          <cell r="D617" t="str">
            <v>Центратор внутренний</v>
          </cell>
          <cell r="E617" t="str">
            <v>ЦВ-1270000000</v>
          </cell>
          <cell r="G617" t="str">
            <v>01</v>
          </cell>
          <cell r="H617">
            <v>46800</v>
          </cell>
          <cell r="I617">
            <v>0</v>
          </cell>
          <cell r="J617">
            <v>0</v>
          </cell>
          <cell r="K617">
            <v>0.89</v>
          </cell>
          <cell r="L617" t="str">
            <v>20</v>
          </cell>
          <cell r="M617" t="str">
            <v>43507</v>
          </cell>
          <cell r="N617" t="str">
            <v>14 2928286</v>
          </cell>
          <cell r="O617" t="str">
            <v>067</v>
          </cell>
          <cell r="P617">
            <v>25</v>
          </cell>
          <cell r="Q617">
            <v>0</v>
          </cell>
          <cell r="R617" t="str">
            <v>1</v>
          </cell>
          <cell r="S617" t="str">
            <v>43</v>
          </cell>
          <cell r="T617">
            <v>95</v>
          </cell>
          <cell r="U617">
            <v>11</v>
          </cell>
          <cell r="V617">
            <v>95</v>
          </cell>
          <cell r="W617">
            <v>11</v>
          </cell>
          <cell r="X617">
            <v>95</v>
          </cell>
          <cell r="Y617">
            <v>0</v>
          </cell>
          <cell r="Z617">
            <v>0</v>
          </cell>
          <cell r="AB617" t="str">
            <v>14</v>
          </cell>
          <cell r="AC617">
            <v>12</v>
          </cell>
          <cell r="AD617" t="str">
            <v>0</v>
          </cell>
          <cell r="AE617" t="str">
            <v>0</v>
          </cell>
          <cell r="AF617" t="str">
            <v>00</v>
          </cell>
          <cell r="AI617">
            <v>52482469</v>
          </cell>
          <cell r="AJ617">
            <v>27334619.27</v>
          </cell>
        </row>
        <row r="618">
          <cell r="A618" t="str">
            <v>02</v>
          </cell>
          <cell r="B618" t="str">
            <v>71</v>
          </cell>
          <cell r="C618" t="str">
            <v>1514</v>
          </cell>
          <cell r="D618" t="str">
            <v>Стол V 121</v>
          </cell>
          <cell r="G618" t="str">
            <v>01</v>
          </cell>
          <cell r="H618">
            <v>801</v>
          </cell>
          <cell r="I618">
            <v>0</v>
          </cell>
          <cell r="J618">
            <v>0</v>
          </cell>
          <cell r="K618">
            <v>0.91</v>
          </cell>
          <cell r="L618" t="str">
            <v>23</v>
          </cell>
          <cell r="M618" t="str">
            <v>70003</v>
          </cell>
          <cell r="N618" t="str">
            <v>16 3612421</v>
          </cell>
          <cell r="O618" t="str">
            <v>08</v>
          </cell>
          <cell r="P618">
            <v>10</v>
          </cell>
          <cell r="Q618">
            <v>0</v>
          </cell>
          <cell r="R618" t="str">
            <v>1</v>
          </cell>
          <cell r="S618" t="str">
            <v>70</v>
          </cell>
          <cell r="T618">
            <v>94</v>
          </cell>
          <cell r="U618">
            <v>11</v>
          </cell>
          <cell r="V618">
            <v>95</v>
          </cell>
          <cell r="W618">
            <v>11</v>
          </cell>
          <cell r="X618">
            <v>95</v>
          </cell>
          <cell r="Y618">
            <v>0</v>
          </cell>
          <cell r="Z618">
            <v>0</v>
          </cell>
          <cell r="AD618" t="str">
            <v>0</v>
          </cell>
          <cell r="AE618" t="str">
            <v>0</v>
          </cell>
          <cell r="AF618" t="str">
            <v>00</v>
          </cell>
          <cell r="AI618">
            <v>884009</v>
          </cell>
          <cell r="AJ618">
            <v>184168.54</v>
          </cell>
        </row>
        <row r="619">
          <cell r="A619" t="str">
            <v>02</v>
          </cell>
          <cell r="B619" t="str">
            <v>71</v>
          </cell>
          <cell r="C619" t="str">
            <v>1515</v>
          </cell>
          <cell r="D619" t="str">
            <v>Стол V 123</v>
          </cell>
          <cell r="G619" t="str">
            <v>01</v>
          </cell>
          <cell r="H619">
            <v>832</v>
          </cell>
          <cell r="I619">
            <v>0</v>
          </cell>
          <cell r="J619">
            <v>0</v>
          </cell>
          <cell r="K619">
            <v>0.89</v>
          </cell>
          <cell r="L619" t="str">
            <v>23</v>
          </cell>
          <cell r="M619" t="str">
            <v>70003</v>
          </cell>
          <cell r="N619" t="str">
            <v>16 3612421</v>
          </cell>
          <cell r="O619" t="str">
            <v>08</v>
          </cell>
          <cell r="P619">
            <v>10</v>
          </cell>
          <cell r="Q619">
            <v>0</v>
          </cell>
          <cell r="R619" t="str">
            <v>1</v>
          </cell>
          <cell r="S619" t="str">
            <v>70</v>
          </cell>
          <cell r="T619">
            <v>94</v>
          </cell>
          <cell r="U619">
            <v>11</v>
          </cell>
          <cell r="V619">
            <v>95</v>
          </cell>
          <cell r="W619">
            <v>11</v>
          </cell>
          <cell r="X619">
            <v>95</v>
          </cell>
          <cell r="Y619">
            <v>0</v>
          </cell>
          <cell r="Z619">
            <v>0</v>
          </cell>
          <cell r="AD619" t="str">
            <v>0</v>
          </cell>
          <cell r="AE619" t="str">
            <v>0</v>
          </cell>
          <cell r="AF619" t="str">
            <v>00</v>
          </cell>
          <cell r="AI619">
            <v>938334</v>
          </cell>
          <cell r="AJ619">
            <v>195486.25</v>
          </cell>
        </row>
        <row r="620">
          <cell r="A620" t="str">
            <v>02</v>
          </cell>
          <cell r="B620" t="str">
            <v>71</v>
          </cell>
          <cell r="C620" t="str">
            <v>1516</v>
          </cell>
          <cell r="D620" t="str">
            <v>Тумба</v>
          </cell>
          <cell r="G620" t="str">
            <v>01</v>
          </cell>
          <cell r="H620">
            <v>512</v>
          </cell>
          <cell r="I620">
            <v>0</v>
          </cell>
          <cell r="J620">
            <v>0</v>
          </cell>
          <cell r="K620">
            <v>0.65</v>
          </cell>
          <cell r="L620" t="str">
            <v>23</v>
          </cell>
          <cell r="M620" t="str">
            <v>70003</v>
          </cell>
          <cell r="N620" t="str">
            <v>16 3612461</v>
          </cell>
          <cell r="O620" t="str">
            <v>08</v>
          </cell>
          <cell r="P620">
            <v>10</v>
          </cell>
          <cell r="Q620">
            <v>0</v>
          </cell>
          <cell r="R620" t="str">
            <v>1</v>
          </cell>
          <cell r="S620" t="str">
            <v>70</v>
          </cell>
          <cell r="T620">
            <v>94</v>
          </cell>
          <cell r="U620">
            <v>11</v>
          </cell>
          <cell r="V620">
            <v>95</v>
          </cell>
          <cell r="W620">
            <v>11</v>
          </cell>
          <cell r="X620">
            <v>95</v>
          </cell>
          <cell r="Y620">
            <v>0</v>
          </cell>
          <cell r="Z620">
            <v>0</v>
          </cell>
          <cell r="AD620" t="str">
            <v>0</v>
          </cell>
          <cell r="AE620" t="str">
            <v>0</v>
          </cell>
          <cell r="AF620" t="str">
            <v>00</v>
          </cell>
          <cell r="AI620">
            <v>790176</v>
          </cell>
          <cell r="AJ620">
            <v>164620</v>
          </cell>
        </row>
        <row r="621">
          <cell r="A621" t="str">
            <v>02</v>
          </cell>
          <cell r="B621" t="str">
            <v>71</v>
          </cell>
          <cell r="C621" t="str">
            <v>1517</v>
          </cell>
          <cell r="D621" t="str">
            <v>Шкаф V 125</v>
          </cell>
          <cell r="G621" t="str">
            <v>01</v>
          </cell>
          <cell r="H621">
            <v>584.24</v>
          </cell>
          <cell r="I621">
            <v>0</v>
          </cell>
          <cell r="J621">
            <v>0</v>
          </cell>
          <cell r="K621">
            <v>0.91</v>
          </cell>
          <cell r="L621" t="str">
            <v>23</v>
          </cell>
          <cell r="M621" t="str">
            <v>70003</v>
          </cell>
          <cell r="N621" t="str">
            <v>16 3612480</v>
          </cell>
          <cell r="O621" t="str">
            <v>08</v>
          </cell>
          <cell r="P621">
            <v>10</v>
          </cell>
          <cell r="Q621">
            <v>0</v>
          </cell>
          <cell r="R621" t="str">
            <v>1</v>
          </cell>
          <cell r="S621" t="str">
            <v>70</v>
          </cell>
          <cell r="T621">
            <v>94</v>
          </cell>
          <cell r="U621">
            <v>11</v>
          </cell>
          <cell r="V621">
            <v>95</v>
          </cell>
          <cell r="W621">
            <v>11</v>
          </cell>
          <cell r="X621">
            <v>95</v>
          </cell>
          <cell r="Y621">
            <v>0</v>
          </cell>
          <cell r="Z621">
            <v>0</v>
          </cell>
          <cell r="AD621" t="str">
            <v>0</v>
          </cell>
          <cell r="AE621" t="str">
            <v>0</v>
          </cell>
          <cell r="AF621" t="str">
            <v>00</v>
          </cell>
          <cell r="AI621">
            <v>642018</v>
          </cell>
          <cell r="AJ621">
            <v>133753.75</v>
          </cell>
        </row>
        <row r="622">
          <cell r="A622" t="str">
            <v>02</v>
          </cell>
          <cell r="B622" t="str">
            <v>90</v>
          </cell>
          <cell r="C622" t="str">
            <v>1518</v>
          </cell>
          <cell r="D622" t="str">
            <v>К-т офисной мебели</v>
          </cell>
          <cell r="G622" t="str">
            <v>01</v>
          </cell>
          <cell r="H622">
            <v>2433.3200000000002</v>
          </cell>
          <cell r="I622">
            <v>0</v>
          </cell>
          <cell r="J622">
            <v>0</v>
          </cell>
          <cell r="K622">
            <v>0.91</v>
          </cell>
          <cell r="L622" t="str">
            <v>23</v>
          </cell>
          <cell r="M622" t="str">
            <v>70004</v>
          </cell>
          <cell r="N622" t="str">
            <v>16 3612510</v>
          </cell>
          <cell r="O622" t="str">
            <v>08</v>
          </cell>
          <cell r="P622">
            <v>6.7</v>
          </cell>
          <cell r="Q622">
            <v>0</v>
          </cell>
          <cell r="R622" t="str">
            <v>1</v>
          </cell>
          <cell r="S622" t="str">
            <v>70</v>
          </cell>
          <cell r="T622">
            <v>95</v>
          </cell>
          <cell r="U622">
            <v>11</v>
          </cell>
          <cell r="V622">
            <v>95</v>
          </cell>
          <cell r="W622">
            <v>11</v>
          </cell>
          <cell r="X622">
            <v>95</v>
          </cell>
          <cell r="Y622">
            <v>0</v>
          </cell>
          <cell r="Z622">
            <v>0</v>
          </cell>
          <cell r="AD622" t="str">
            <v>0</v>
          </cell>
          <cell r="AE622" t="str">
            <v>0</v>
          </cell>
          <cell r="AF622" t="str">
            <v>00</v>
          </cell>
          <cell r="AI622">
            <v>2673977</v>
          </cell>
          <cell r="AJ622">
            <v>373242.62</v>
          </cell>
        </row>
        <row r="623">
          <cell r="A623" t="str">
            <v>02</v>
          </cell>
          <cell r="B623" t="str">
            <v>90</v>
          </cell>
          <cell r="C623" t="str">
            <v>1521</v>
          </cell>
          <cell r="D623" t="str">
            <v>Шлифмашинка МА-2000</v>
          </cell>
          <cell r="G623" t="str">
            <v>01</v>
          </cell>
          <cell r="H623">
            <v>880</v>
          </cell>
          <cell r="I623">
            <v>0</v>
          </cell>
          <cell r="J623">
            <v>0</v>
          </cell>
          <cell r="K623">
            <v>0.54</v>
          </cell>
          <cell r="L623" t="str">
            <v>23</v>
          </cell>
          <cell r="M623" t="str">
            <v>60000</v>
          </cell>
          <cell r="N623" t="str">
            <v>14 2947196</v>
          </cell>
          <cell r="O623" t="str">
            <v>08</v>
          </cell>
          <cell r="P623">
            <v>50</v>
          </cell>
          <cell r="Q623">
            <v>0</v>
          </cell>
          <cell r="R623" t="str">
            <v>1</v>
          </cell>
          <cell r="S623" t="str">
            <v>60</v>
          </cell>
          <cell r="T623">
            <v>95</v>
          </cell>
          <cell r="U623">
            <v>11</v>
          </cell>
          <cell r="V623">
            <v>95</v>
          </cell>
          <cell r="W623">
            <v>11</v>
          </cell>
          <cell r="X623">
            <v>95</v>
          </cell>
          <cell r="Y623">
            <v>0</v>
          </cell>
          <cell r="Z623">
            <v>0</v>
          </cell>
          <cell r="AD623" t="str">
            <v>0</v>
          </cell>
          <cell r="AE623" t="str">
            <v>0</v>
          </cell>
          <cell r="AF623" t="str">
            <v>00</v>
          </cell>
          <cell r="AI623">
            <v>1629738</v>
          </cell>
          <cell r="AJ623">
            <v>1629738</v>
          </cell>
        </row>
        <row r="624">
          <cell r="A624" t="str">
            <v>02</v>
          </cell>
          <cell r="B624" t="str">
            <v>99</v>
          </cell>
          <cell r="C624" t="str">
            <v>1523</v>
          </cell>
          <cell r="D624" t="str">
            <v>Шлифмашинка МА-2000</v>
          </cell>
          <cell r="G624" t="str">
            <v>01</v>
          </cell>
          <cell r="H624">
            <v>880</v>
          </cell>
          <cell r="I624">
            <v>0</v>
          </cell>
          <cell r="J624">
            <v>0</v>
          </cell>
          <cell r="K624">
            <v>0.54</v>
          </cell>
          <cell r="L624" t="str">
            <v>20</v>
          </cell>
          <cell r="M624" t="str">
            <v>60000</v>
          </cell>
          <cell r="N624" t="str">
            <v>14 2947196</v>
          </cell>
          <cell r="O624" t="str">
            <v>08</v>
          </cell>
          <cell r="P624">
            <v>50</v>
          </cell>
          <cell r="Q624">
            <v>0</v>
          </cell>
          <cell r="R624" t="str">
            <v>1</v>
          </cell>
          <cell r="S624" t="str">
            <v>60</v>
          </cell>
          <cell r="T624">
            <v>95</v>
          </cell>
          <cell r="U624">
            <v>11</v>
          </cell>
          <cell r="V624">
            <v>95</v>
          </cell>
          <cell r="W624">
            <v>11</v>
          </cell>
          <cell r="X624">
            <v>95</v>
          </cell>
          <cell r="Y624">
            <v>0</v>
          </cell>
          <cell r="Z624">
            <v>0</v>
          </cell>
          <cell r="AD624" t="str">
            <v>0</v>
          </cell>
          <cell r="AE624" t="str">
            <v>0</v>
          </cell>
          <cell r="AF624" t="str">
            <v>00</v>
          </cell>
          <cell r="AI624">
            <v>1629738</v>
          </cell>
          <cell r="AJ624">
            <v>1629738</v>
          </cell>
        </row>
        <row r="625">
          <cell r="A625" t="str">
            <v>02</v>
          </cell>
          <cell r="B625" t="str">
            <v>99</v>
          </cell>
          <cell r="C625" t="str">
            <v>1524</v>
          </cell>
          <cell r="D625" t="str">
            <v>Шлифмашинка МА-2000</v>
          </cell>
          <cell r="G625" t="str">
            <v>01</v>
          </cell>
          <cell r="H625">
            <v>880</v>
          </cell>
          <cell r="I625">
            <v>0</v>
          </cell>
          <cell r="J625">
            <v>0</v>
          </cell>
          <cell r="K625">
            <v>0.54</v>
          </cell>
          <cell r="L625" t="str">
            <v>20</v>
          </cell>
          <cell r="M625" t="str">
            <v>60000</v>
          </cell>
          <cell r="N625" t="str">
            <v>14 2947196</v>
          </cell>
          <cell r="O625" t="str">
            <v>08</v>
          </cell>
          <cell r="P625">
            <v>50</v>
          </cell>
          <cell r="Q625">
            <v>0</v>
          </cell>
          <cell r="R625" t="str">
            <v>1</v>
          </cell>
          <cell r="S625" t="str">
            <v>60</v>
          </cell>
          <cell r="T625">
            <v>95</v>
          </cell>
          <cell r="U625">
            <v>11</v>
          </cell>
          <cell r="V625">
            <v>95</v>
          </cell>
          <cell r="W625">
            <v>11</v>
          </cell>
          <cell r="X625">
            <v>95</v>
          </cell>
          <cell r="Y625">
            <v>0</v>
          </cell>
          <cell r="Z625">
            <v>0</v>
          </cell>
          <cell r="AD625" t="str">
            <v>0</v>
          </cell>
          <cell r="AE625" t="str">
            <v>0</v>
          </cell>
          <cell r="AF625" t="str">
            <v>00</v>
          </cell>
          <cell r="AI625">
            <v>1629738</v>
          </cell>
          <cell r="AJ625">
            <v>1629738</v>
          </cell>
        </row>
        <row r="626">
          <cell r="A626" t="str">
            <v>02</v>
          </cell>
          <cell r="B626" t="str">
            <v>90</v>
          </cell>
          <cell r="C626" t="str">
            <v>1525</v>
          </cell>
          <cell r="D626" t="str">
            <v>Стол "BODEQA"</v>
          </cell>
          <cell r="G626" t="str">
            <v>01</v>
          </cell>
          <cell r="H626">
            <v>1140.0899999999999</v>
          </cell>
          <cell r="I626">
            <v>0</v>
          </cell>
          <cell r="J626">
            <v>0</v>
          </cell>
          <cell r="K626">
            <v>0.41</v>
          </cell>
          <cell r="L626" t="str">
            <v>23</v>
          </cell>
          <cell r="M626" t="str">
            <v>70003</v>
          </cell>
          <cell r="N626" t="str">
            <v>16 3612421</v>
          </cell>
          <cell r="O626" t="str">
            <v>08</v>
          </cell>
          <cell r="P626">
            <v>10</v>
          </cell>
          <cell r="Q626">
            <v>0</v>
          </cell>
          <cell r="R626" t="str">
            <v>1</v>
          </cell>
          <cell r="S626" t="str">
            <v>70</v>
          </cell>
          <cell r="T626">
            <v>95</v>
          </cell>
          <cell r="U626">
            <v>11</v>
          </cell>
          <cell r="V626">
            <v>95</v>
          </cell>
          <cell r="W626">
            <v>11</v>
          </cell>
          <cell r="X626">
            <v>95</v>
          </cell>
          <cell r="Y626">
            <v>0</v>
          </cell>
          <cell r="Z626">
            <v>0</v>
          </cell>
          <cell r="AD626" t="str">
            <v>0</v>
          </cell>
          <cell r="AE626" t="str">
            <v>0</v>
          </cell>
          <cell r="AF626" t="str">
            <v>00</v>
          </cell>
          <cell r="AI626">
            <v>2814815</v>
          </cell>
          <cell r="AJ626">
            <v>586419.79</v>
          </cell>
        </row>
        <row r="627">
          <cell r="A627" t="str">
            <v>02</v>
          </cell>
          <cell r="B627" t="str">
            <v>70</v>
          </cell>
          <cell r="C627" t="str">
            <v>1526</v>
          </cell>
          <cell r="D627" t="str">
            <v>Блок управления</v>
          </cell>
          <cell r="E627" t="str">
            <v>БУ-6ДЭ-382079</v>
          </cell>
          <cell r="G627" t="str">
            <v>01</v>
          </cell>
          <cell r="H627">
            <v>1865</v>
          </cell>
          <cell r="I627">
            <v>0</v>
          </cell>
          <cell r="J627">
            <v>0</v>
          </cell>
          <cell r="K627">
            <v>0.82</v>
          </cell>
          <cell r="L627" t="str">
            <v>20</v>
          </cell>
          <cell r="M627" t="str">
            <v>42502</v>
          </cell>
          <cell r="N627" t="str">
            <v>14 2922810</v>
          </cell>
          <cell r="O627" t="str">
            <v>067</v>
          </cell>
          <cell r="P627">
            <v>16.7</v>
          </cell>
          <cell r="Q627">
            <v>0</v>
          </cell>
          <cell r="R627" t="str">
            <v>1</v>
          </cell>
          <cell r="S627" t="str">
            <v>42</v>
          </cell>
          <cell r="T627">
            <v>95</v>
          </cell>
          <cell r="U627">
            <v>11</v>
          </cell>
          <cell r="V627">
            <v>95</v>
          </cell>
          <cell r="W627">
            <v>11</v>
          </cell>
          <cell r="X627">
            <v>95</v>
          </cell>
          <cell r="Y627">
            <v>0</v>
          </cell>
          <cell r="Z627">
            <v>0</v>
          </cell>
          <cell r="AB627" t="str">
            <v>14</v>
          </cell>
          <cell r="AC627">
            <v>12</v>
          </cell>
          <cell r="AD627" t="str">
            <v>0</v>
          </cell>
          <cell r="AE627" t="str">
            <v>0</v>
          </cell>
          <cell r="AF627" t="str">
            <v>00</v>
          </cell>
          <cell r="AI627">
            <v>2280000</v>
          </cell>
          <cell r="AJ627">
            <v>793250</v>
          </cell>
        </row>
        <row r="628">
          <cell r="A628" t="str">
            <v>02</v>
          </cell>
          <cell r="B628" t="str">
            <v>70</v>
          </cell>
          <cell r="C628" t="str">
            <v>1527</v>
          </cell>
          <cell r="D628" t="str">
            <v>Блок управления</v>
          </cell>
          <cell r="E628" t="str">
            <v>БУ-6ДЭ-382079</v>
          </cell>
          <cell r="G628" t="str">
            <v>01</v>
          </cell>
          <cell r="H628">
            <v>1865</v>
          </cell>
          <cell r="I628">
            <v>0</v>
          </cell>
          <cell r="J628">
            <v>0</v>
          </cell>
          <cell r="K628">
            <v>0.82</v>
          </cell>
          <cell r="L628" t="str">
            <v>20</v>
          </cell>
          <cell r="M628" t="str">
            <v>42502</v>
          </cell>
          <cell r="N628" t="str">
            <v>14 2922810</v>
          </cell>
          <cell r="O628" t="str">
            <v>067</v>
          </cell>
          <cell r="P628">
            <v>16.7</v>
          </cell>
          <cell r="Q628">
            <v>0</v>
          </cell>
          <cell r="R628" t="str">
            <v>1</v>
          </cell>
          <cell r="S628" t="str">
            <v>42</v>
          </cell>
          <cell r="T628">
            <v>95</v>
          </cell>
          <cell r="U628">
            <v>11</v>
          </cell>
          <cell r="V628">
            <v>95</v>
          </cell>
          <cell r="W628">
            <v>11</v>
          </cell>
          <cell r="X628">
            <v>95</v>
          </cell>
          <cell r="Y628">
            <v>0</v>
          </cell>
          <cell r="Z628">
            <v>0</v>
          </cell>
          <cell r="AB628" t="str">
            <v>14</v>
          </cell>
          <cell r="AC628">
            <v>12</v>
          </cell>
          <cell r="AD628" t="str">
            <v>0</v>
          </cell>
          <cell r="AE628" t="str">
            <v>0</v>
          </cell>
          <cell r="AF628" t="str">
            <v>00</v>
          </cell>
          <cell r="AI628">
            <v>2280000</v>
          </cell>
          <cell r="AJ628">
            <v>793250</v>
          </cell>
        </row>
        <row r="629">
          <cell r="A629" t="str">
            <v>02</v>
          </cell>
          <cell r="B629" t="str">
            <v>23</v>
          </cell>
          <cell r="C629" t="str">
            <v>1531</v>
          </cell>
          <cell r="D629" t="str">
            <v>Седельный тягач</v>
          </cell>
          <cell r="E629" t="str">
            <v>КРАЗ-260В NоВ 804 ОВ</v>
          </cell>
          <cell r="F629" t="str">
            <v>дв19349 ш0754268</v>
          </cell>
          <cell r="G629" t="str">
            <v>01</v>
          </cell>
          <cell r="H629">
            <v>180025.64</v>
          </cell>
          <cell r="I629">
            <v>0</v>
          </cell>
          <cell r="J629">
            <v>210000</v>
          </cell>
          <cell r="K629">
            <v>1</v>
          </cell>
          <cell r="L629" t="str">
            <v>23</v>
          </cell>
          <cell r="M629" t="str">
            <v>50402</v>
          </cell>
          <cell r="N629" t="str">
            <v>15 3410216</v>
          </cell>
          <cell r="O629" t="str">
            <v>075</v>
          </cell>
          <cell r="P629">
            <v>0.37</v>
          </cell>
          <cell r="Q629">
            <v>0</v>
          </cell>
          <cell r="R629" t="str">
            <v>1</v>
          </cell>
          <cell r="S629" t="str">
            <v>50</v>
          </cell>
          <cell r="T629">
            <v>95</v>
          </cell>
          <cell r="U629">
            <v>12</v>
          </cell>
          <cell r="V629">
            <v>95</v>
          </cell>
          <cell r="W629">
            <v>12</v>
          </cell>
          <cell r="X629">
            <v>95</v>
          </cell>
          <cell r="Y629">
            <v>3</v>
          </cell>
          <cell r="Z629">
            <v>96</v>
          </cell>
          <cell r="AD629" t="str">
            <v>0</v>
          </cell>
          <cell r="AE629" t="str">
            <v>0</v>
          </cell>
          <cell r="AF629" t="str">
            <v>00</v>
          </cell>
          <cell r="AI629">
            <v>209918209</v>
          </cell>
          <cell r="AJ629">
            <v>64683459.329999998</v>
          </cell>
        </row>
        <row r="630">
          <cell r="A630" t="str">
            <v>02</v>
          </cell>
          <cell r="B630" t="str">
            <v>23</v>
          </cell>
          <cell r="C630" t="str">
            <v>1532</v>
          </cell>
          <cell r="D630" t="str">
            <v>А/м УАЗ-3909 грузо-</v>
          </cell>
          <cell r="E630" t="str">
            <v>пассажир.Nо В 927 МТ</v>
          </cell>
          <cell r="F630" t="str">
            <v>дв51103128 ш339437</v>
          </cell>
          <cell r="G630" t="str">
            <v>01</v>
          </cell>
          <cell r="H630">
            <v>40551.4</v>
          </cell>
          <cell r="I630">
            <v>0</v>
          </cell>
          <cell r="J630">
            <v>47990</v>
          </cell>
          <cell r="K630">
            <v>0.87</v>
          </cell>
          <cell r="L630" t="str">
            <v>23</v>
          </cell>
          <cell r="M630" t="str">
            <v>50401</v>
          </cell>
          <cell r="N630" t="str">
            <v>15 3410170</v>
          </cell>
          <cell r="O630" t="str">
            <v>075</v>
          </cell>
          <cell r="P630">
            <v>14.3</v>
          </cell>
          <cell r="Q630">
            <v>0</v>
          </cell>
          <cell r="R630" t="str">
            <v>1</v>
          </cell>
          <cell r="S630" t="str">
            <v>50</v>
          </cell>
          <cell r="T630">
            <v>95</v>
          </cell>
          <cell r="U630">
            <v>12</v>
          </cell>
          <cell r="V630">
            <v>95</v>
          </cell>
          <cell r="W630">
            <v>12</v>
          </cell>
          <cell r="X630">
            <v>95</v>
          </cell>
          <cell r="Y630">
            <v>12</v>
          </cell>
          <cell r="Z630">
            <v>95</v>
          </cell>
          <cell r="AD630" t="str">
            <v>0</v>
          </cell>
          <cell r="AE630" t="str">
            <v>0</v>
          </cell>
          <cell r="AF630" t="str">
            <v>00</v>
          </cell>
          <cell r="AI630">
            <v>55308624</v>
          </cell>
          <cell r="AJ630">
            <v>15818266.460000001</v>
          </cell>
        </row>
        <row r="631">
          <cell r="A631" t="str">
            <v>02</v>
          </cell>
          <cell r="B631" t="str">
            <v>23</v>
          </cell>
          <cell r="C631" t="str">
            <v>1533</v>
          </cell>
          <cell r="D631" t="str">
            <v>А/м УАЗ-3909 грузо</v>
          </cell>
          <cell r="E631" t="str">
            <v>пассажир.NоВ 928 МТ</v>
          </cell>
          <cell r="F631" t="str">
            <v>дв50708941 ш328074</v>
          </cell>
          <cell r="G631" t="str">
            <v>01</v>
          </cell>
          <cell r="H631">
            <v>40551.4</v>
          </cell>
          <cell r="I631">
            <v>0</v>
          </cell>
          <cell r="J631">
            <v>47990</v>
          </cell>
          <cell r="K631">
            <v>0.87</v>
          </cell>
          <cell r="L631" t="str">
            <v>23</v>
          </cell>
          <cell r="M631" t="str">
            <v>50401</v>
          </cell>
          <cell r="N631" t="str">
            <v>15 3410170</v>
          </cell>
          <cell r="O631" t="str">
            <v>075</v>
          </cell>
          <cell r="P631">
            <v>14.3</v>
          </cell>
          <cell r="Q631">
            <v>0</v>
          </cell>
          <cell r="R631" t="str">
            <v>1</v>
          </cell>
          <cell r="S631" t="str">
            <v>50</v>
          </cell>
          <cell r="T631">
            <v>95</v>
          </cell>
          <cell r="U631">
            <v>12</v>
          </cell>
          <cell r="V631">
            <v>95</v>
          </cell>
          <cell r="W631">
            <v>12</v>
          </cell>
          <cell r="X631">
            <v>95</v>
          </cell>
          <cell r="Y631">
            <v>12</v>
          </cell>
          <cell r="Z631">
            <v>95</v>
          </cell>
          <cell r="AD631" t="str">
            <v>0</v>
          </cell>
          <cell r="AE631" t="str">
            <v>0</v>
          </cell>
          <cell r="AF631" t="str">
            <v>00</v>
          </cell>
          <cell r="AI631">
            <v>55308642</v>
          </cell>
          <cell r="AJ631">
            <v>15818271.609999999</v>
          </cell>
        </row>
        <row r="632">
          <cell r="A632" t="str">
            <v>02</v>
          </cell>
          <cell r="B632" t="str">
            <v>41</v>
          </cell>
          <cell r="C632" t="str">
            <v>1534</v>
          </cell>
          <cell r="D632" t="str">
            <v>Рентгенаппарат Арина</v>
          </cell>
          <cell r="G632" t="str">
            <v>01</v>
          </cell>
          <cell r="H632">
            <v>3327.5</v>
          </cell>
          <cell r="I632">
            <v>0</v>
          </cell>
          <cell r="J632">
            <v>0</v>
          </cell>
          <cell r="K632">
            <v>1.21</v>
          </cell>
          <cell r="L632" t="str">
            <v>20</v>
          </cell>
          <cell r="M632" t="str">
            <v>47024</v>
          </cell>
          <cell r="N632" t="str">
            <v>14 3313341</v>
          </cell>
          <cell r="O632" t="str">
            <v>063</v>
          </cell>
          <cell r="P632">
            <v>10.4</v>
          </cell>
          <cell r="Q632">
            <v>0</v>
          </cell>
          <cell r="R632" t="str">
            <v>1</v>
          </cell>
          <cell r="S632" t="str">
            <v>47</v>
          </cell>
          <cell r="T632">
            <v>95</v>
          </cell>
          <cell r="U632">
            <v>12</v>
          </cell>
          <cell r="V632">
            <v>95</v>
          </cell>
          <cell r="W632">
            <v>12</v>
          </cell>
          <cell r="X632">
            <v>95</v>
          </cell>
          <cell r="Y632">
            <v>0</v>
          </cell>
          <cell r="Z632">
            <v>0</v>
          </cell>
          <cell r="AD632" t="str">
            <v>0</v>
          </cell>
          <cell r="AE632" t="str">
            <v>0</v>
          </cell>
          <cell r="AF632" t="str">
            <v>00</v>
          </cell>
          <cell r="AI632">
            <v>2750000</v>
          </cell>
          <cell r="AJ632">
            <v>572000</v>
          </cell>
        </row>
        <row r="633">
          <cell r="A633" t="str">
            <v>02</v>
          </cell>
          <cell r="B633" t="str">
            <v>41</v>
          </cell>
          <cell r="C633" t="str">
            <v>1535</v>
          </cell>
          <cell r="D633" t="str">
            <v>Рентгенаппарат Арина</v>
          </cell>
          <cell r="G633" t="str">
            <v>01</v>
          </cell>
          <cell r="H633">
            <v>3327.5</v>
          </cell>
          <cell r="I633">
            <v>0</v>
          </cell>
          <cell r="J633">
            <v>0</v>
          </cell>
          <cell r="K633">
            <v>1.21</v>
          </cell>
          <cell r="L633" t="str">
            <v>20</v>
          </cell>
          <cell r="M633" t="str">
            <v>47024</v>
          </cell>
          <cell r="N633" t="str">
            <v>14 3313341</v>
          </cell>
          <cell r="O633" t="str">
            <v>063</v>
          </cell>
          <cell r="P633">
            <v>10.4</v>
          </cell>
          <cell r="Q633">
            <v>0</v>
          </cell>
          <cell r="R633" t="str">
            <v>1</v>
          </cell>
          <cell r="S633" t="str">
            <v>47</v>
          </cell>
          <cell r="T633">
            <v>95</v>
          </cell>
          <cell r="U633">
            <v>12</v>
          </cell>
          <cell r="V633">
            <v>95</v>
          </cell>
          <cell r="W633">
            <v>12</v>
          </cell>
          <cell r="X633">
            <v>95</v>
          </cell>
          <cell r="Y633">
            <v>0</v>
          </cell>
          <cell r="Z633">
            <v>0</v>
          </cell>
          <cell r="AD633" t="str">
            <v>0</v>
          </cell>
          <cell r="AE633" t="str">
            <v>0</v>
          </cell>
          <cell r="AF633" t="str">
            <v>00</v>
          </cell>
          <cell r="AI633">
            <v>2750000</v>
          </cell>
          <cell r="AJ633">
            <v>572000</v>
          </cell>
        </row>
        <row r="634">
          <cell r="A634" t="str">
            <v>02</v>
          </cell>
          <cell r="B634" t="str">
            <v>41</v>
          </cell>
          <cell r="C634" t="str">
            <v>1536</v>
          </cell>
          <cell r="D634" t="str">
            <v>Рентгенаппарат Арина</v>
          </cell>
          <cell r="G634" t="str">
            <v>01</v>
          </cell>
          <cell r="H634">
            <v>3327.5</v>
          </cell>
          <cell r="I634">
            <v>0</v>
          </cell>
          <cell r="J634">
            <v>0</v>
          </cell>
          <cell r="K634">
            <v>1.21</v>
          </cell>
          <cell r="L634" t="str">
            <v>20</v>
          </cell>
          <cell r="M634" t="str">
            <v>47024</v>
          </cell>
          <cell r="N634" t="str">
            <v>14 3313341</v>
          </cell>
          <cell r="O634" t="str">
            <v>063</v>
          </cell>
          <cell r="P634">
            <v>10.4</v>
          </cell>
          <cell r="Q634">
            <v>0</v>
          </cell>
          <cell r="R634" t="str">
            <v>1</v>
          </cell>
          <cell r="S634" t="str">
            <v>47</v>
          </cell>
          <cell r="T634">
            <v>95</v>
          </cell>
          <cell r="U634">
            <v>12</v>
          </cell>
          <cell r="V634">
            <v>95</v>
          </cell>
          <cell r="W634">
            <v>12</v>
          </cell>
          <cell r="X634">
            <v>95</v>
          </cell>
          <cell r="Y634">
            <v>0</v>
          </cell>
          <cell r="Z634">
            <v>0</v>
          </cell>
          <cell r="AD634" t="str">
            <v>0</v>
          </cell>
          <cell r="AE634" t="str">
            <v>0</v>
          </cell>
          <cell r="AF634" t="str">
            <v>00</v>
          </cell>
          <cell r="AI634">
            <v>2750000</v>
          </cell>
          <cell r="AJ634">
            <v>572000</v>
          </cell>
        </row>
        <row r="635">
          <cell r="A635" t="str">
            <v>02</v>
          </cell>
          <cell r="B635" t="str">
            <v>71</v>
          </cell>
          <cell r="C635" t="str">
            <v>1539</v>
          </cell>
          <cell r="D635" t="str">
            <v>Трактор МТЗ-82 со св</v>
          </cell>
          <cell r="E635" t="str">
            <v>арочным агрегатом и</v>
          </cell>
          <cell r="F635" t="str">
            <v>ЗИПом</v>
          </cell>
          <cell r="G635" t="str">
            <v>01</v>
          </cell>
          <cell r="H635">
            <v>57630</v>
          </cell>
          <cell r="I635">
            <v>0</v>
          </cell>
          <cell r="J635">
            <v>0</v>
          </cell>
          <cell r="K635">
            <v>0.76</v>
          </cell>
          <cell r="L635" t="str">
            <v>23</v>
          </cell>
          <cell r="M635" t="str">
            <v>40609</v>
          </cell>
          <cell r="N635" t="str">
            <v>14 2918102</v>
          </cell>
          <cell r="O635" t="str">
            <v>064</v>
          </cell>
          <cell r="P635">
            <v>9.1</v>
          </cell>
          <cell r="Q635">
            <v>0</v>
          </cell>
          <cell r="R635" t="str">
            <v>1</v>
          </cell>
          <cell r="S635" t="str">
            <v>40</v>
          </cell>
          <cell r="T635">
            <v>95</v>
          </cell>
          <cell r="U635">
            <v>12</v>
          </cell>
          <cell r="V635">
            <v>95</v>
          </cell>
          <cell r="W635">
            <v>12</v>
          </cell>
          <cell r="X635">
            <v>95</v>
          </cell>
          <cell r="Y635">
            <v>0</v>
          </cell>
          <cell r="Z635">
            <v>0</v>
          </cell>
          <cell r="AD635" t="str">
            <v>0</v>
          </cell>
          <cell r="AE635" t="str">
            <v>1</v>
          </cell>
          <cell r="AF635" t="str">
            <v>00</v>
          </cell>
          <cell r="AI635">
            <v>75753086</v>
          </cell>
          <cell r="AJ635">
            <v>13787061.65</v>
          </cell>
        </row>
        <row r="636">
          <cell r="A636" t="str">
            <v>02</v>
          </cell>
          <cell r="B636" t="str">
            <v>02</v>
          </cell>
          <cell r="C636" t="str">
            <v>1540</v>
          </cell>
          <cell r="D636" t="str">
            <v>Тележка большегрузна</v>
          </cell>
          <cell r="E636" t="str">
            <v>я ТБ-20</v>
          </cell>
          <cell r="G636" t="str">
            <v>01</v>
          </cell>
          <cell r="H636">
            <v>12058</v>
          </cell>
          <cell r="I636">
            <v>0</v>
          </cell>
          <cell r="J636">
            <v>0</v>
          </cell>
          <cell r="K636">
            <v>0.99</v>
          </cell>
          <cell r="L636" t="str">
            <v>20</v>
          </cell>
          <cell r="M636" t="str">
            <v>43415</v>
          </cell>
          <cell r="N636" t="str">
            <v>15 3420183</v>
          </cell>
          <cell r="O636" t="str">
            <v>064</v>
          </cell>
          <cell r="P636">
            <v>18</v>
          </cell>
          <cell r="Q636">
            <v>0</v>
          </cell>
          <cell r="R636" t="str">
            <v>1</v>
          </cell>
          <cell r="S636" t="str">
            <v>43</v>
          </cell>
          <cell r="T636">
            <v>95</v>
          </cell>
          <cell r="U636">
            <v>12</v>
          </cell>
          <cell r="V636">
            <v>95</v>
          </cell>
          <cell r="W636">
            <v>12</v>
          </cell>
          <cell r="X636">
            <v>95</v>
          </cell>
          <cell r="Y636">
            <v>0</v>
          </cell>
          <cell r="Z636">
            <v>0</v>
          </cell>
          <cell r="AD636" t="str">
            <v>0</v>
          </cell>
          <cell r="AE636" t="str">
            <v>0</v>
          </cell>
          <cell r="AF636" t="str">
            <v>00</v>
          </cell>
          <cell r="AI636">
            <v>12181428</v>
          </cell>
          <cell r="AJ636">
            <v>4385314.08</v>
          </cell>
        </row>
        <row r="637">
          <cell r="A637" t="str">
            <v>02</v>
          </cell>
          <cell r="B637" t="str">
            <v>71</v>
          </cell>
          <cell r="C637" t="str">
            <v>1541</v>
          </cell>
          <cell r="D637" t="str">
            <v>КомпьюторАТ-486Дх2 с</v>
          </cell>
          <cell r="E637" t="str">
            <v>принтеромEPSON LX300</v>
          </cell>
          <cell r="F637" t="str">
            <v>c каб.и сетев.фильтр</v>
          </cell>
          <cell r="G637" t="str">
            <v>01</v>
          </cell>
          <cell r="H637">
            <v>4318.1000000000004</v>
          </cell>
          <cell r="I637">
            <v>0</v>
          </cell>
          <cell r="J637">
            <v>4571.1000000000004</v>
          </cell>
          <cell r="K637">
            <v>0.66</v>
          </cell>
          <cell r="L637" t="str">
            <v>23</v>
          </cell>
          <cell r="M637" t="str">
            <v>48008</v>
          </cell>
          <cell r="N637" t="str">
            <v>14 3020000</v>
          </cell>
          <cell r="O637" t="str">
            <v>063</v>
          </cell>
          <cell r="P637">
            <v>10</v>
          </cell>
          <cell r="Q637">
            <v>0</v>
          </cell>
          <cell r="R637" t="str">
            <v>1</v>
          </cell>
          <cell r="S637" t="str">
            <v>48</v>
          </cell>
          <cell r="T637">
            <v>95</v>
          </cell>
          <cell r="U637">
            <v>12</v>
          </cell>
          <cell r="V637">
            <v>95</v>
          </cell>
          <cell r="W637">
            <v>12</v>
          </cell>
          <cell r="X637">
            <v>95</v>
          </cell>
          <cell r="Y637">
            <v>6</v>
          </cell>
          <cell r="Z637">
            <v>99</v>
          </cell>
          <cell r="AD637" t="str">
            <v>0</v>
          </cell>
          <cell r="AE637" t="str">
            <v>0</v>
          </cell>
          <cell r="AF637" t="str">
            <v>00</v>
          </cell>
          <cell r="AI637">
            <v>4890015</v>
          </cell>
          <cell r="AJ637">
            <v>978003</v>
          </cell>
        </row>
        <row r="638">
          <cell r="A638" t="str">
            <v>02</v>
          </cell>
          <cell r="B638" t="str">
            <v>05</v>
          </cell>
          <cell r="C638" t="str">
            <v>1543</v>
          </cell>
          <cell r="D638" t="str">
            <v>Полотенце мягкое</v>
          </cell>
          <cell r="E638" t="str">
            <v>ПМ-1428</v>
          </cell>
          <cell r="G638" t="str">
            <v>01</v>
          </cell>
          <cell r="H638">
            <v>30150</v>
          </cell>
          <cell r="I638">
            <v>0</v>
          </cell>
          <cell r="J638">
            <v>0</v>
          </cell>
          <cell r="K638">
            <v>0.94</v>
          </cell>
          <cell r="L638" t="str">
            <v>20</v>
          </cell>
          <cell r="M638" t="str">
            <v>43815</v>
          </cell>
          <cell r="N638" t="str">
            <v>14 2947192</v>
          </cell>
          <cell r="O638" t="str">
            <v>067</v>
          </cell>
          <cell r="P638">
            <v>50</v>
          </cell>
          <cell r="Q638">
            <v>0</v>
          </cell>
          <cell r="R638" t="str">
            <v>1</v>
          </cell>
          <cell r="S638" t="str">
            <v>43</v>
          </cell>
          <cell r="T638">
            <v>95</v>
          </cell>
          <cell r="U638">
            <v>12</v>
          </cell>
          <cell r="V638">
            <v>95</v>
          </cell>
          <cell r="W638">
            <v>12</v>
          </cell>
          <cell r="X638">
            <v>95</v>
          </cell>
          <cell r="Y638">
            <v>0</v>
          </cell>
          <cell r="Z638">
            <v>0</v>
          </cell>
          <cell r="AB638" t="str">
            <v>14</v>
          </cell>
          <cell r="AC638">
            <v>1</v>
          </cell>
          <cell r="AD638" t="str">
            <v>0</v>
          </cell>
          <cell r="AE638" t="str">
            <v>0</v>
          </cell>
          <cell r="AF638" t="str">
            <v>00</v>
          </cell>
          <cell r="AI638">
            <v>32076000</v>
          </cell>
          <cell r="AJ638">
            <v>32076000</v>
          </cell>
        </row>
        <row r="639">
          <cell r="A639" t="str">
            <v>02</v>
          </cell>
          <cell r="B639" t="str">
            <v>11</v>
          </cell>
          <cell r="C639" t="str">
            <v>1528</v>
          </cell>
          <cell r="D639" t="str">
            <v>Трансформаторная под</v>
          </cell>
          <cell r="E639" t="str">
            <v>станция КТП-400х16</v>
          </cell>
          <cell r="G639" t="str">
            <v>01</v>
          </cell>
          <cell r="H639">
            <v>4801.1400000000003</v>
          </cell>
          <cell r="I639">
            <v>0</v>
          </cell>
          <cell r="J639">
            <v>0</v>
          </cell>
          <cell r="K639">
            <v>1.21</v>
          </cell>
          <cell r="L639" t="str">
            <v>20</v>
          </cell>
          <cell r="M639" t="str">
            <v>40701</v>
          </cell>
          <cell r="N639" t="str">
            <v>14 3115202</v>
          </cell>
          <cell r="O639" t="str">
            <v>067</v>
          </cell>
          <cell r="P639">
            <v>6.6</v>
          </cell>
          <cell r="Q639">
            <v>0</v>
          </cell>
          <cell r="R639" t="str">
            <v>1</v>
          </cell>
          <cell r="S639" t="str">
            <v>40</v>
          </cell>
          <cell r="T639">
            <v>95</v>
          </cell>
          <cell r="U639">
            <v>12</v>
          </cell>
          <cell r="V639">
            <v>95</v>
          </cell>
          <cell r="W639">
            <v>12</v>
          </cell>
          <cell r="X639">
            <v>95</v>
          </cell>
          <cell r="Y639">
            <v>0</v>
          </cell>
          <cell r="Z639">
            <v>0</v>
          </cell>
          <cell r="AD639" t="str">
            <v>2</v>
          </cell>
          <cell r="AE639" t="str">
            <v>0</v>
          </cell>
          <cell r="AF639" t="str">
            <v>00</v>
          </cell>
          <cell r="AG639">
            <v>3967880</v>
          </cell>
          <cell r="AI639">
            <v>3967880</v>
          </cell>
          <cell r="AJ639">
            <v>523760.16</v>
          </cell>
        </row>
        <row r="640">
          <cell r="A640" t="str">
            <v>02</v>
          </cell>
          <cell r="B640" t="str">
            <v>11</v>
          </cell>
          <cell r="C640" t="str">
            <v>1529</v>
          </cell>
          <cell r="D640" t="str">
            <v>Щит ПР-3709</v>
          </cell>
          <cell r="G640" t="str">
            <v>01</v>
          </cell>
          <cell r="H640">
            <v>1389.78</v>
          </cell>
          <cell r="I640">
            <v>0</v>
          </cell>
          <cell r="J640">
            <v>0</v>
          </cell>
          <cell r="K640">
            <v>1.21</v>
          </cell>
          <cell r="L640" t="str">
            <v>20</v>
          </cell>
          <cell r="M640" t="str">
            <v>40707</v>
          </cell>
          <cell r="N640" t="str">
            <v>14 3120390</v>
          </cell>
          <cell r="O640" t="str">
            <v>067</v>
          </cell>
          <cell r="P640">
            <v>14.8</v>
          </cell>
          <cell r="Q640">
            <v>0</v>
          </cell>
          <cell r="R640" t="str">
            <v>1</v>
          </cell>
          <cell r="S640" t="str">
            <v>40</v>
          </cell>
          <cell r="T640">
            <v>95</v>
          </cell>
          <cell r="U640">
            <v>12</v>
          </cell>
          <cell r="V640">
            <v>95</v>
          </cell>
          <cell r="W640">
            <v>12</v>
          </cell>
          <cell r="X640">
            <v>95</v>
          </cell>
          <cell r="Y640">
            <v>0</v>
          </cell>
          <cell r="Z640">
            <v>0</v>
          </cell>
          <cell r="AD640" t="str">
            <v>2</v>
          </cell>
          <cell r="AE640" t="str">
            <v>0</v>
          </cell>
          <cell r="AF640" t="str">
            <v>00</v>
          </cell>
          <cell r="AG640">
            <v>1148580</v>
          </cell>
          <cell r="AI640">
            <v>1148580</v>
          </cell>
          <cell r="AJ640">
            <v>339979.68</v>
          </cell>
        </row>
        <row r="641">
          <cell r="A641" t="str">
            <v>02</v>
          </cell>
          <cell r="B641" t="str">
            <v>11</v>
          </cell>
          <cell r="C641" t="str">
            <v>1530</v>
          </cell>
          <cell r="D641" t="str">
            <v>Распределительный пу</v>
          </cell>
          <cell r="E641" t="str">
            <v>нкт С-9522-13</v>
          </cell>
          <cell r="G641" t="str">
            <v>01</v>
          </cell>
          <cell r="H641">
            <v>2822.1</v>
          </cell>
          <cell r="I641">
            <v>0</v>
          </cell>
          <cell r="J641">
            <v>0</v>
          </cell>
          <cell r="K641">
            <v>1.21</v>
          </cell>
          <cell r="L641" t="str">
            <v>20</v>
          </cell>
          <cell r="M641" t="str">
            <v>40707</v>
          </cell>
          <cell r="N641" t="str">
            <v>14 3120390</v>
          </cell>
          <cell r="O641" t="str">
            <v>067</v>
          </cell>
          <cell r="P641">
            <v>14.8</v>
          </cell>
          <cell r="Q641">
            <v>0</v>
          </cell>
          <cell r="R641" t="str">
            <v>1</v>
          </cell>
          <cell r="S641" t="str">
            <v>40</v>
          </cell>
          <cell r="T641">
            <v>95</v>
          </cell>
          <cell r="U641">
            <v>12</v>
          </cell>
          <cell r="V641">
            <v>95</v>
          </cell>
          <cell r="W641">
            <v>12</v>
          </cell>
          <cell r="X641">
            <v>95</v>
          </cell>
          <cell r="Y641">
            <v>0</v>
          </cell>
          <cell r="Z641">
            <v>0</v>
          </cell>
          <cell r="AD641" t="str">
            <v>2</v>
          </cell>
          <cell r="AE641" t="str">
            <v>0</v>
          </cell>
          <cell r="AF641" t="str">
            <v>00</v>
          </cell>
          <cell r="AG641">
            <v>2332312</v>
          </cell>
          <cell r="AI641">
            <v>2332312</v>
          </cell>
          <cell r="AJ641">
            <v>6530.47</v>
          </cell>
        </row>
        <row r="642">
          <cell r="A642" t="str">
            <v>02</v>
          </cell>
          <cell r="B642" t="str">
            <v>11</v>
          </cell>
          <cell r="C642" t="str">
            <v>1547</v>
          </cell>
          <cell r="D642" t="str">
            <v>Задвижка 500х75</v>
          </cell>
          <cell r="G642" t="str">
            <v>01</v>
          </cell>
          <cell r="H642">
            <v>3968.23</v>
          </cell>
          <cell r="I642">
            <v>0</v>
          </cell>
          <cell r="J642">
            <v>0</v>
          </cell>
          <cell r="K642">
            <v>1.1000000000000001</v>
          </cell>
          <cell r="L642" t="str">
            <v>20</v>
          </cell>
          <cell r="M642" t="str">
            <v>50604</v>
          </cell>
          <cell r="N642" t="str">
            <v>14 2928142</v>
          </cell>
          <cell r="O642" t="str">
            <v>075</v>
          </cell>
          <cell r="P642">
            <v>5.5</v>
          </cell>
          <cell r="Q642">
            <v>0</v>
          </cell>
          <cell r="R642" t="str">
            <v>1</v>
          </cell>
          <cell r="S642" t="str">
            <v>50</v>
          </cell>
          <cell r="T642">
            <v>95</v>
          </cell>
          <cell r="U642">
            <v>12</v>
          </cell>
          <cell r="V642">
            <v>95</v>
          </cell>
          <cell r="W642">
            <v>12</v>
          </cell>
          <cell r="X642">
            <v>95</v>
          </cell>
          <cell r="Y642">
            <v>0</v>
          </cell>
          <cell r="Z642">
            <v>0</v>
          </cell>
          <cell r="AD642" t="str">
            <v>0</v>
          </cell>
          <cell r="AE642" t="str">
            <v>0</v>
          </cell>
          <cell r="AF642" t="str">
            <v>00</v>
          </cell>
          <cell r="AI642">
            <v>3594767</v>
          </cell>
          <cell r="AJ642">
            <v>395424.37</v>
          </cell>
        </row>
        <row r="643">
          <cell r="A643" t="str">
            <v>19</v>
          </cell>
          <cell r="B643" t="str">
            <v>19</v>
          </cell>
          <cell r="C643" t="str">
            <v>1609</v>
          </cell>
          <cell r="D643" t="str">
            <v>Котельная ПКН-2М</v>
          </cell>
          <cell r="G643" t="str">
            <v>01</v>
          </cell>
          <cell r="H643">
            <v>27014.93</v>
          </cell>
          <cell r="I643">
            <v>0</v>
          </cell>
          <cell r="J643">
            <v>0</v>
          </cell>
          <cell r="K643">
            <v>1.51</v>
          </cell>
          <cell r="L643" t="str">
            <v>88/4</v>
          </cell>
          <cell r="M643" t="str">
            <v>40001</v>
          </cell>
          <cell r="N643" t="str">
            <v>14 2813101</v>
          </cell>
          <cell r="O643" t="str">
            <v>064</v>
          </cell>
          <cell r="P643">
            <v>4.2</v>
          </cell>
          <cell r="Q643">
            <v>0</v>
          </cell>
          <cell r="R643" t="str">
            <v>1</v>
          </cell>
          <cell r="S643" t="str">
            <v>40</v>
          </cell>
          <cell r="T643">
            <v>95</v>
          </cell>
          <cell r="U643">
            <v>12</v>
          </cell>
          <cell r="V643">
            <v>95</v>
          </cell>
          <cell r="W643">
            <v>12</v>
          </cell>
          <cell r="X643">
            <v>95</v>
          </cell>
          <cell r="Y643">
            <v>0</v>
          </cell>
          <cell r="Z643">
            <v>0</v>
          </cell>
          <cell r="AB643" t="str">
            <v>14</v>
          </cell>
          <cell r="AC643">
            <v>1</v>
          </cell>
          <cell r="AD643" t="str">
            <v>0</v>
          </cell>
          <cell r="AE643" t="str">
            <v>0</v>
          </cell>
          <cell r="AF643" t="str">
            <v>19</v>
          </cell>
          <cell r="AI643">
            <v>13373562</v>
          </cell>
          <cell r="AJ643">
            <v>1123379.21</v>
          </cell>
        </row>
        <row r="644">
          <cell r="A644" t="str">
            <v>02</v>
          </cell>
          <cell r="B644" t="str">
            <v>11</v>
          </cell>
          <cell r="C644" t="str">
            <v>1548</v>
          </cell>
          <cell r="D644" t="str">
            <v>Емкость V-25 м3</v>
          </cell>
          <cell r="G644" t="str">
            <v>01</v>
          </cell>
          <cell r="H644">
            <v>20549.099999999999</v>
          </cell>
          <cell r="I644">
            <v>0</v>
          </cell>
          <cell r="J644">
            <v>0</v>
          </cell>
          <cell r="K644">
            <v>1.43</v>
          </cell>
          <cell r="L644" t="str">
            <v>20</v>
          </cell>
          <cell r="M644" t="str">
            <v>42906</v>
          </cell>
          <cell r="N644" t="str">
            <v>12 2812151</v>
          </cell>
          <cell r="O644" t="str">
            <v>067</v>
          </cell>
          <cell r="P644">
            <v>11</v>
          </cell>
          <cell r="Q644">
            <v>0</v>
          </cell>
          <cell r="R644" t="str">
            <v>1</v>
          </cell>
          <cell r="S644" t="str">
            <v>42</v>
          </cell>
          <cell r="T644">
            <v>95</v>
          </cell>
          <cell r="U644">
            <v>12</v>
          </cell>
          <cell r="V644">
            <v>95</v>
          </cell>
          <cell r="W644">
            <v>12</v>
          </cell>
          <cell r="X644">
            <v>95</v>
          </cell>
          <cell r="Y644">
            <v>0</v>
          </cell>
          <cell r="Z644">
            <v>0</v>
          </cell>
          <cell r="AD644" t="str">
            <v>2</v>
          </cell>
          <cell r="AE644" t="str">
            <v>0</v>
          </cell>
          <cell r="AF644" t="str">
            <v>00</v>
          </cell>
          <cell r="AG644">
            <v>14370000</v>
          </cell>
          <cell r="AI644">
            <v>14370000</v>
          </cell>
          <cell r="AJ644">
            <v>3161400</v>
          </cell>
        </row>
        <row r="645">
          <cell r="A645" t="str">
            <v>02</v>
          </cell>
          <cell r="B645" t="str">
            <v>11</v>
          </cell>
          <cell r="C645" t="str">
            <v>1549</v>
          </cell>
          <cell r="D645" t="str">
            <v>Емкость V-25м3</v>
          </cell>
          <cell r="G645" t="str">
            <v>01</v>
          </cell>
          <cell r="H645">
            <v>19800.39</v>
          </cell>
          <cell r="I645">
            <v>0</v>
          </cell>
          <cell r="J645">
            <v>0</v>
          </cell>
          <cell r="K645">
            <v>1.43</v>
          </cell>
          <cell r="L645" t="str">
            <v>20</v>
          </cell>
          <cell r="M645" t="str">
            <v>42906</v>
          </cell>
          <cell r="N645" t="str">
            <v>12 2812151</v>
          </cell>
          <cell r="O645" t="str">
            <v>067</v>
          </cell>
          <cell r="P645">
            <v>11</v>
          </cell>
          <cell r="Q645">
            <v>0</v>
          </cell>
          <cell r="R645" t="str">
            <v>1</v>
          </cell>
          <cell r="S645" t="str">
            <v>42</v>
          </cell>
          <cell r="T645">
            <v>95</v>
          </cell>
          <cell r="U645">
            <v>12</v>
          </cell>
          <cell r="V645">
            <v>95</v>
          </cell>
          <cell r="W645">
            <v>12</v>
          </cell>
          <cell r="X645">
            <v>95</v>
          </cell>
          <cell r="Y645">
            <v>0</v>
          </cell>
          <cell r="Z645">
            <v>0</v>
          </cell>
          <cell r="AD645" t="str">
            <v>2</v>
          </cell>
          <cell r="AE645" t="str">
            <v>0</v>
          </cell>
          <cell r="AF645" t="str">
            <v>00</v>
          </cell>
          <cell r="AG645">
            <v>13846428</v>
          </cell>
          <cell r="AI645">
            <v>13846428</v>
          </cell>
          <cell r="AJ645">
            <v>3046214.16</v>
          </cell>
        </row>
        <row r="646">
          <cell r="A646" t="str">
            <v>02</v>
          </cell>
          <cell r="B646" t="str">
            <v>11</v>
          </cell>
          <cell r="C646" t="str">
            <v>1550</v>
          </cell>
          <cell r="D646" t="str">
            <v>Установка котельная</v>
          </cell>
          <cell r="E646" t="str">
            <v>ПКН-2М</v>
          </cell>
          <cell r="G646" t="str">
            <v>01</v>
          </cell>
          <cell r="H646">
            <v>16957.990000000002</v>
          </cell>
          <cell r="I646">
            <v>0</v>
          </cell>
          <cell r="J646">
            <v>0</v>
          </cell>
          <cell r="K646">
            <v>1.51</v>
          </cell>
          <cell r="L646" t="str">
            <v>20</v>
          </cell>
          <cell r="M646" t="str">
            <v>40001</v>
          </cell>
          <cell r="N646" t="str">
            <v>14 2813101</v>
          </cell>
          <cell r="O646" t="str">
            <v>064</v>
          </cell>
          <cell r="P646">
            <v>4.2</v>
          </cell>
          <cell r="Q646">
            <v>0</v>
          </cell>
          <cell r="R646" t="str">
            <v>1</v>
          </cell>
          <cell r="S646" t="str">
            <v>40</v>
          </cell>
          <cell r="T646">
            <v>95</v>
          </cell>
          <cell r="U646">
            <v>12</v>
          </cell>
          <cell r="V646">
            <v>95</v>
          </cell>
          <cell r="W646">
            <v>12</v>
          </cell>
          <cell r="X646">
            <v>95</v>
          </cell>
          <cell r="Y646">
            <v>0</v>
          </cell>
          <cell r="Z646">
            <v>0</v>
          </cell>
          <cell r="AB646" t="str">
            <v>14</v>
          </cell>
          <cell r="AC646">
            <v>6</v>
          </cell>
          <cell r="AD646" t="str">
            <v>2</v>
          </cell>
          <cell r="AE646" t="str">
            <v>0</v>
          </cell>
          <cell r="AF646" t="str">
            <v>00</v>
          </cell>
          <cell r="AG646">
            <v>11230457</v>
          </cell>
          <cell r="AI646">
            <v>11230457</v>
          </cell>
          <cell r="AJ646">
            <v>943358.39</v>
          </cell>
        </row>
        <row r="647">
          <cell r="A647" t="str">
            <v>02</v>
          </cell>
          <cell r="B647" t="str">
            <v>11</v>
          </cell>
          <cell r="C647" t="str">
            <v>1551</v>
          </cell>
          <cell r="D647" t="str">
            <v>Установка котельная</v>
          </cell>
          <cell r="E647" t="str">
            <v>ПКН-2М</v>
          </cell>
          <cell r="G647" t="str">
            <v>01</v>
          </cell>
          <cell r="H647">
            <v>16957.990000000002</v>
          </cell>
          <cell r="I647">
            <v>0</v>
          </cell>
          <cell r="J647">
            <v>0</v>
          </cell>
          <cell r="K647">
            <v>1.51</v>
          </cell>
          <cell r="L647" t="str">
            <v>20</v>
          </cell>
          <cell r="M647" t="str">
            <v>40001</v>
          </cell>
          <cell r="N647" t="str">
            <v>14 2813101</v>
          </cell>
          <cell r="O647" t="str">
            <v>064</v>
          </cell>
          <cell r="P647">
            <v>4.2</v>
          </cell>
          <cell r="Q647">
            <v>0</v>
          </cell>
          <cell r="R647" t="str">
            <v>1</v>
          </cell>
          <cell r="S647" t="str">
            <v>40</v>
          </cell>
          <cell r="T647">
            <v>95</v>
          </cell>
          <cell r="U647">
            <v>12</v>
          </cell>
          <cell r="V647">
            <v>95</v>
          </cell>
          <cell r="W647">
            <v>12</v>
          </cell>
          <cell r="X647">
            <v>95</v>
          </cell>
          <cell r="Y647">
            <v>0</v>
          </cell>
          <cell r="Z647">
            <v>0</v>
          </cell>
          <cell r="AD647" t="str">
            <v>2</v>
          </cell>
          <cell r="AE647" t="str">
            <v>0</v>
          </cell>
          <cell r="AF647" t="str">
            <v>00</v>
          </cell>
          <cell r="AG647">
            <v>11230457</v>
          </cell>
          <cell r="AI647">
            <v>11230457</v>
          </cell>
          <cell r="AJ647">
            <v>943358.39</v>
          </cell>
        </row>
        <row r="648">
          <cell r="A648" t="str">
            <v>02</v>
          </cell>
          <cell r="B648" t="str">
            <v>11</v>
          </cell>
          <cell r="C648" t="str">
            <v>1552</v>
          </cell>
          <cell r="D648" t="str">
            <v>Коквейер СМд-150А</v>
          </cell>
          <cell r="G648" t="str">
            <v>01</v>
          </cell>
          <cell r="H648">
            <v>16595.37</v>
          </cell>
          <cell r="I648">
            <v>0</v>
          </cell>
          <cell r="J648">
            <v>0</v>
          </cell>
          <cell r="K648">
            <v>1.01</v>
          </cell>
          <cell r="L648" t="str">
            <v>20</v>
          </cell>
          <cell r="M648" t="str">
            <v>43813</v>
          </cell>
          <cell r="N648" t="str">
            <v>14 2915320</v>
          </cell>
          <cell r="O648" t="str">
            <v>067</v>
          </cell>
          <cell r="P648">
            <v>12.5</v>
          </cell>
          <cell r="Q648">
            <v>0</v>
          </cell>
          <cell r="R648" t="str">
            <v>1</v>
          </cell>
          <cell r="S648" t="str">
            <v>43</v>
          </cell>
          <cell r="T648">
            <v>95</v>
          </cell>
          <cell r="U648">
            <v>12</v>
          </cell>
          <cell r="V648">
            <v>95</v>
          </cell>
          <cell r="W648">
            <v>12</v>
          </cell>
          <cell r="X648">
            <v>95</v>
          </cell>
          <cell r="Y648">
            <v>0</v>
          </cell>
          <cell r="Z648">
            <v>0</v>
          </cell>
          <cell r="AD648" t="str">
            <v>2</v>
          </cell>
          <cell r="AE648" t="str">
            <v>0</v>
          </cell>
          <cell r="AF648" t="str">
            <v>00</v>
          </cell>
          <cell r="AG648">
            <v>16431054</v>
          </cell>
          <cell r="AI648">
            <v>16431054</v>
          </cell>
          <cell r="AJ648">
            <v>4107763.5</v>
          </cell>
        </row>
        <row r="649">
          <cell r="A649" t="str">
            <v>02</v>
          </cell>
          <cell r="B649" t="str">
            <v>11</v>
          </cell>
          <cell r="C649" t="str">
            <v>1553</v>
          </cell>
          <cell r="D649" t="str">
            <v>Конвейер СМд-150А</v>
          </cell>
          <cell r="G649" t="str">
            <v>01</v>
          </cell>
          <cell r="H649">
            <v>16595.37</v>
          </cell>
          <cell r="I649">
            <v>0</v>
          </cell>
          <cell r="J649">
            <v>0</v>
          </cell>
          <cell r="K649">
            <v>1.01</v>
          </cell>
          <cell r="L649" t="str">
            <v>20</v>
          </cell>
          <cell r="M649" t="str">
            <v>43813</v>
          </cell>
          <cell r="N649" t="str">
            <v>14 2915320</v>
          </cell>
          <cell r="O649" t="str">
            <v>067</v>
          </cell>
          <cell r="P649">
            <v>12.5</v>
          </cell>
          <cell r="Q649">
            <v>0</v>
          </cell>
          <cell r="R649" t="str">
            <v>1</v>
          </cell>
          <cell r="S649" t="str">
            <v>43</v>
          </cell>
          <cell r="T649">
            <v>95</v>
          </cell>
          <cell r="U649">
            <v>12</v>
          </cell>
          <cell r="V649">
            <v>95</v>
          </cell>
          <cell r="W649">
            <v>12</v>
          </cell>
          <cell r="X649">
            <v>95</v>
          </cell>
          <cell r="Y649">
            <v>0</v>
          </cell>
          <cell r="Z649">
            <v>0</v>
          </cell>
          <cell r="AD649" t="str">
            <v>2</v>
          </cell>
          <cell r="AE649" t="str">
            <v>0</v>
          </cell>
          <cell r="AF649" t="str">
            <v>00</v>
          </cell>
          <cell r="AG649">
            <v>16431054</v>
          </cell>
          <cell r="AI649">
            <v>16431054</v>
          </cell>
          <cell r="AJ649">
            <v>4107763.5</v>
          </cell>
        </row>
        <row r="650">
          <cell r="A650" t="str">
            <v>02</v>
          </cell>
          <cell r="B650" t="str">
            <v>11</v>
          </cell>
          <cell r="C650" t="str">
            <v>1554</v>
          </cell>
          <cell r="D650" t="str">
            <v>Конвейер СМд-150А</v>
          </cell>
          <cell r="G650" t="str">
            <v>01</v>
          </cell>
          <cell r="H650">
            <v>16595.37</v>
          </cell>
          <cell r="I650">
            <v>0</v>
          </cell>
          <cell r="J650">
            <v>0</v>
          </cell>
          <cell r="K650">
            <v>1.01</v>
          </cell>
          <cell r="L650" t="str">
            <v>20</v>
          </cell>
          <cell r="M650" t="str">
            <v>43813</v>
          </cell>
          <cell r="N650" t="str">
            <v>14 2915320</v>
          </cell>
          <cell r="O650" t="str">
            <v>067</v>
          </cell>
          <cell r="P650">
            <v>12.5</v>
          </cell>
          <cell r="Q650">
            <v>0</v>
          </cell>
          <cell r="R650" t="str">
            <v>1</v>
          </cell>
          <cell r="S650" t="str">
            <v>43</v>
          </cell>
          <cell r="T650">
            <v>95</v>
          </cell>
          <cell r="U650">
            <v>12</v>
          </cell>
          <cell r="V650">
            <v>95</v>
          </cell>
          <cell r="W650">
            <v>12</v>
          </cell>
          <cell r="X650">
            <v>95</v>
          </cell>
          <cell r="Y650">
            <v>0</v>
          </cell>
          <cell r="Z650">
            <v>0</v>
          </cell>
          <cell r="AD650" t="str">
            <v>2</v>
          </cell>
          <cell r="AE650" t="str">
            <v>0</v>
          </cell>
          <cell r="AF650" t="str">
            <v>00</v>
          </cell>
          <cell r="AG650">
            <v>16431054</v>
          </cell>
          <cell r="AI650">
            <v>16431054</v>
          </cell>
          <cell r="AJ650">
            <v>4107763.5</v>
          </cell>
        </row>
        <row r="651">
          <cell r="A651" t="str">
            <v>02</v>
          </cell>
          <cell r="B651" t="str">
            <v>11</v>
          </cell>
          <cell r="C651" t="str">
            <v>1555</v>
          </cell>
          <cell r="D651" t="str">
            <v>Агрегат СМД-187</v>
          </cell>
          <cell r="G651" t="str">
            <v>01</v>
          </cell>
          <cell r="H651">
            <v>131000</v>
          </cell>
          <cell r="I651">
            <v>0</v>
          </cell>
          <cell r="J651">
            <v>0</v>
          </cell>
          <cell r="K651">
            <v>1.04</v>
          </cell>
          <cell r="L651" t="str">
            <v>20</v>
          </cell>
          <cell r="M651" t="str">
            <v>42002</v>
          </cell>
          <cell r="N651" t="str">
            <v>14 2947100</v>
          </cell>
          <cell r="O651" t="str">
            <v>066</v>
          </cell>
          <cell r="P651">
            <v>16.7</v>
          </cell>
          <cell r="Q651">
            <v>0</v>
          </cell>
          <cell r="R651" t="str">
            <v>1</v>
          </cell>
          <cell r="S651" t="str">
            <v>42</v>
          </cell>
          <cell r="T651">
            <v>95</v>
          </cell>
          <cell r="U651">
            <v>12</v>
          </cell>
          <cell r="V651">
            <v>95</v>
          </cell>
          <cell r="W651">
            <v>12</v>
          </cell>
          <cell r="X651">
            <v>95</v>
          </cell>
          <cell r="Y651">
            <v>0</v>
          </cell>
          <cell r="Z651">
            <v>0</v>
          </cell>
          <cell r="AD651" t="str">
            <v>2</v>
          </cell>
          <cell r="AE651" t="str">
            <v>0</v>
          </cell>
          <cell r="AF651" t="str">
            <v>00</v>
          </cell>
          <cell r="AG651">
            <v>125600000</v>
          </cell>
          <cell r="AI651">
            <v>125600000</v>
          </cell>
          <cell r="AJ651">
            <v>41950400</v>
          </cell>
        </row>
        <row r="652">
          <cell r="A652" t="str">
            <v>02</v>
          </cell>
          <cell r="B652" t="str">
            <v>11</v>
          </cell>
          <cell r="C652" t="str">
            <v>1556</v>
          </cell>
          <cell r="D652" t="str">
            <v>Емкость V-25м3</v>
          </cell>
          <cell r="G652" t="str">
            <v>01</v>
          </cell>
          <cell r="H652">
            <v>516.89</v>
          </cell>
          <cell r="I652">
            <v>0</v>
          </cell>
          <cell r="J652">
            <v>0</v>
          </cell>
          <cell r="K652">
            <v>1.43</v>
          </cell>
          <cell r="L652" t="str">
            <v>20</v>
          </cell>
          <cell r="M652" t="str">
            <v>42906</v>
          </cell>
          <cell r="N652" t="str">
            <v>12 2812151</v>
          </cell>
          <cell r="O652" t="str">
            <v>067</v>
          </cell>
          <cell r="P652">
            <v>11</v>
          </cell>
          <cell r="Q652">
            <v>0</v>
          </cell>
          <cell r="R652" t="str">
            <v>1</v>
          </cell>
          <cell r="S652" t="str">
            <v>42</v>
          </cell>
          <cell r="T652">
            <v>95</v>
          </cell>
          <cell r="U652">
            <v>12</v>
          </cell>
          <cell r="V652">
            <v>95</v>
          </cell>
          <cell r="W652">
            <v>12</v>
          </cell>
          <cell r="X652">
            <v>95</v>
          </cell>
          <cell r="Y652">
            <v>0</v>
          </cell>
          <cell r="Z652">
            <v>0</v>
          </cell>
          <cell r="AD652" t="str">
            <v>2</v>
          </cell>
          <cell r="AE652" t="str">
            <v>0</v>
          </cell>
          <cell r="AF652" t="str">
            <v>00</v>
          </cell>
          <cell r="AG652">
            <v>361462</v>
          </cell>
          <cell r="AI652">
            <v>361462</v>
          </cell>
          <cell r="AJ652">
            <v>79521.64</v>
          </cell>
        </row>
        <row r="653">
          <cell r="A653" t="str">
            <v>02</v>
          </cell>
          <cell r="B653" t="str">
            <v>11</v>
          </cell>
          <cell r="C653" t="str">
            <v>1557</v>
          </cell>
          <cell r="D653" t="str">
            <v>Емкость V-25 м3</v>
          </cell>
          <cell r="G653" t="str">
            <v>01</v>
          </cell>
          <cell r="H653">
            <v>516.89</v>
          </cell>
          <cell r="I653">
            <v>0</v>
          </cell>
          <cell r="J653">
            <v>0</v>
          </cell>
          <cell r="K653">
            <v>1.43</v>
          </cell>
          <cell r="L653" t="str">
            <v>20</v>
          </cell>
          <cell r="M653" t="str">
            <v>42906</v>
          </cell>
          <cell r="N653" t="str">
            <v>12 2812151</v>
          </cell>
          <cell r="O653" t="str">
            <v>067</v>
          </cell>
          <cell r="P653">
            <v>11</v>
          </cell>
          <cell r="Q653">
            <v>11</v>
          </cell>
          <cell r="R653" t="str">
            <v>1</v>
          </cell>
          <cell r="S653" t="str">
            <v>42</v>
          </cell>
          <cell r="T653">
            <v>95</v>
          </cell>
          <cell r="U653">
            <v>12</v>
          </cell>
          <cell r="V653">
            <v>95</v>
          </cell>
          <cell r="W653">
            <v>12</v>
          </cell>
          <cell r="X653">
            <v>95</v>
          </cell>
          <cell r="Y653">
            <v>0</v>
          </cell>
          <cell r="Z653">
            <v>0</v>
          </cell>
          <cell r="AD653" t="str">
            <v>2</v>
          </cell>
          <cell r="AE653" t="str">
            <v>0</v>
          </cell>
          <cell r="AF653" t="str">
            <v>00</v>
          </cell>
          <cell r="AG653">
            <v>361462</v>
          </cell>
          <cell r="AI653">
            <v>361462</v>
          </cell>
          <cell r="AJ653">
            <v>79521.64</v>
          </cell>
        </row>
        <row r="654">
          <cell r="A654" t="str">
            <v>02</v>
          </cell>
          <cell r="B654" t="str">
            <v>11</v>
          </cell>
          <cell r="C654" t="str">
            <v>1558</v>
          </cell>
          <cell r="D654" t="str">
            <v>Кран-балка грузоподъ</v>
          </cell>
          <cell r="E654" t="str">
            <v>емностью 5 т</v>
          </cell>
          <cell r="G654" t="str">
            <v>01</v>
          </cell>
          <cell r="H654">
            <v>20450</v>
          </cell>
          <cell r="I654">
            <v>0</v>
          </cell>
          <cell r="J654">
            <v>0</v>
          </cell>
          <cell r="K654">
            <v>1</v>
          </cell>
          <cell r="L654" t="str">
            <v>20</v>
          </cell>
          <cell r="M654" t="str">
            <v>41722</v>
          </cell>
          <cell r="N654" t="str">
            <v>14 2915480</v>
          </cell>
          <cell r="O654" t="str">
            <v>063</v>
          </cell>
          <cell r="P654">
            <v>14.3</v>
          </cell>
          <cell r="Q654">
            <v>0</v>
          </cell>
          <cell r="R654" t="str">
            <v>1</v>
          </cell>
          <cell r="S654" t="str">
            <v>41</v>
          </cell>
          <cell r="T654">
            <v>95</v>
          </cell>
          <cell r="U654">
            <v>12</v>
          </cell>
          <cell r="V654">
            <v>95</v>
          </cell>
          <cell r="W654">
            <v>12</v>
          </cell>
          <cell r="X654">
            <v>95</v>
          </cell>
          <cell r="Y654">
            <v>0</v>
          </cell>
          <cell r="Z654">
            <v>0</v>
          </cell>
          <cell r="AD654" t="str">
            <v>2</v>
          </cell>
          <cell r="AE654" t="str">
            <v>0</v>
          </cell>
          <cell r="AF654" t="str">
            <v>00</v>
          </cell>
          <cell r="AG654">
            <v>20382000</v>
          </cell>
          <cell r="AI654">
            <v>20382000</v>
          </cell>
          <cell r="AJ654">
            <v>5829252</v>
          </cell>
        </row>
        <row r="655">
          <cell r="A655" t="str">
            <v>02</v>
          </cell>
          <cell r="B655" t="str">
            <v>11</v>
          </cell>
          <cell r="C655" t="str">
            <v>1559</v>
          </cell>
          <cell r="D655" t="str">
            <v>Виброплощадка СМЖ-18</v>
          </cell>
          <cell r="E655" t="str">
            <v>9</v>
          </cell>
          <cell r="G655" t="str">
            <v>01</v>
          </cell>
          <cell r="H655">
            <v>485.09</v>
          </cell>
          <cell r="I655">
            <v>0</v>
          </cell>
          <cell r="J655">
            <v>0</v>
          </cell>
          <cell r="K655">
            <v>1.01</v>
          </cell>
          <cell r="L655" t="str">
            <v>20</v>
          </cell>
          <cell r="M655" t="str">
            <v>42005</v>
          </cell>
          <cell r="N655" t="str">
            <v>14 2947131</v>
          </cell>
          <cell r="O655" t="str">
            <v>067</v>
          </cell>
          <cell r="P655">
            <v>20</v>
          </cell>
          <cell r="Q655">
            <v>0</v>
          </cell>
          <cell r="R655" t="str">
            <v>1</v>
          </cell>
          <cell r="S655" t="str">
            <v>42</v>
          </cell>
          <cell r="T655">
            <v>95</v>
          </cell>
          <cell r="U655">
            <v>12</v>
          </cell>
          <cell r="V655">
            <v>95</v>
          </cell>
          <cell r="W655">
            <v>12</v>
          </cell>
          <cell r="X655">
            <v>95</v>
          </cell>
          <cell r="Y655">
            <v>0</v>
          </cell>
          <cell r="Z655">
            <v>0</v>
          </cell>
          <cell r="AD655" t="str">
            <v>2</v>
          </cell>
          <cell r="AE655" t="str">
            <v>0</v>
          </cell>
          <cell r="AF655" t="str">
            <v>00</v>
          </cell>
          <cell r="AG655">
            <v>480288</v>
          </cell>
          <cell r="AI655">
            <v>480288</v>
          </cell>
          <cell r="AJ655">
            <v>192115.20000000001</v>
          </cell>
        </row>
        <row r="656">
          <cell r="A656" t="str">
            <v>02</v>
          </cell>
          <cell r="B656" t="str">
            <v>11</v>
          </cell>
          <cell r="C656" t="str">
            <v>1560</v>
          </cell>
          <cell r="D656" t="str">
            <v>Пресс кузнечный НСГ-</v>
          </cell>
          <cell r="E656" t="str">
            <v>3222</v>
          </cell>
          <cell r="G656" t="str">
            <v>01</v>
          </cell>
          <cell r="H656">
            <v>25234</v>
          </cell>
          <cell r="I656">
            <v>0</v>
          </cell>
          <cell r="J656">
            <v>0</v>
          </cell>
          <cell r="K656">
            <v>1.01</v>
          </cell>
          <cell r="L656" t="str">
            <v>20</v>
          </cell>
          <cell r="M656" t="str">
            <v>41202</v>
          </cell>
          <cell r="N656" t="str">
            <v>14 2922210</v>
          </cell>
          <cell r="O656" t="str">
            <v>062</v>
          </cell>
          <cell r="P656">
            <v>10</v>
          </cell>
          <cell r="Q656">
            <v>0</v>
          </cell>
          <cell r="R656" t="str">
            <v>1</v>
          </cell>
          <cell r="S656" t="str">
            <v>41</v>
          </cell>
          <cell r="T656">
            <v>95</v>
          </cell>
          <cell r="U656">
            <v>12</v>
          </cell>
          <cell r="V656">
            <v>95</v>
          </cell>
          <cell r="W656">
            <v>12</v>
          </cell>
          <cell r="X656">
            <v>95</v>
          </cell>
          <cell r="Y656">
            <v>0</v>
          </cell>
          <cell r="Z656">
            <v>0</v>
          </cell>
          <cell r="AD656" t="str">
            <v>2</v>
          </cell>
          <cell r="AE656" t="str">
            <v>0</v>
          </cell>
          <cell r="AF656" t="str">
            <v>00</v>
          </cell>
          <cell r="AG656">
            <v>25094000</v>
          </cell>
          <cell r="AI656">
            <v>25094000</v>
          </cell>
          <cell r="AJ656">
            <v>5018800</v>
          </cell>
        </row>
        <row r="657">
          <cell r="A657" t="str">
            <v>02</v>
          </cell>
          <cell r="B657" t="str">
            <v>11</v>
          </cell>
          <cell r="C657" t="str">
            <v>1561</v>
          </cell>
          <cell r="D657" t="str">
            <v>Агрегат СО-100</v>
          </cell>
          <cell r="G657" t="str">
            <v>01</v>
          </cell>
          <cell r="H657">
            <v>10000</v>
          </cell>
          <cell r="I657">
            <v>0</v>
          </cell>
          <cell r="J657">
            <v>0</v>
          </cell>
          <cell r="K657">
            <v>1.02</v>
          </cell>
          <cell r="L657" t="str">
            <v>20</v>
          </cell>
          <cell r="M657" t="str">
            <v>42002</v>
          </cell>
          <cell r="N657" t="str">
            <v>14 2947100</v>
          </cell>
          <cell r="O657" t="str">
            <v>066</v>
          </cell>
          <cell r="P657">
            <v>16.7</v>
          </cell>
          <cell r="Q657">
            <v>0</v>
          </cell>
          <cell r="R657" t="str">
            <v>1</v>
          </cell>
          <cell r="S657" t="str">
            <v>42</v>
          </cell>
          <cell r="T657">
            <v>95</v>
          </cell>
          <cell r="U657">
            <v>12</v>
          </cell>
          <cell r="V657">
            <v>95</v>
          </cell>
          <cell r="W657">
            <v>12</v>
          </cell>
          <cell r="X657">
            <v>95</v>
          </cell>
          <cell r="Y657">
            <v>0</v>
          </cell>
          <cell r="Z657">
            <v>0</v>
          </cell>
          <cell r="AD657" t="str">
            <v>2</v>
          </cell>
          <cell r="AE657" t="str">
            <v>0</v>
          </cell>
          <cell r="AF657" t="str">
            <v>00</v>
          </cell>
          <cell r="AG657">
            <v>9807000</v>
          </cell>
          <cell r="AI657">
            <v>9807000</v>
          </cell>
          <cell r="AJ657">
            <v>3275538</v>
          </cell>
        </row>
        <row r="658">
          <cell r="A658" t="str">
            <v>02</v>
          </cell>
          <cell r="B658" t="str">
            <v>11</v>
          </cell>
          <cell r="C658" t="str">
            <v>1562</v>
          </cell>
          <cell r="D658" t="str">
            <v>Фильтр НС</v>
          </cell>
          <cell r="G658" t="str">
            <v>01</v>
          </cell>
          <cell r="H658">
            <v>3350</v>
          </cell>
          <cell r="I658">
            <v>0</v>
          </cell>
          <cell r="J658">
            <v>0</v>
          </cell>
          <cell r="K658">
            <v>1.18</v>
          </cell>
          <cell r="L658" t="str">
            <v>20</v>
          </cell>
          <cell r="M658" t="str">
            <v>42004</v>
          </cell>
          <cell r="N658" t="str">
            <v>14 2919113</v>
          </cell>
          <cell r="O658" t="str">
            <v>067</v>
          </cell>
          <cell r="P658">
            <v>12.5</v>
          </cell>
          <cell r="Q658">
            <v>0</v>
          </cell>
          <cell r="R658" t="str">
            <v>1</v>
          </cell>
          <cell r="S658" t="str">
            <v>42</v>
          </cell>
          <cell r="T658">
            <v>95</v>
          </cell>
          <cell r="U658">
            <v>12</v>
          </cell>
          <cell r="V658">
            <v>95</v>
          </cell>
          <cell r="W658">
            <v>12</v>
          </cell>
          <cell r="X658">
            <v>95</v>
          </cell>
          <cell r="Y658">
            <v>0</v>
          </cell>
          <cell r="Z658">
            <v>0</v>
          </cell>
          <cell r="AD658" t="str">
            <v>2</v>
          </cell>
          <cell r="AE658" t="str">
            <v>0</v>
          </cell>
          <cell r="AF658" t="str">
            <v>00</v>
          </cell>
          <cell r="AI658">
            <v>2847509</v>
          </cell>
          <cell r="AJ658">
            <v>711877.25</v>
          </cell>
        </row>
        <row r="659">
          <cell r="A659" t="str">
            <v>02</v>
          </cell>
          <cell r="B659" t="str">
            <v>11</v>
          </cell>
          <cell r="C659" t="str">
            <v>1563</v>
          </cell>
          <cell r="D659" t="str">
            <v>Известегасилка СМ -</v>
          </cell>
          <cell r="E659" t="str">
            <v>12474</v>
          </cell>
          <cell r="G659" t="str">
            <v>01</v>
          </cell>
          <cell r="H659">
            <v>2175.85</v>
          </cell>
          <cell r="I659">
            <v>0</v>
          </cell>
          <cell r="J659">
            <v>0</v>
          </cell>
          <cell r="K659">
            <v>1.21</v>
          </cell>
          <cell r="L659" t="str">
            <v>20</v>
          </cell>
          <cell r="M659" t="str">
            <v>42002</v>
          </cell>
          <cell r="N659" t="str">
            <v>14 2947100</v>
          </cell>
          <cell r="O659" t="str">
            <v>066</v>
          </cell>
          <cell r="P659">
            <v>16.7</v>
          </cell>
          <cell r="Q659">
            <v>0</v>
          </cell>
          <cell r="R659" t="str">
            <v>1</v>
          </cell>
          <cell r="S659" t="str">
            <v>42</v>
          </cell>
          <cell r="T659">
            <v>95</v>
          </cell>
          <cell r="U659">
            <v>12</v>
          </cell>
          <cell r="V659">
            <v>95</v>
          </cell>
          <cell r="W659">
            <v>12</v>
          </cell>
          <cell r="X659">
            <v>95</v>
          </cell>
          <cell r="Y659">
            <v>0</v>
          </cell>
          <cell r="Z659">
            <v>0</v>
          </cell>
          <cell r="AD659" t="str">
            <v>2</v>
          </cell>
          <cell r="AE659" t="str">
            <v>0</v>
          </cell>
          <cell r="AF659" t="str">
            <v>00</v>
          </cell>
          <cell r="AG659">
            <v>1798226</v>
          </cell>
          <cell r="AI659">
            <v>1798226</v>
          </cell>
          <cell r="AJ659">
            <v>600607.48</v>
          </cell>
        </row>
        <row r="660">
          <cell r="A660" t="str">
            <v>02</v>
          </cell>
          <cell r="B660" t="str">
            <v>11</v>
          </cell>
          <cell r="C660" t="str">
            <v>1564</v>
          </cell>
          <cell r="D660" t="str">
            <v>Фильтр рукавный СМУ-</v>
          </cell>
          <cell r="E660" t="str">
            <v>1665</v>
          </cell>
          <cell r="G660" t="str">
            <v>01</v>
          </cell>
          <cell r="H660">
            <v>11500</v>
          </cell>
          <cell r="I660">
            <v>0</v>
          </cell>
          <cell r="J660">
            <v>0</v>
          </cell>
          <cell r="K660">
            <v>1.2</v>
          </cell>
          <cell r="L660" t="str">
            <v>20</v>
          </cell>
          <cell r="M660" t="str">
            <v>42044</v>
          </cell>
          <cell r="N660" t="str">
            <v>14 2919113</v>
          </cell>
          <cell r="O660" t="str">
            <v>067</v>
          </cell>
          <cell r="P660">
            <v>12.5</v>
          </cell>
          <cell r="Q660">
            <v>0</v>
          </cell>
          <cell r="R660" t="str">
            <v>1</v>
          </cell>
          <cell r="S660" t="str">
            <v>42</v>
          </cell>
          <cell r="T660">
            <v>95</v>
          </cell>
          <cell r="U660">
            <v>12</v>
          </cell>
          <cell r="V660">
            <v>95</v>
          </cell>
          <cell r="W660">
            <v>12</v>
          </cell>
          <cell r="X660">
            <v>95</v>
          </cell>
          <cell r="Y660">
            <v>0</v>
          </cell>
          <cell r="Z660">
            <v>0</v>
          </cell>
          <cell r="AD660" t="str">
            <v>2</v>
          </cell>
          <cell r="AE660" t="str">
            <v>0</v>
          </cell>
          <cell r="AF660" t="str">
            <v>00</v>
          </cell>
          <cell r="AI660">
            <v>9574488</v>
          </cell>
          <cell r="AJ660">
            <v>2393622</v>
          </cell>
        </row>
        <row r="661">
          <cell r="A661" t="str">
            <v>02</v>
          </cell>
          <cell r="B661" t="str">
            <v>15</v>
          </cell>
          <cell r="C661" t="str">
            <v>1565</v>
          </cell>
          <cell r="D661" t="str">
            <v>Подвеска троллейная</v>
          </cell>
          <cell r="E661" t="str">
            <v>ТПП-821</v>
          </cell>
          <cell r="G661" t="str">
            <v>01</v>
          </cell>
          <cell r="H661">
            <v>24000</v>
          </cell>
          <cell r="I661">
            <v>0</v>
          </cell>
          <cell r="J661">
            <v>0</v>
          </cell>
          <cell r="K661">
            <v>0.04</v>
          </cell>
          <cell r="L661" t="str">
            <v>88/2</v>
          </cell>
          <cell r="M661" t="str">
            <v>42000</v>
          </cell>
          <cell r="N661" t="str">
            <v>14 2947192</v>
          </cell>
          <cell r="O661" t="str">
            <v>064</v>
          </cell>
          <cell r="P661">
            <v>12.5</v>
          </cell>
          <cell r="Q661">
            <v>0</v>
          </cell>
          <cell r="R661" t="str">
            <v>1</v>
          </cell>
          <cell r="S661" t="str">
            <v>42</v>
          </cell>
          <cell r="T661">
            <v>95</v>
          </cell>
          <cell r="U661">
            <v>12</v>
          </cell>
          <cell r="V661">
            <v>95</v>
          </cell>
          <cell r="W661">
            <v>12</v>
          </cell>
          <cell r="X661">
            <v>95</v>
          </cell>
          <cell r="Y661">
            <v>0</v>
          </cell>
          <cell r="Z661">
            <v>0</v>
          </cell>
          <cell r="AB661" t="str">
            <v>14</v>
          </cell>
          <cell r="AC661">
            <v>10</v>
          </cell>
          <cell r="AD661" t="str">
            <v>0</v>
          </cell>
          <cell r="AE661" t="str">
            <v>0</v>
          </cell>
          <cell r="AF661" t="str">
            <v>00</v>
          </cell>
          <cell r="AG661">
            <v>685650000</v>
          </cell>
          <cell r="AI661">
            <v>685650000</v>
          </cell>
          <cell r="AJ661">
            <v>171412500</v>
          </cell>
        </row>
        <row r="662">
          <cell r="A662" t="str">
            <v>02</v>
          </cell>
          <cell r="B662" t="str">
            <v>15</v>
          </cell>
          <cell r="C662" t="str">
            <v>1566</v>
          </cell>
          <cell r="D662" t="str">
            <v>Подвеска троллейная</v>
          </cell>
          <cell r="E662" t="str">
            <v>ТПП-821</v>
          </cell>
          <cell r="G662" t="str">
            <v>01</v>
          </cell>
          <cell r="H662">
            <v>24000</v>
          </cell>
          <cell r="I662">
            <v>0</v>
          </cell>
          <cell r="J662">
            <v>0</v>
          </cell>
          <cell r="K662">
            <v>0.04</v>
          </cell>
          <cell r="L662" t="str">
            <v>88/2</v>
          </cell>
          <cell r="M662" t="str">
            <v>42000</v>
          </cell>
          <cell r="N662" t="str">
            <v>14 2947192</v>
          </cell>
          <cell r="O662" t="str">
            <v>064</v>
          </cell>
          <cell r="P662">
            <v>12.5</v>
          </cell>
          <cell r="Q662">
            <v>0</v>
          </cell>
          <cell r="R662" t="str">
            <v>1</v>
          </cell>
          <cell r="S662" t="str">
            <v>42</v>
          </cell>
          <cell r="T662">
            <v>95</v>
          </cell>
          <cell r="U662">
            <v>12</v>
          </cell>
          <cell r="V662">
            <v>95</v>
          </cell>
          <cell r="W662">
            <v>12</v>
          </cell>
          <cell r="X662">
            <v>95</v>
          </cell>
          <cell r="Y662">
            <v>0</v>
          </cell>
          <cell r="Z662">
            <v>0</v>
          </cell>
          <cell r="AB662" t="str">
            <v>14</v>
          </cell>
          <cell r="AC662">
            <v>10</v>
          </cell>
          <cell r="AD662" t="str">
            <v>0</v>
          </cell>
          <cell r="AE662" t="str">
            <v>0</v>
          </cell>
          <cell r="AF662" t="str">
            <v>00</v>
          </cell>
          <cell r="AG662">
            <v>685650000</v>
          </cell>
          <cell r="AI662">
            <v>685650000</v>
          </cell>
          <cell r="AJ662">
            <v>171412500</v>
          </cell>
        </row>
        <row r="663">
          <cell r="A663" t="str">
            <v>02</v>
          </cell>
          <cell r="B663" t="str">
            <v>15</v>
          </cell>
          <cell r="C663" t="str">
            <v>1567</v>
          </cell>
          <cell r="D663" t="str">
            <v>Подвеска троллейная</v>
          </cell>
          <cell r="E663" t="str">
            <v>ТПП-821</v>
          </cell>
          <cell r="G663" t="str">
            <v>01</v>
          </cell>
          <cell r="H663">
            <v>24000</v>
          </cell>
          <cell r="I663">
            <v>0</v>
          </cell>
          <cell r="J663">
            <v>0</v>
          </cell>
          <cell r="K663">
            <v>0.04</v>
          </cell>
          <cell r="L663" t="str">
            <v>88/2</v>
          </cell>
          <cell r="M663" t="str">
            <v>42000</v>
          </cell>
          <cell r="N663" t="str">
            <v>14 2947192</v>
          </cell>
          <cell r="O663" t="str">
            <v>064</v>
          </cell>
          <cell r="P663">
            <v>12.5</v>
          </cell>
          <cell r="Q663">
            <v>0</v>
          </cell>
          <cell r="R663" t="str">
            <v>1</v>
          </cell>
          <cell r="S663" t="str">
            <v>42</v>
          </cell>
          <cell r="T663">
            <v>95</v>
          </cell>
          <cell r="U663">
            <v>12</v>
          </cell>
          <cell r="V663">
            <v>95</v>
          </cell>
          <cell r="W663">
            <v>12</v>
          </cell>
          <cell r="X663">
            <v>95</v>
          </cell>
          <cell r="Y663">
            <v>0</v>
          </cell>
          <cell r="Z663">
            <v>0</v>
          </cell>
          <cell r="AB663" t="str">
            <v>14</v>
          </cell>
          <cell r="AC663">
            <v>10</v>
          </cell>
          <cell r="AD663" t="str">
            <v>0</v>
          </cell>
          <cell r="AE663" t="str">
            <v>0</v>
          </cell>
          <cell r="AF663" t="str">
            <v>00</v>
          </cell>
          <cell r="AG663">
            <v>685650000</v>
          </cell>
          <cell r="AI663">
            <v>685650000</v>
          </cell>
          <cell r="AJ663">
            <v>171412500</v>
          </cell>
        </row>
        <row r="664">
          <cell r="A664" t="str">
            <v>02</v>
          </cell>
          <cell r="B664" t="str">
            <v>15</v>
          </cell>
          <cell r="C664" t="str">
            <v>1568</v>
          </cell>
          <cell r="D664" t="str">
            <v>Подвеска троллейная</v>
          </cell>
          <cell r="E664" t="str">
            <v>ТПП-821</v>
          </cell>
          <cell r="G664" t="str">
            <v>01</v>
          </cell>
          <cell r="H664">
            <v>24000</v>
          </cell>
          <cell r="I664">
            <v>0</v>
          </cell>
          <cell r="J664">
            <v>0</v>
          </cell>
          <cell r="K664">
            <v>0.04</v>
          </cell>
          <cell r="L664" t="str">
            <v>88/2</v>
          </cell>
          <cell r="M664" t="str">
            <v>42000</v>
          </cell>
          <cell r="N664" t="str">
            <v>14 2947192</v>
          </cell>
          <cell r="O664" t="str">
            <v>064</v>
          </cell>
          <cell r="P664">
            <v>12.5</v>
          </cell>
          <cell r="Q664">
            <v>0</v>
          </cell>
          <cell r="R664" t="str">
            <v>1</v>
          </cell>
          <cell r="S664" t="str">
            <v>42</v>
          </cell>
          <cell r="T664">
            <v>95</v>
          </cell>
          <cell r="U664">
            <v>12</v>
          </cell>
          <cell r="V664">
            <v>95</v>
          </cell>
          <cell r="W664">
            <v>12</v>
          </cell>
          <cell r="X664">
            <v>95</v>
          </cell>
          <cell r="Y664">
            <v>0</v>
          </cell>
          <cell r="Z664">
            <v>0</v>
          </cell>
          <cell r="AB664" t="str">
            <v>14</v>
          </cell>
          <cell r="AC664">
            <v>10</v>
          </cell>
          <cell r="AD664" t="str">
            <v>0</v>
          </cell>
          <cell r="AE664" t="str">
            <v>0</v>
          </cell>
          <cell r="AF664" t="str">
            <v>00</v>
          </cell>
          <cell r="AG664">
            <v>685650000</v>
          </cell>
          <cell r="AI664">
            <v>685650000</v>
          </cell>
          <cell r="AJ664">
            <v>171412500</v>
          </cell>
        </row>
        <row r="665">
          <cell r="A665" t="str">
            <v>02</v>
          </cell>
          <cell r="B665" t="str">
            <v>11</v>
          </cell>
          <cell r="C665" t="str">
            <v>1569</v>
          </cell>
          <cell r="D665" t="str">
            <v>Станок СМЖ-1735</v>
          </cell>
          <cell r="G665" t="str">
            <v>01</v>
          </cell>
          <cell r="H665">
            <v>680</v>
          </cell>
          <cell r="I665">
            <v>0</v>
          </cell>
          <cell r="J665">
            <v>0</v>
          </cell>
          <cell r="K665">
            <v>1.04</v>
          </cell>
          <cell r="L665" t="str">
            <v>20</v>
          </cell>
          <cell r="M665" t="str">
            <v>41000</v>
          </cell>
          <cell r="N665" t="str">
            <v>14 2922176</v>
          </cell>
          <cell r="O665" t="str">
            <v>067</v>
          </cell>
          <cell r="P665">
            <v>5</v>
          </cell>
          <cell r="Q665">
            <v>0</v>
          </cell>
          <cell r="R665" t="str">
            <v>1</v>
          </cell>
          <cell r="S665" t="str">
            <v>41</v>
          </cell>
          <cell r="T665">
            <v>95</v>
          </cell>
          <cell r="U665">
            <v>12</v>
          </cell>
          <cell r="V665">
            <v>95</v>
          </cell>
          <cell r="W665">
            <v>12</v>
          </cell>
          <cell r="X665">
            <v>95</v>
          </cell>
          <cell r="Y665">
            <v>0</v>
          </cell>
          <cell r="Z665">
            <v>0</v>
          </cell>
          <cell r="AD665" t="str">
            <v>2</v>
          </cell>
          <cell r="AE665" t="str">
            <v>0</v>
          </cell>
          <cell r="AF665" t="str">
            <v>00</v>
          </cell>
          <cell r="AG665">
            <v>656000</v>
          </cell>
          <cell r="AI665">
            <v>656000</v>
          </cell>
          <cell r="AJ665">
            <v>65600</v>
          </cell>
        </row>
        <row r="666">
          <cell r="A666" t="str">
            <v>02</v>
          </cell>
          <cell r="B666" t="str">
            <v>15</v>
          </cell>
          <cell r="C666" t="str">
            <v>1570</v>
          </cell>
          <cell r="D666" t="str">
            <v>Переходник П-160х250</v>
          </cell>
          <cell r="G666" t="str">
            <v>01</v>
          </cell>
          <cell r="H666">
            <v>29.46</v>
          </cell>
          <cell r="I666">
            <v>0</v>
          </cell>
          <cell r="J666">
            <v>0</v>
          </cell>
          <cell r="K666">
            <v>1.21</v>
          </cell>
          <cell r="L666" t="str">
            <v>88/2</v>
          </cell>
          <cell r="M666" t="str">
            <v>30123</v>
          </cell>
          <cell r="N666" t="str">
            <v>14 2928666</v>
          </cell>
          <cell r="O666" t="str">
            <v>05</v>
          </cell>
          <cell r="P666">
            <v>12.5</v>
          </cell>
          <cell r="Q666">
            <v>0</v>
          </cell>
          <cell r="R666" t="str">
            <v>1</v>
          </cell>
          <cell r="S666" t="str">
            <v>30</v>
          </cell>
          <cell r="T666">
            <v>95</v>
          </cell>
          <cell r="U666">
            <v>12</v>
          </cell>
          <cell r="V666">
            <v>95</v>
          </cell>
          <cell r="W666">
            <v>12</v>
          </cell>
          <cell r="X666">
            <v>95</v>
          </cell>
          <cell r="Y666">
            <v>0</v>
          </cell>
          <cell r="Z666">
            <v>0</v>
          </cell>
          <cell r="AB666" t="str">
            <v>14</v>
          </cell>
          <cell r="AC666">
            <v>1</v>
          </cell>
          <cell r="AD666" t="str">
            <v>0</v>
          </cell>
          <cell r="AE666" t="str">
            <v>0</v>
          </cell>
          <cell r="AF666" t="str">
            <v>00</v>
          </cell>
          <cell r="AI666">
            <v>24348</v>
          </cell>
          <cell r="AJ666">
            <v>6087</v>
          </cell>
        </row>
        <row r="667">
          <cell r="A667" t="str">
            <v>02</v>
          </cell>
          <cell r="B667" t="str">
            <v>15</v>
          </cell>
          <cell r="C667" t="str">
            <v>1571</v>
          </cell>
          <cell r="D667" t="str">
            <v>Переходник П-160х250</v>
          </cell>
          <cell r="G667" t="str">
            <v>01</v>
          </cell>
          <cell r="H667">
            <v>29.46</v>
          </cell>
          <cell r="I667">
            <v>0</v>
          </cell>
          <cell r="J667">
            <v>0</v>
          </cell>
          <cell r="K667">
            <v>1.21</v>
          </cell>
          <cell r="L667" t="str">
            <v>88/2</v>
          </cell>
          <cell r="M667" t="str">
            <v>30123</v>
          </cell>
          <cell r="N667" t="str">
            <v>14 2928666</v>
          </cell>
          <cell r="O667" t="str">
            <v>05</v>
          </cell>
          <cell r="P667">
            <v>12.5</v>
          </cell>
          <cell r="Q667">
            <v>0</v>
          </cell>
          <cell r="R667" t="str">
            <v>1</v>
          </cell>
          <cell r="S667" t="str">
            <v>30</v>
          </cell>
          <cell r="T667">
            <v>95</v>
          </cell>
          <cell r="U667">
            <v>12</v>
          </cell>
          <cell r="V667">
            <v>95</v>
          </cell>
          <cell r="W667">
            <v>12</v>
          </cell>
          <cell r="X667">
            <v>95</v>
          </cell>
          <cell r="Y667">
            <v>0</v>
          </cell>
          <cell r="Z667">
            <v>0</v>
          </cell>
          <cell r="AB667" t="str">
            <v>14</v>
          </cell>
          <cell r="AC667">
            <v>1</v>
          </cell>
          <cell r="AD667" t="str">
            <v>0</v>
          </cell>
          <cell r="AE667" t="str">
            <v>0</v>
          </cell>
          <cell r="AF667" t="str">
            <v>00</v>
          </cell>
          <cell r="AI667">
            <v>24348</v>
          </cell>
          <cell r="AJ667">
            <v>6087</v>
          </cell>
        </row>
        <row r="668">
          <cell r="A668" t="str">
            <v>02</v>
          </cell>
          <cell r="B668" t="str">
            <v>15</v>
          </cell>
          <cell r="C668" t="str">
            <v>1572</v>
          </cell>
          <cell r="D668" t="str">
            <v>Переходник П-160х250</v>
          </cell>
          <cell r="G668" t="str">
            <v>01</v>
          </cell>
          <cell r="H668">
            <v>29.46</v>
          </cell>
          <cell r="I668">
            <v>0</v>
          </cell>
          <cell r="J668">
            <v>0</v>
          </cell>
          <cell r="K668">
            <v>1.21</v>
          </cell>
          <cell r="L668" t="str">
            <v>88/2</v>
          </cell>
          <cell r="M668" t="str">
            <v>30123</v>
          </cell>
          <cell r="N668" t="str">
            <v>14 2928666</v>
          </cell>
          <cell r="O668" t="str">
            <v>05</v>
          </cell>
          <cell r="P668">
            <v>12.5</v>
          </cell>
          <cell r="Q668">
            <v>0</v>
          </cell>
          <cell r="R668" t="str">
            <v>1</v>
          </cell>
          <cell r="S668" t="str">
            <v>30</v>
          </cell>
          <cell r="T668">
            <v>95</v>
          </cell>
          <cell r="U668">
            <v>12</v>
          </cell>
          <cell r="V668">
            <v>95</v>
          </cell>
          <cell r="W668">
            <v>12</v>
          </cell>
          <cell r="X668">
            <v>95</v>
          </cell>
          <cell r="Y668">
            <v>0</v>
          </cell>
          <cell r="Z668">
            <v>0</v>
          </cell>
          <cell r="AB668" t="str">
            <v>14</v>
          </cell>
          <cell r="AC668">
            <v>1</v>
          </cell>
          <cell r="AD668" t="str">
            <v>0</v>
          </cell>
          <cell r="AE668" t="str">
            <v>0</v>
          </cell>
          <cell r="AF668" t="str">
            <v>00</v>
          </cell>
          <cell r="AI668">
            <v>24348</v>
          </cell>
          <cell r="AJ668">
            <v>6087</v>
          </cell>
        </row>
        <row r="669">
          <cell r="A669" t="str">
            <v>02</v>
          </cell>
          <cell r="B669" t="str">
            <v>15</v>
          </cell>
          <cell r="C669" t="str">
            <v>1573</v>
          </cell>
          <cell r="D669" t="str">
            <v>Переходник П-160х250</v>
          </cell>
          <cell r="G669" t="str">
            <v>01</v>
          </cell>
          <cell r="H669">
            <v>29.46</v>
          </cell>
          <cell r="I669">
            <v>0</v>
          </cell>
          <cell r="J669">
            <v>0</v>
          </cell>
          <cell r="K669">
            <v>1.21</v>
          </cell>
          <cell r="L669" t="str">
            <v>88/2</v>
          </cell>
          <cell r="M669" t="str">
            <v>30123</v>
          </cell>
          <cell r="N669" t="str">
            <v>14 2928666</v>
          </cell>
          <cell r="O669" t="str">
            <v>05</v>
          </cell>
          <cell r="P669">
            <v>12.5</v>
          </cell>
          <cell r="Q669">
            <v>0</v>
          </cell>
          <cell r="R669" t="str">
            <v>1</v>
          </cell>
          <cell r="S669" t="str">
            <v>30</v>
          </cell>
          <cell r="T669">
            <v>95</v>
          </cell>
          <cell r="U669">
            <v>12</v>
          </cell>
          <cell r="V669">
            <v>95</v>
          </cell>
          <cell r="W669">
            <v>12</v>
          </cell>
          <cell r="X669">
            <v>95</v>
          </cell>
          <cell r="Y669">
            <v>0</v>
          </cell>
          <cell r="Z669">
            <v>0</v>
          </cell>
          <cell r="AB669" t="str">
            <v>14</v>
          </cell>
          <cell r="AC669">
            <v>1</v>
          </cell>
          <cell r="AD669" t="str">
            <v>0</v>
          </cell>
          <cell r="AE669" t="str">
            <v>0</v>
          </cell>
          <cell r="AF669" t="str">
            <v>00</v>
          </cell>
          <cell r="AI669">
            <v>24348</v>
          </cell>
          <cell r="AJ669">
            <v>6087</v>
          </cell>
        </row>
        <row r="670">
          <cell r="A670" t="str">
            <v>02</v>
          </cell>
          <cell r="B670" t="str">
            <v>15</v>
          </cell>
          <cell r="C670" t="str">
            <v>1574</v>
          </cell>
          <cell r="D670" t="str">
            <v>Переходник</v>
          </cell>
          <cell r="E670" t="str">
            <v>П-160х250</v>
          </cell>
          <cell r="G670" t="str">
            <v>01</v>
          </cell>
          <cell r="H670">
            <v>29.46</v>
          </cell>
          <cell r="I670">
            <v>0</v>
          </cell>
          <cell r="J670">
            <v>0</v>
          </cell>
          <cell r="K670">
            <v>1.21</v>
          </cell>
          <cell r="L670" t="str">
            <v>88/2</v>
          </cell>
          <cell r="M670" t="str">
            <v>30123</v>
          </cell>
          <cell r="N670" t="str">
            <v>14 2928666</v>
          </cell>
          <cell r="O670" t="str">
            <v>05</v>
          </cell>
          <cell r="P670">
            <v>12.5</v>
          </cell>
          <cell r="Q670">
            <v>0</v>
          </cell>
          <cell r="R670" t="str">
            <v>1</v>
          </cell>
          <cell r="S670" t="str">
            <v>30</v>
          </cell>
          <cell r="T670">
            <v>95</v>
          </cell>
          <cell r="U670">
            <v>12</v>
          </cell>
          <cell r="V670">
            <v>95</v>
          </cell>
          <cell r="W670">
            <v>12</v>
          </cell>
          <cell r="X670">
            <v>95</v>
          </cell>
          <cell r="Y670">
            <v>0</v>
          </cell>
          <cell r="Z670">
            <v>0</v>
          </cell>
          <cell r="AB670" t="str">
            <v>14</v>
          </cell>
          <cell r="AC670">
            <v>1</v>
          </cell>
          <cell r="AD670" t="str">
            <v>0</v>
          </cell>
          <cell r="AE670" t="str">
            <v>0</v>
          </cell>
          <cell r="AF670" t="str">
            <v>00</v>
          </cell>
          <cell r="AI670">
            <v>24349</v>
          </cell>
          <cell r="AJ670">
            <v>6087.25</v>
          </cell>
        </row>
        <row r="671">
          <cell r="A671" t="str">
            <v>02</v>
          </cell>
          <cell r="B671" t="str">
            <v>15</v>
          </cell>
          <cell r="C671" t="str">
            <v>1575</v>
          </cell>
          <cell r="D671" t="str">
            <v>Энергосборник ЕСУ</v>
          </cell>
          <cell r="G671" t="str">
            <v>01</v>
          </cell>
          <cell r="H671">
            <v>465</v>
          </cell>
          <cell r="I671">
            <v>0</v>
          </cell>
          <cell r="J671">
            <v>0</v>
          </cell>
          <cell r="K671">
            <v>1.04</v>
          </cell>
          <cell r="L671" t="str">
            <v>88/2</v>
          </cell>
          <cell r="M671" t="str">
            <v>40701</v>
          </cell>
          <cell r="N671" t="str">
            <v>14 2947193</v>
          </cell>
          <cell r="O671" t="str">
            <v>066</v>
          </cell>
          <cell r="P671">
            <v>4.4000000000000004</v>
          </cell>
          <cell r="Q671">
            <v>0</v>
          </cell>
          <cell r="R671" t="str">
            <v>1</v>
          </cell>
          <cell r="S671" t="str">
            <v>40</v>
          </cell>
          <cell r="T671">
            <v>95</v>
          </cell>
          <cell r="U671">
            <v>12</v>
          </cell>
          <cell r="V671">
            <v>95</v>
          </cell>
          <cell r="W671">
            <v>12</v>
          </cell>
          <cell r="X671">
            <v>95</v>
          </cell>
          <cell r="Y671">
            <v>0</v>
          </cell>
          <cell r="Z671">
            <v>0</v>
          </cell>
          <cell r="AB671" t="str">
            <v>14</v>
          </cell>
          <cell r="AC671">
            <v>10</v>
          </cell>
          <cell r="AD671" t="str">
            <v>0</v>
          </cell>
          <cell r="AE671" t="str">
            <v>0</v>
          </cell>
          <cell r="AF671" t="str">
            <v>00</v>
          </cell>
          <cell r="AI671">
            <v>446904</v>
          </cell>
          <cell r="AJ671">
            <v>39327.550000000003</v>
          </cell>
        </row>
        <row r="672">
          <cell r="A672" t="str">
            <v>02</v>
          </cell>
          <cell r="B672" t="str">
            <v>15</v>
          </cell>
          <cell r="C672" t="str">
            <v>1576</v>
          </cell>
          <cell r="D672" t="str">
            <v>Энергосборник ЕСУ</v>
          </cell>
          <cell r="G672" t="str">
            <v>01</v>
          </cell>
          <cell r="H672">
            <v>465</v>
          </cell>
          <cell r="I672">
            <v>0</v>
          </cell>
          <cell r="J672">
            <v>0</v>
          </cell>
          <cell r="K672">
            <v>1.04</v>
          </cell>
          <cell r="L672" t="str">
            <v>88/2</v>
          </cell>
          <cell r="M672" t="str">
            <v>40701</v>
          </cell>
          <cell r="N672" t="str">
            <v>14 2947193</v>
          </cell>
          <cell r="O672" t="str">
            <v>066</v>
          </cell>
          <cell r="P672">
            <v>4.4000000000000004</v>
          </cell>
          <cell r="Q672">
            <v>0</v>
          </cell>
          <cell r="R672" t="str">
            <v>1</v>
          </cell>
          <cell r="S672" t="str">
            <v>40</v>
          </cell>
          <cell r="T672">
            <v>95</v>
          </cell>
          <cell r="U672">
            <v>12</v>
          </cell>
          <cell r="V672">
            <v>95</v>
          </cell>
          <cell r="W672">
            <v>12</v>
          </cell>
          <cell r="X672">
            <v>95</v>
          </cell>
          <cell r="Y672">
            <v>0</v>
          </cell>
          <cell r="Z672">
            <v>0</v>
          </cell>
          <cell r="AB672" t="str">
            <v>14</v>
          </cell>
          <cell r="AC672">
            <v>10</v>
          </cell>
          <cell r="AD672" t="str">
            <v>0</v>
          </cell>
          <cell r="AE672" t="str">
            <v>0</v>
          </cell>
          <cell r="AF672" t="str">
            <v>00</v>
          </cell>
          <cell r="AI672">
            <v>446904</v>
          </cell>
          <cell r="AJ672">
            <v>39327.550000000003</v>
          </cell>
        </row>
        <row r="673">
          <cell r="A673" t="str">
            <v>02</v>
          </cell>
          <cell r="B673" t="str">
            <v>11</v>
          </cell>
          <cell r="C673" t="str">
            <v>1577</v>
          </cell>
          <cell r="D673" t="str">
            <v>Энергосборник ЕСУ</v>
          </cell>
          <cell r="G673" t="str">
            <v>01</v>
          </cell>
          <cell r="H673">
            <v>465</v>
          </cell>
          <cell r="I673">
            <v>0</v>
          </cell>
          <cell r="J673">
            <v>0</v>
          </cell>
          <cell r="K673">
            <v>1.04</v>
          </cell>
          <cell r="L673" t="str">
            <v>20</v>
          </cell>
          <cell r="M673" t="str">
            <v>40701</v>
          </cell>
          <cell r="N673" t="str">
            <v>14 2947193</v>
          </cell>
          <cell r="O673" t="str">
            <v>066</v>
          </cell>
          <cell r="P673">
            <v>4.4000000000000004</v>
          </cell>
          <cell r="Q673">
            <v>0</v>
          </cell>
          <cell r="R673" t="str">
            <v>1</v>
          </cell>
          <cell r="S673" t="str">
            <v>40</v>
          </cell>
          <cell r="T673">
            <v>95</v>
          </cell>
          <cell r="U673">
            <v>12</v>
          </cell>
          <cell r="V673">
            <v>95</v>
          </cell>
          <cell r="W673">
            <v>12</v>
          </cell>
          <cell r="X673">
            <v>95</v>
          </cell>
          <cell r="Y673">
            <v>0</v>
          </cell>
          <cell r="Z673">
            <v>0</v>
          </cell>
          <cell r="AD673" t="str">
            <v>2</v>
          </cell>
          <cell r="AE673" t="str">
            <v>0</v>
          </cell>
          <cell r="AF673" t="str">
            <v>00</v>
          </cell>
          <cell r="AI673">
            <v>446902</v>
          </cell>
          <cell r="AJ673">
            <v>39327.379999999997</v>
          </cell>
        </row>
        <row r="674">
          <cell r="A674" t="str">
            <v>02</v>
          </cell>
          <cell r="B674" t="str">
            <v>15</v>
          </cell>
          <cell r="C674" t="str">
            <v>1578</v>
          </cell>
          <cell r="D674" t="str">
            <v>Вентилятор ФУН-300</v>
          </cell>
          <cell r="G674" t="str">
            <v>01</v>
          </cell>
          <cell r="H674">
            <v>1174.0899999999999</v>
          </cell>
          <cell r="I674">
            <v>0</v>
          </cell>
          <cell r="J674">
            <v>0</v>
          </cell>
          <cell r="K674">
            <v>1.21</v>
          </cell>
          <cell r="L674" t="str">
            <v>88/2</v>
          </cell>
          <cell r="M674" t="str">
            <v>41604</v>
          </cell>
          <cell r="N674" t="str">
            <v>14 3699000</v>
          </cell>
          <cell r="O674" t="str">
            <v>062</v>
          </cell>
          <cell r="P674">
            <v>27</v>
          </cell>
          <cell r="Q674">
            <v>0</v>
          </cell>
          <cell r="R674" t="str">
            <v>1</v>
          </cell>
          <cell r="S674" t="str">
            <v>41</v>
          </cell>
          <cell r="T674">
            <v>95</v>
          </cell>
          <cell r="U674">
            <v>12</v>
          </cell>
          <cell r="V674">
            <v>95</v>
          </cell>
          <cell r="W674">
            <v>12</v>
          </cell>
          <cell r="X674">
            <v>95</v>
          </cell>
          <cell r="Y674">
            <v>0</v>
          </cell>
          <cell r="Z674">
            <v>0</v>
          </cell>
          <cell r="AB674" t="str">
            <v>14</v>
          </cell>
          <cell r="AC674">
            <v>10</v>
          </cell>
          <cell r="AD674" t="str">
            <v>0</v>
          </cell>
          <cell r="AE674" t="str">
            <v>0</v>
          </cell>
          <cell r="AF674" t="str">
            <v>00</v>
          </cell>
          <cell r="AG674">
            <v>970326</v>
          </cell>
          <cell r="AI674">
            <v>970326</v>
          </cell>
          <cell r="AJ674">
            <v>523976.04</v>
          </cell>
        </row>
        <row r="675">
          <cell r="A675" t="str">
            <v>02</v>
          </cell>
          <cell r="B675" t="str">
            <v>15</v>
          </cell>
          <cell r="C675" t="str">
            <v>1579</v>
          </cell>
          <cell r="D675" t="str">
            <v>Вентилятор ФУН-300</v>
          </cell>
          <cell r="G675" t="str">
            <v>01</v>
          </cell>
          <cell r="H675">
            <v>1174.0899999999999</v>
          </cell>
          <cell r="I675">
            <v>0</v>
          </cell>
          <cell r="J675">
            <v>0</v>
          </cell>
          <cell r="K675">
            <v>1.21</v>
          </cell>
          <cell r="L675" t="str">
            <v>88/2</v>
          </cell>
          <cell r="M675" t="str">
            <v>41604</v>
          </cell>
          <cell r="N675" t="str">
            <v>14 3699000</v>
          </cell>
          <cell r="O675" t="str">
            <v>062</v>
          </cell>
          <cell r="P675">
            <v>27</v>
          </cell>
          <cell r="Q675">
            <v>0</v>
          </cell>
          <cell r="R675" t="str">
            <v>1</v>
          </cell>
          <cell r="S675" t="str">
            <v>41</v>
          </cell>
          <cell r="T675">
            <v>95</v>
          </cell>
          <cell r="U675">
            <v>12</v>
          </cell>
          <cell r="V675">
            <v>95</v>
          </cell>
          <cell r="W675">
            <v>12</v>
          </cell>
          <cell r="X675">
            <v>95</v>
          </cell>
          <cell r="Y675">
            <v>0</v>
          </cell>
          <cell r="Z675">
            <v>0</v>
          </cell>
          <cell r="AB675" t="str">
            <v>14</v>
          </cell>
          <cell r="AC675">
            <v>10</v>
          </cell>
          <cell r="AD675" t="str">
            <v>0</v>
          </cell>
          <cell r="AE675" t="str">
            <v>0</v>
          </cell>
          <cell r="AF675" t="str">
            <v>00</v>
          </cell>
          <cell r="AG675">
            <v>970326</v>
          </cell>
          <cell r="AI675">
            <v>970326</v>
          </cell>
          <cell r="AJ675">
            <v>523976.04</v>
          </cell>
        </row>
        <row r="676">
          <cell r="A676" t="str">
            <v>02</v>
          </cell>
          <cell r="B676" t="str">
            <v>15</v>
          </cell>
          <cell r="C676" t="str">
            <v>1580</v>
          </cell>
          <cell r="D676" t="str">
            <v>Вентилятор ФУН-300</v>
          </cell>
          <cell r="G676" t="str">
            <v>01</v>
          </cell>
          <cell r="H676">
            <v>1174.0899999999999</v>
          </cell>
          <cell r="I676">
            <v>0</v>
          </cell>
          <cell r="J676">
            <v>0</v>
          </cell>
          <cell r="K676">
            <v>1.21</v>
          </cell>
          <cell r="L676" t="str">
            <v>88/2</v>
          </cell>
          <cell r="M676" t="str">
            <v>41604</v>
          </cell>
          <cell r="N676" t="str">
            <v>14 3699000</v>
          </cell>
          <cell r="O676" t="str">
            <v>062</v>
          </cell>
          <cell r="P676">
            <v>27</v>
          </cell>
          <cell r="Q676">
            <v>0</v>
          </cell>
          <cell r="R676" t="str">
            <v>1</v>
          </cell>
          <cell r="S676" t="str">
            <v>41</v>
          </cell>
          <cell r="T676">
            <v>95</v>
          </cell>
          <cell r="U676">
            <v>12</v>
          </cell>
          <cell r="V676">
            <v>95</v>
          </cell>
          <cell r="W676">
            <v>12</v>
          </cell>
          <cell r="X676">
            <v>95</v>
          </cell>
          <cell r="Y676">
            <v>0</v>
          </cell>
          <cell r="Z676">
            <v>0</v>
          </cell>
          <cell r="AB676" t="str">
            <v>14</v>
          </cell>
          <cell r="AC676">
            <v>10</v>
          </cell>
          <cell r="AD676" t="str">
            <v>0</v>
          </cell>
          <cell r="AE676" t="str">
            <v>0</v>
          </cell>
          <cell r="AF676" t="str">
            <v>00</v>
          </cell>
          <cell r="AG676">
            <v>970326</v>
          </cell>
          <cell r="AI676">
            <v>970326</v>
          </cell>
          <cell r="AJ676">
            <v>523976.04</v>
          </cell>
        </row>
        <row r="677">
          <cell r="A677" t="str">
            <v>02</v>
          </cell>
          <cell r="B677" t="str">
            <v>15</v>
          </cell>
          <cell r="C677" t="str">
            <v>1581</v>
          </cell>
          <cell r="D677" t="str">
            <v>Вентилятор ФУН-300</v>
          </cell>
          <cell r="G677" t="str">
            <v>01</v>
          </cell>
          <cell r="H677">
            <v>1174.0899999999999</v>
          </cell>
          <cell r="I677">
            <v>0</v>
          </cell>
          <cell r="J677">
            <v>0</v>
          </cell>
          <cell r="K677">
            <v>1.21</v>
          </cell>
          <cell r="L677" t="str">
            <v>88/2</v>
          </cell>
          <cell r="M677" t="str">
            <v>41604</v>
          </cell>
          <cell r="N677" t="str">
            <v>14 3699000</v>
          </cell>
          <cell r="O677" t="str">
            <v>062</v>
          </cell>
          <cell r="P677">
            <v>27</v>
          </cell>
          <cell r="Q677">
            <v>0</v>
          </cell>
          <cell r="R677" t="str">
            <v>1</v>
          </cell>
          <cell r="S677" t="str">
            <v>41</v>
          </cell>
          <cell r="T677">
            <v>95</v>
          </cell>
          <cell r="U677">
            <v>12</v>
          </cell>
          <cell r="V677">
            <v>95</v>
          </cell>
          <cell r="W677">
            <v>12</v>
          </cell>
          <cell r="X677">
            <v>95</v>
          </cell>
          <cell r="Y677">
            <v>0</v>
          </cell>
          <cell r="Z677">
            <v>0</v>
          </cell>
          <cell r="AB677" t="str">
            <v>14</v>
          </cell>
          <cell r="AC677">
            <v>10</v>
          </cell>
          <cell r="AD677" t="str">
            <v>0</v>
          </cell>
          <cell r="AE677" t="str">
            <v>0</v>
          </cell>
          <cell r="AF677" t="str">
            <v>00</v>
          </cell>
          <cell r="AG677">
            <v>970326</v>
          </cell>
          <cell r="AI677">
            <v>970326</v>
          </cell>
          <cell r="AJ677">
            <v>523976.04</v>
          </cell>
        </row>
        <row r="678">
          <cell r="A678" t="str">
            <v>02</v>
          </cell>
          <cell r="B678" t="str">
            <v>15</v>
          </cell>
          <cell r="C678" t="str">
            <v>1582</v>
          </cell>
          <cell r="D678" t="str">
            <v>Вентилятор ФУН-300</v>
          </cell>
          <cell r="G678" t="str">
            <v>01</v>
          </cell>
          <cell r="H678">
            <v>1174.0899999999999</v>
          </cell>
          <cell r="I678">
            <v>0</v>
          </cell>
          <cell r="J678">
            <v>0</v>
          </cell>
          <cell r="K678">
            <v>1.21</v>
          </cell>
          <cell r="L678" t="str">
            <v>88/2</v>
          </cell>
          <cell r="M678" t="str">
            <v>41604</v>
          </cell>
          <cell r="N678" t="str">
            <v>14 3699000</v>
          </cell>
          <cell r="O678" t="str">
            <v>062</v>
          </cell>
          <cell r="P678">
            <v>27</v>
          </cell>
          <cell r="Q678">
            <v>0</v>
          </cell>
          <cell r="R678" t="str">
            <v>1</v>
          </cell>
          <cell r="S678" t="str">
            <v>41</v>
          </cell>
          <cell r="T678">
            <v>95</v>
          </cell>
          <cell r="U678">
            <v>12</v>
          </cell>
          <cell r="V678">
            <v>95</v>
          </cell>
          <cell r="W678">
            <v>12</v>
          </cell>
          <cell r="X678">
            <v>95</v>
          </cell>
          <cell r="Y678">
            <v>0</v>
          </cell>
          <cell r="Z678">
            <v>0</v>
          </cell>
          <cell r="AB678" t="str">
            <v>14</v>
          </cell>
          <cell r="AC678">
            <v>10</v>
          </cell>
          <cell r="AD678" t="str">
            <v>0</v>
          </cell>
          <cell r="AE678" t="str">
            <v>0</v>
          </cell>
          <cell r="AF678" t="str">
            <v>00</v>
          </cell>
          <cell r="AG678">
            <v>970326</v>
          </cell>
          <cell r="AI678">
            <v>970326</v>
          </cell>
          <cell r="AJ678">
            <v>523976.04</v>
          </cell>
        </row>
        <row r="679">
          <cell r="A679" t="str">
            <v>02</v>
          </cell>
          <cell r="B679" t="str">
            <v>15</v>
          </cell>
          <cell r="C679" t="str">
            <v>1610</v>
          </cell>
          <cell r="D679" t="str">
            <v>Подвесное устройство</v>
          </cell>
          <cell r="E679" t="str">
            <v>Р-25-100</v>
          </cell>
          <cell r="G679" t="str">
            <v>01</v>
          </cell>
          <cell r="H679">
            <v>985</v>
          </cell>
          <cell r="I679">
            <v>0</v>
          </cell>
          <cell r="J679">
            <v>0</v>
          </cell>
          <cell r="K679">
            <v>1.04</v>
          </cell>
          <cell r="L679" t="str">
            <v>88/2</v>
          </cell>
          <cell r="M679" t="str">
            <v>42000</v>
          </cell>
          <cell r="N679" t="str">
            <v>14 2947192</v>
          </cell>
          <cell r="O679" t="str">
            <v>064</v>
          </cell>
          <cell r="P679">
            <v>12.5</v>
          </cell>
          <cell r="Q679">
            <v>0</v>
          </cell>
          <cell r="R679" t="str">
            <v>1</v>
          </cell>
          <cell r="S679" t="str">
            <v>42</v>
          </cell>
          <cell r="T679">
            <v>95</v>
          </cell>
          <cell r="U679">
            <v>12</v>
          </cell>
          <cell r="V679">
            <v>95</v>
          </cell>
          <cell r="W679">
            <v>12</v>
          </cell>
          <cell r="X679">
            <v>95</v>
          </cell>
          <cell r="Y679">
            <v>0</v>
          </cell>
          <cell r="Z679">
            <v>0</v>
          </cell>
          <cell r="AB679" t="str">
            <v>14</v>
          </cell>
          <cell r="AC679">
            <v>10</v>
          </cell>
          <cell r="AD679" t="str">
            <v>0</v>
          </cell>
          <cell r="AE679" t="str">
            <v>0</v>
          </cell>
          <cell r="AF679" t="str">
            <v>00</v>
          </cell>
          <cell r="AG679">
            <v>949000</v>
          </cell>
          <cell r="AI679">
            <v>949000</v>
          </cell>
          <cell r="AJ679">
            <v>237250</v>
          </cell>
        </row>
        <row r="680">
          <cell r="A680" t="str">
            <v>02</v>
          </cell>
          <cell r="B680" t="str">
            <v>15</v>
          </cell>
          <cell r="C680" t="str">
            <v>1584</v>
          </cell>
          <cell r="D680" t="str">
            <v>Подвесное устройство</v>
          </cell>
          <cell r="E680" t="str">
            <v>Р-25-100</v>
          </cell>
          <cell r="G680" t="str">
            <v>01</v>
          </cell>
          <cell r="H680">
            <v>985</v>
          </cell>
          <cell r="I680">
            <v>0</v>
          </cell>
          <cell r="J680">
            <v>0</v>
          </cell>
          <cell r="K680">
            <v>1.04</v>
          </cell>
          <cell r="L680" t="str">
            <v>88/2</v>
          </cell>
          <cell r="M680" t="str">
            <v>42000</v>
          </cell>
          <cell r="N680" t="str">
            <v>14 2947192</v>
          </cell>
          <cell r="O680" t="str">
            <v>064</v>
          </cell>
          <cell r="P680">
            <v>12.5</v>
          </cell>
          <cell r="Q680">
            <v>0</v>
          </cell>
          <cell r="R680" t="str">
            <v>1</v>
          </cell>
          <cell r="S680" t="str">
            <v>42</v>
          </cell>
          <cell r="T680">
            <v>95</v>
          </cell>
          <cell r="U680">
            <v>12</v>
          </cell>
          <cell r="V680">
            <v>95</v>
          </cell>
          <cell r="W680">
            <v>12</v>
          </cell>
          <cell r="X680">
            <v>95</v>
          </cell>
          <cell r="Y680">
            <v>0</v>
          </cell>
          <cell r="Z680">
            <v>0</v>
          </cell>
          <cell r="AB680" t="str">
            <v>14</v>
          </cell>
          <cell r="AC680">
            <v>10</v>
          </cell>
          <cell r="AD680" t="str">
            <v>0</v>
          </cell>
          <cell r="AE680" t="str">
            <v>0</v>
          </cell>
          <cell r="AF680" t="str">
            <v>00</v>
          </cell>
          <cell r="AG680">
            <v>949000</v>
          </cell>
          <cell r="AI680">
            <v>949000</v>
          </cell>
          <cell r="AJ680">
            <v>237250</v>
          </cell>
        </row>
        <row r="681">
          <cell r="A681" t="str">
            <v>02</v>
          </cell>
          <cell r="B681" t="str">
            <v>15</v>
          </cell>
          <cell r="C681" t="str">
            <v>1585</v>
          </cell>
          <cell r="D681" t="str">
            <v>Консольное поворотно</v>
          </cell>
          <cell r="E681" t="str">
            <v>е устройство</v>
          </cell>
          <cell r="G681" t="str">
            <v>01</v>
          </cell>
          <cell r="H681">
            <v>1125.1300000000001</v>
          </cell>
          <cell r="I681">
            <v>0</v>
          </cell>
          <cell r="J681">
            <v>0</v>
          </cell>
          <cell r="K681">
            <v>1.21</v>
          </cell>
          <cell r="L681" t="str">
            <v>88/2</v>
          </cell>
          <cell r="M681" t="str">
            <v>41722</v>
          </cell>
          <cell r="N681" t="str">
            <v>14 2915202</v>
          </cell>
          <cell r="O681" t="str">
            <v>063</v>
          </cell>
          <cell r="P681">
            <v>14.3</v>
          </cell>
          <cell r="Q681">
            <v>0</v>
          </cell>
          <cell r="R681" t="str">
            <v>1</v>
          </cell>
          <cell r="S681" t="str">
            <v>41</v>
          </cell>
          <cell r="T681">
            <v>95</v>
          </cell>
          <cell r="U681">
            <v>12</v>
          </cell>
          <cell r="V681">
            <v>95</v>
          </cell>
          <cell r="W681">
            <v>12</v>
          </cell>
          <cell r="X681">
            <v>95</v>
          </cell>
          <cell r="Y681">
            <v>0</v>
          </cell>
          <cell r="Z681">
            <v>0</v>
          </cell>
          <cell r="AB681" t="str">
            <v>14</v>
          </cell>
          <cell r="AC681">
            <v>1</v>
          </cell>
          <cell r="AD681" t="str">
            <v>0</v>
          </cell>
          <cell r="AE681" t="str">
            <v>0</v>
          </cell>
          <cell r="AF681" t="str">
            <v>00</v>
          </cell>
          <cell r="AI681">
            <v>929863</v>
          </cell>
          <cell r="AJ681">
            <v>265940.82</v>
          </cell>
        </row>
        <row r="682">
          <cell r="A682" t="str">
            <v>02</v>
          </cell>
          <cell r="B682" t="str">
            <v>15</v>
          </cell>
          <cell r="C682" t="str">
            <v>1586</v>
          </cell>
          <cell r="D682" t="str">
            <v>Коксольно-поворотное</v>
          </cell>
          <cell r="E682" t="str">
            <v>мест. УК 4516</v>
          </cell>
          <cell r="G682" t="str">
            <v>01</v>
          </cell>
          <cell r="H682">
            <v>1432.69</v>
          </cell>
          <cell r="I682">
            <v>0</v>
          </cell>
          <cell r="J682">
            <v>0</v>
          </cell>
          <cell r="K682">
            <v>1.21</v>
          </cell>
          <cell r="L682" t="str">
            <v>88/2</v>
          </cell>
          <cell r="M682" t="str">
            <v>41722</v>
          </cell>
          <cell r="N682" t="str">
            <v>14 2915202</v>
          </cell>
          <cell r="O682" t="str">
            <v>063</v>
          </cell>
          <cell r="P682">
            <v>14.3</v>
          </cell>
          <cell r="Q682">
            <v>0</v>
          </cell>
          <cell r="R682" t="str">
            <v>1</v>
          </cell>
          <cell r="S682" t="str">
            <v>41</v>
          </cell>
          <cell r="T682">
            <v>95</v>
          </cell>
          <cell r="U682">
            <v>12</v>
          </cell>
          <cell r="V682">
            <v>95</v>
          </cell>
          <cell r="W682">
            <v>12</v>
          </cell>
          <cell r="X682">
            <v>95</v>
          </cell>
          <cell r="Y682">
            <v>0</v>
          </cell>
          <cell r="Z682">
            <v>0</v>
          </cell>
          <cell r="AB682" t="str">
            <v>14</v>
          </cell>
          <cell r="AC682">
            <v>1</v>
          </cell>
          <cell r="AD682" t="str">
            <v>0</v>
          </cell>
          <cell r="AE682" t="str">
            <v>0</v>
          </cell>
          <cell r="AF682" t="str">
            <v>00</v>
          </cell>
          <cell r="AI682">
            <v>1184040</v>
          </cell>
          <cell r="AJ682">
            <v>338635.44</v>
          </cell>
        </row>
        <row r="683">
          <cell r="A683" t="str">
            <v>02</v>
          </cell>
          <cell r="B683" t="str">
            <v>15</v>
          </cell>
          <cell r="C683" t="str">
            <v>1587</v>
          </cell>
          <cell r="D683" t="str">
            <v>Консольно-поворотное</v>
          </cell>
          <cell r="E683" t="str">
            <v>мест. УК 4516</v>
          </cell>
          <cell r="G683" t="str">
            <v>01</v>
          </cell>
          <cell r="H683">
            <v>1432.69</v>
          </cell>
          <cell r="I683">
            <v>0</v>
          </cell>
          <cell r="J683">
            <v>0</v>
          </cell>
          <cell r="K683">
            <v>1.21</v>
          </cell>
          <cell r="L683" t="str">
            <v>88/2</v>
          </cell>
          <cell r="M683" t="str">
            <v>41722</v>
          </cell>
          <cell r="N683" t="str">
            <v>14 2915202</v>
          </cell>
          <cell r="O683" t="str">
            <v>063</v>
          </cell>
          <cell r="P683">
            <v>14.3</v>
          </cell>
          <cell r="Q683">
            <v>0</v>
          </cell>
          <cell r="R683" t="str">
            <v>1</v>
          </cell>
          <cell r="S683" t="str">
            <v>41</v>
          </cell>
          <cell r="T683">
            <v>95</v>
          </cell>
          <cell r="U683">
            <v>12</v>
          </cell>
          <cell r="V683">
            <v>95</v>
          </cell>
          <cell r="W683">
            <v>12</v>
          </cell>
          <cell r="X683">
            <v>95</v>
          </cell>
          <cell r="Y683">
            <v>0</v>
          </cell>
          <cell r="Z683">
            <v>0</v>
          </cell>
          <cell r="AB683" t="str">
            <v>14</v>
          </cell>
          <cell r="AC683">
            <v>1</v>
          </cell>
          <cell r="AD683" t="str">
            <v>0</v>
          </cell>
          <cell r="AE683" t="str">
            <v>0</v>
          </cell>
          <cell r="AF683" t="str">
            <v>00</v>
          </cell>
          <cell r="AI683">
            <v>1184040</v>
          </cell>
          <cell r="AJ683">
            <v>338635.44</v>
          </cell>
        </row>
        <row r="684">
          <cell r="A684" t="str">
            <v>02</v>
          </cell>
          <cell r="B684" t="str">
            <v>15</v>
          </cell>
          <cell r="C684" t="str">
            <v>1588</v>
          </cell>
          <cell r="D684" t="str">
            <v>Емкость V-25м3</v>
          </cell>
          <cell r="G684" t="str">
            <v>01</v>
          </cell>
          <cell r="H684">
            <v>10965.24</v>
          </cell>
          <cell r="I684">
            <v>0</v>
          </cell>
          <cell r="J684">
            <v>0</v>
          </cell>
          <cell r="K684">
            <v>1.43</v>
          </cell>
          <cell r="L684" t="str">
            <v>88/2</v>
          </cell>
          <cell r="M684" t="str">
            <v>42906</v>
          </cell>
          <cell r="N684" t="str">
            <v>12 2812157</v>
          </cell>
          <cell r="O684" t="str">
            <v>067</v>
          </cell>
          <cell r="P684">
            <v>11</v>
          </cell>
          <cell r="Q684">
            <v>0</v>
          </cell>
          <cell r="R684" t="str">
            <v>1</v>
          </cell>
          <cell r="S684" t="str">
            <v>42</v>
          </cell>
          <cell r="T684">
            <v>95</v>
          </cell>
          <cell r="U684">
            <v>12</v>
          </cell>
          <cell r="V684">
            <v>95</v>
          </cell>
          <cell r="W684">
            <v>12</v>
          </cell>
          <cell r="X684">
            <v>95</v>
          </cell>
          <cell r="Y684">
            <v>0</v>
          </cell>
          <cell r="Z684">
            <v>0</v>
          </cell>
          <cell r="AB684" t="str">
            <v>14</v>
          </cell>
          <cell r="AC684">
            <v>10</v>
          </cell>
          <cell r="AD684" t="str">
            <v>0</v>
          </cell>
          <cell r="AE684" t="str">
            <v>0</v>
          </cell>
          <cell r="AF684" t="str">
            <v>00</v>
          </cell>
          <cell r="AG684">
            <v>7668000</v>
          </cell>
          <cell r="AI684">
            <v>7668000</v>
          </cell>
          <cell r="AJ684">
            <v>1686960</v>
          </cell>
        </row>
        <row r="685">
          <cell r="A685" t="str">
            <v>02</v>
          </cell>
          <cell r="B685" t="str">
            <v>15</v>
          </cell>
          <cell r="C685" t="str">
            <v>1589</v>
          </cell>
          <cell r="D685" t="str">
            <v>Емкость V-25м3</v>
          </cell>
          <cell r="G685" t="str">
            <v>01</v>
          </cell>
          <cell r="H685">
            <v>10965.24</v>
          </cell>
          <cell r="I685">
            <v>0</v>
          </cell>
          <cell r="J685">
            <v>0</v>
          </cell>
          <cell r="K685">
            <v>1.43</v>
          </cell>
          <cell r="L685" t="str">
            <v>88/2</v>
          </cell>
          <cell r="M685" t="str">
            <v>42906</v>
          </cell>
          <cell r="N685" t="str">
            <v>12 2812157</v>
          </cell>
          <cell r="O685" t="str">
            <v>067</v>
          </cell>
          <cell r="P685">
            <v>11</v>
          </cell>
          <cell r="Q685">
            <v>0</v>
          </cell>
          <cell r="R685" t="str">
            <v>1</v>
          </cell>
          <cell r="S685" t="str">
            <v>42</v>
          </cell>
          <cell r="T685">
            <v>95</v>
          </cell>
          <cell r="U685">
            <v>12</v>
          </cell>
          <cell r="V685">
            <v>95</v>
          </cell>
          <cell r="W685">
            <v>12</v>
          </cell>
          <cell r="X685">
            <v>95</v>
          </cell>
          <cell r="Y685">
            <v>0</v>
          </cell>
          <cell r="Z685">
            <v>0</v>
          </cell>
          <cell r="AB685" t="str">
            <v>14</v>
          </cell>
          <cell r="AC685">
            <v>10</v>
          </cell>
          <cell r="AD685" t="str">
            <v>0</v>
          </cell>
          <cell r="AE685" t="str">
            <v>0</v>
          </cell>
          <cell r="AF685" t="str">
            <v>00</v>
          </cell>
          <cell r="AG685">
            <v>7668000</v>
          </cell>
          <cell r="AI685">
            <v>7668000</v>
          </cell>
          <cell r="AJ685">
            <v>1686960</v>
          </cell>
        </row>
        <row r="686">
          <cell r="A686" t="str">
            <v>02</v>
          </cell>
          <cell r="B686" t="str">
            <v>15</v>
          </cell>
          <cell r="C686" t="str">
            <v>1590</v>
          </cell>
          <cell r="D686" t="str">
            <v>Компрессор без аккум</v>
          </cell>
          <cell r="E686" t="str">
            <v>улятора</v>
          </cell>
          <cell r="G686" t="str">
            <v>01</v>
          </cell>
          <cell r="H686">
            <v>7965</v>
          </cell>
          <cell r="I686">
            <v>0</v>
          </cell>
          <cell r="J686">
            <v>0</v>
          </cell>
          <cell r="K686">
            <v>1.01</v>
          </cell>
          <cell r="L686" t="str">
            <v>88/2</v>
          </cell>
          <cell r="M686" t="str">
            <v>41404</v>
          </cell>
          <cell r="N686" t="str">
            <v>14 2912132</v>
          </cell>
          <cell r="O686" t="str">
            <v>067</v>
          </cell>
          <cell r="P686">
            <v>14.3</v>
          </cell>
          <cell r="Q686">
            <v>0</v>
          </cell>
          <cell r="R686" t="str">
            <v>1</v>
          </cell>
          <cell r="S686" t="str">
            <v>41</v>
          </cell>
          <cell r="T686">
            <v>95</v>
          </cell>
          <cell r="U686">
            <v>12</v>
          </cell>
          <cell r="V686">
            <v>95</v>
          </cell>
          <cell r="W686">
            <v>12</v>
          </cell>
          <cell r="X686">
            <v>95</v>
          </cell>
          <cell r="Y686">
            <v>0</v>
          </cell>
          <cell r="Z686">
            <v>0</v>
          </cell>
          <cell r="AB686" t="str">
            <v>14</v>
          </cell>
          <cell r="AC686">
            <v>10</v>
          </cell>
          <cell r="AD686" t="str">
            <v>0</v>
          </cell>
          <cell r="AE686" t="str">
            <v>0</v>
          </cell>
          <cell r="AF686" t="str">
            <v>00</v>
          </cell>
          <cell r="AG686">
            <v>7873000</v>
          </cell>
          <cell r="AI686">
            <v>7873000</v>
          </cell>
          <cell r="AJ686">
            <v>2251678</v>
          </cell>
        </row>
        <row r="687">
          <cell r="A687" t="str">
            <v>02</v>
          </cell>
          <cell r="B687" t="str">
            <v>15</v>
          </cell>
          <cell r="C687" t="str">
            <v>1591</v>
          </cell>
          <cell r="D687" t="str">
            <v>Компрессор без аккум</v>
          </cell>
          <cell r="E687" t="str">
            <v>улятора</v>
          </cell>
          <cell r="G687" t="str">
            <v>01</v>
          </cell>
          <cell r="H687">
            <v>7965</v>
          </cell>
          <cell r="I687">
            <v>0</v>
          </cell>
          <cell r="J687">
            <v>0</v>
          </cell>
          <cell r="K687">
            <v>1.01</v>
          </cell>
          <cell r="L687" t="str">
            <v>88/2</v>
          </cell>
          <cell r="M687" t="str">
            <v>41404</v>
          </cell>
          <cell r="N687" t="str">
            <v>14 2912132</v>
          </cell>
          <cell r="O687" t="str">
            <v>067</v>
          </cell>
          <cell r="P687">
            <v>14.3</v>
          </cell>
          <cell r="Q687">
            <v>0</v>
          </cell>
          <cell r="R687" t="str">
            <v>1</v>
          </cell>
          <cell r="S687" t="str">
            <v>41</v>
          </cell>
          <cell r="T687">
            <v>95</v>
          </cell>
          <cell r="U687">
            <v>12</v>
          </cell>
          <cell r="V687">
            <v>95</v>
          </cell>
          <cell r="W687">
            <v>12</v>
          </cell>
          <cell r="X687">
            <v>95</v>
          </cell>
          <cell r="Y687">
            <v>0</v>
          </cell>
          <cell r="Z687">
            <v>0</v>
          </cell>
          <cell r="AB687" t="str">
            <v>14</v>
          </cell>
          <cell r="AC687">
            <v>10</v>
          </cell>
          <cell r="AD687" t="str">
            <v>0</v>
          </cell>
          <cell r="AE687" t="str">
            <v>0</v>
          </cell>
          <cell r="AF687" t="str">
            <v>00</v>
          </cell>
          <cell r="AG687">
            <v>7873000</v>
          </cell>
          <cell r="AI687">
            <v>7873000</v>
          </cell>
          <cell r="AJ687">
            <v>2251678</v>
          </cell>
        </row>
        <row r="688">
          <cell r="A688" t="str">
            <v>02</v>
          </cell>
          <cell r="B688" t="str">
            <v>15</v>
          </cell>
          <cell r="C688" t="str">
            <v>1592</v>
          </cell>
          <cell r="D688" t="str">
            <v>Емкость V-4.5 м</v>
          </cell>
          <cell r="G688" t="str">
            <v>01</v>
          </cell>
          <cell r="H688">
            <v>353.21</v>
          </cell>
          <cell r="I688">
            <v>0</v>
          </cell>
          <cell r="J688">
            <v>0</v>
          </cell>
          <cell r="K688">
            <v>1.43</v>
          </cell>
          <cell r="L688" t="str">
            <v>88/2</v>
          </cell>
          <cell r="M688" t="str">
            <v>42906</v>
          </cell>
          <cell r="N688" t="str">
            <v>12 2812157</v>
          </cell>
          <cell r="O688" t="str">
            <v>067</v>
          </cell>
          <cell r="P688">
            <v>11</v>
          </cell>
          <cell r="Q688">
            <v>0</v>
          </cell>
          <cell r="R688" t="str">
            <v>1</v>
          </cell>
          <cell r="S688" t="str">
            <v>42</v>
          </cell>
          <cell r="T688">
            <v>0</v>
          </cell>
          <cell r="U688">
            <v>12</v>
          </cell>
          <cell r="V688">
            <v>95</v>
          </cell>
          <cell r="W688">
            <v>12</v>
          </cell>
          <cell r="X688">
            <v>95</v>
          </cell>
          <cell r="Y688">
            <v>0</v>
          </cell>
          <cell r="Z688">
            <v>0</v>
          </cell>
          <cell r="AB688" t="str">
            <v>14</v>
          </cell>
          <cell r="AC688">
            <v>10</v>
          </cell>
          <cell r="AD688" t="str">
            <v>0</v>
          </cell>
          <cell r="AE688" t="str">
            <v>0</v>
          </cell>
          <cell r="AF688" t="str">
            <v>00</v>
          </cell>
          <cell r="AG688">
            <v>247000</v>
          </cell>
          <cell r="AI688">
            <v>247000</v>
          </cell>
          <cell r="AJ688">
            <v>54340</v>
          </cell>
        </row>
        <row r="689">
          <cell r="A689" t="str">
            <v>02</v>
          </cell>
          <cell r="B689" t="str">
            <v>15</v>
          </cell>
          <cell r="C689" t="str">
            <v>1593</v>
          </cell>
          <cell r="D689" t="str">
            <v>Редуктор У-24-200</v>
          </cell>
          <cell r="G689" t="str">
            <v>01</v>
          </cell>
          <cell r="H689">
            <v>7534.67</v>
          </cell>
          <cell r="I689">
            <v>0</v>
          </cell>
          <cell r="J689">
            <v>0</v>
          </cell>
          <cell r="K689">
            <v>1.21</v>
          </cell>
          <cell r="L689" t="str">
            <v>88/2</v>
          </cell>
          <cell r="M689" t="str">
            <v>41726</v>
          </cell>
          <cell r="N689" t="str">
            <v>14 2915299</v>
          </cell>
          <cell r="O689" t="str">
            <v>067</v>
          </cell>
          <cell r="P689">
            <v>16.7</v>
          </cell>
          <cell r="Q689">
            <v>0</v>
          </cell>
          <cell r="R689" t="str">
            <v>1</v>
          </cell>
          <cell r="S689" t="str">
            <v>41</v>
          </cell>
          <cell r="T689">
            <v>95</v>
          </cell>
          <cell r="U689">
            <v>12</v>
          </cell>
          <cell r="V689">
            <v>95</v>
          </cell>
          <cell r="W689">
            <v>12</v>
          </cell>
          <cell r="X689">
            <v>95</v>
          </cell>
          <cell r="Y689">
            <v>0</v>
          </cell>
          <cell r="Z689">
            <v>0</v>
          </cell>
          <cell r="AB689" t="str">
            <v>14</v>
          </cell>
          <cell r="AC689">
            <v>10</v>
          </cell>
          <cell r="AD689" t="str">
            <v>0</v>
          </cell>
          <cell r="AE689" t="str">
            <v>0</v>
          </cell>
          <cell r="AF689" t="str">
            <v>00</v>
          </cell>
          <cell r="AG689">
            <v>6227000</v>
          </cell>
          <cell r="AI689">
            <v>6227000</v>
          </cell>
          <cell r="AJ689">
            <v>2079818</v>
          </cell>
        </row>
        <row r="690">
          <cell r="A690" t="str">
            <v>02</v>
          </cell>
          <cell r="B690" t="str">
            <v>15</v>
          </cell>
          <cell r="C690" t="str">
            <v>1594</v>
          </cell>
          <cell r="D690" t="str">
            <v>Редуктор У-24-200</v>
          </cell>
          <cell r="G690" t="str">
            <v>01</v>
          </cell>
          <cell r="H690">
            <v>7534.67</v>
          </cell>
          <cell r="I690">
            <v>0</v>
          </cell>
          <cell r="J690">
            <v>0</v>
          </cell>
          <cell r="K690">
            <v>1.21</v>
          </cell>
          <cell r="L690" t="str">
            <v>88/2</v>
          </cell>
          <cell r="M690" t="str">
            <v>41726</v>
          </cell>
          <cell r="N690" t="str">
            <v>14 2915299</v>
          </cell>
          <cell r="O690" t="str">
            <v>067</v>
          </cell>
          <cell r="P690">
            <v>16.7</v>
          </cell>
          <cell r="Q690">
            <v>0</v>
          </cell>
          <cell r="R690" t="str">
            <v>1</v>
          </cell>
          <cell r="S690" t="str">
            <v>41</v>
          </cell>
          <cell r="T690">
            <v>95</v>
          </cell>
          <cell r="U690">
            <v>12</v>
          </cell>
          <cell r="V690">
            <v>95</v>
          </cell>
          <cell r="W690">
            <v>12</v>
          </cell>
          <cell r="X690">
            <v>95</v>
          </cell>
          <cell r="Y690">
            <v>0</v>
          </cell>
          <cell r="Z690">
            <v>0</v>
          </cell>
          <cell r="AB690" t="str">
            <v>14</v>
          </cell>
          <cell r="AC690">
            <v>10</v>
          </cell>
          <cell r="AD690" t="str">
            <v>0</v>
          </cell>
          <cell r="AE690" t="str">
            <v>0</v>
          </cell>
          <cell r="AF690" t="str">
            <v>00</v>
          </cell>
          <cell r="AG690">
            <v>6227000</v>
          </cell>
          <cell r="AI690">
            <v>6227000</v>
          </cell>
          <cell r="AJ690">
            <v>2079818</v>
          </cell>
        </row>
        <row r="691">
          <cell r="A691" t="str">
            <v>02</v>
          </cell>
          <cell r="B691" t="str">
            <v>15</v>
          </cell>
          <cell r="C691" t="str">
            <v>1611</v>
          </cell>
          <cell r="D691" t="str">
            <v>Редуктор У-24-200</v>
          </cell>
          <cell r="G691" t="str">
            <v>01</v>
          </cell>
          <cell r="H691">
            <v>7534.67</v>
          </cell>
          <cell r="I691">
            <v>0</v>
          </cell>
          <cell r="J691">
            <v>0</v>
          </cell>
          <cell r="K691">
            <v>1.21</v>
          </cell>
          <cell r="L691" t="str">
            <v>88/2</v>
          </cell>
          <cell r="M691" t="str">
            <v>41726</v>
          </cell>
          <cell r="N691" t="str">
            <v>14 2915299</v>
          </cell>
          <cell r="O691" t="str">
            <v>067</v>
          </cell>
          <cell r="P691">
            <v>16.7</v>
          </cell>
          <cell r="Q691">
            <v>0</v>
          </cell>
          <cell r="R691" t="str">
            <v>1</v>
          </cell>
          <cell r="S691" t="str">
            <v>41</v>
          </cell>
          <cell r="T691">
            <v>95</v>
          </cell>
          <cell r="U691">
            <v>12</v>
          </cell>
          <cell r="V691">
            <v>95</v>
          </cell>
          <cell r="W691">
            <v>12</v>
          </cell>
          <cell r="X691">
            <v>95</v>
          </cell>
          <cell r="Y691">
            <v>0</v>
          </cell>
          <cell r="Z691">
            <v>0</v>
          </cell>
          <cell r="AB691" t="str">
            <v>14</v>
          </cell>
          <cell r="AC691">
            <v>10</v>
          </cell>
          <cell r="AD691" t="str">
            <v>0</v>
          </cell>
          <cell r="AE691" t="str">
            <v>0</v>
          </cell>
          <cell r="AF691" t="str">
            <v>00</v>
          </cell>
          <cell r="AG691">
            <v>6227000</v>
          </cell>
          <cell r="AI691">
            <v>6227000</v>
          </cell>
          <cell r="AJ691">
            <v>2079818</v>
          </cell>
        </row>
        <row r="692">
          <cell r="A692" t="str">
            <v>02</v>
          </cell>
          <cell r="B692" t="str">
            <v>15</v>
          </cell>
          <cell r="C692" t="str">
            <v>1596</v>
          </cell>
          <cell r="D692" t="str">
            <v>Редуктор У-24-200</v>
          </cell>
          <cell r="G692" t="str">
            <v>01</v>
          </cell>
          <cell r="H692">
            <v>7534.67</v>
          </cell>
          <cell r="I692">
            <v>0</v>
          </cell>
          <cell r="J692">
            <v>0</v>
          </cell>
          <cell r="K692">
            <v>1.21</v>
          </cell>
          <cell r="L692" t="str">
            <v>88/2</v>
          </cell>
          <cell r="M692" t="str">
            <v>41726</v>
          </cell>
          <cell r="N692" t="str">
            <v>14 2915299</v>
          </cell>
          <cell r="O692" t="str">
            <v>067</v>
          </cell>
          <cell r="P692">
            <v>16.7</v>
          </cell>
          <cell r="Q692">
            <v>0</v>
          </cell>
          <cell r="R692" t="str">
            <v>1</v>
          </cell>
          <cell r="S692" t="str">
            <v>41</v>
          </cell>
          <cell r="T692">
            <v>95</v>
          </cell>
          <cell r="U692">
            <v>12</v>
          </cell>
          <cell r="V692">
            <v>95</v>
          </cell>
          <cell r="W692">
            <v>12</v>
          </cell>
          <cell r="X692">
            <v>95</v>
          </cell>
          <cell r="Y692">
            <v>0</v>
          </cell>
          <cell r="Z692">
            <v>0</v>
          </cell>
          <cell r="AB692" t="str">
            <v>14</v>
          </cell>
          <cell r="AC692">
            <v>10</v>
          </cell>
          <cell r="AD692" t="str">
            <v>0</v>
          </cell>
          <cell r="AE692" t="str">
            <v>0</v>
          </cell>
          <cell r="AF692" t="str">
            <v>00</v>
          </cell>
          <cell r="AG692">
            <v>6227000</v>
          </cell>
          <cell r="AI692">
            <v>6227000</v>
          </cell>
          <cell r="AJ692">
            <v>2079818</v>
          </cell>
        </row>
        <row r="693">
          <cell r="A693" t="str">
            <v>02</v>
          </cell>
          <cell r="B693" t="str">
            <v>15</v>
          </cell>
          <cell r="C693" t="str">
            <v>1597</v>
          </cell>
          <cell r="D693" t="str">
            <v>Кран козловой грузоп</v>
          </cell>
          <cell r="E693" t="str">
            <v>одъемностью 25 тн</v>
          </cell>
          <cell r="G693" t="str">
            <v>01</v>
          </cell>
          <cell r="H693">
            <v>250227</v>
          </cell>
          <cell r="I693">
            <v>0</v>
          </cell>
          <cell r="J693">
            <v>0</v>
          </cell>
          <cell r="K693">
            <v>1.05</v>
          </cell>
          <cell r="L693" t="str">
            <v>88/2</v>
          </cell>
          <cell r="M693" t="str">
            <v>41705</v>
          </cell>
          <cell r="N693" t="str">
            <v>14 2915163</v>
          </cell>
          <cell r="O693" t="str">
            <v>064</v>
          </cell>
          <cell r="P693">
            <v>5</v>
          </cell>
          <cell r="Q693">
            <v>0</v>
          </cell>
          <cell r="R693" t="str">
            <v>1</v>
          </cell>
          <cell r="S693" t="str">
            <v>41</v>
          </cell>
          <cell r="T693">
            <v>95</v>
          </cell>
          <cell r="U693">
            <v>12</v>
          </cell>
          <cell r="V693">
            <v>95</v>
          </cell>
          <cell r="W693">
            <v>12</v>
          </cell>
          <cell r="X693">
            <v>95</v>
          </cell>
          <cell r="Y693">
            <v>0</v>
          </cell>
          <cell r="Z693">
            <v>0</v>
          </cell>
          <cell r="AB693" t="str">
            <v>14</v>
          </cell>
          <cell r="AC693">
            <v>10</v>
          </cell>
          <cell r="AD693" t="str">
            <v>0</v>
          </cell>
          <cell r="AE693" t="str">
            <v>0</v>
          </cell>
          <cell r="AF693" t="str">
            <v>00</v>
          </cell>
          <cell r="AG693">
            <v>239003000</v>
          </cell>
          <cell r="AI693">
            <v>239003000</v>
          </cell>
          <cell r="AJ693">
            <v>23900300</v>
          </cell>
        </row>
        <row r="694">
          <cell r="A694" t="str">
            <v>02</v>
          </cell>
          <cell r="B694" t="str">
            <v>15</v>
          </cell>
          <cell r="C694" t="str">
            <v>1612</v>
          </cell>
          <cell r="D694" t="str">
            <v>Здание арочное /одно</v>
          </cell>
          <cell r="E694" t="str">
            <v>этажное/</v>
          </cell>
          <cell r="G694" t="str">
            <v>01</v>
          </cell>
          <cell r="H694">
            <v>67500.11</v>
          </cell>
          <cell r="I694">
            <v>0</v>
          </cell>
          <cell r="J694">
            <v>0</v>
          </cell>
          <cell r="K694">
            <v>1.03</v>
          </cell>
          <cell r="L694" t="str">
            <v>88/2</v>
          </cell>
          <cell r="M694" t="str">
            <v>10005</v>
          </cell>
          <cell r="N694" t="str">
            <v>11 4527204</v>
          </cell>
          <cell r="O694" t="str">
            <v>064</v>
          </cell>
          <cell r="P694">
            <v>5</v>
          </cell>
          <cell r="Q694">
            <v>0</v>
          </cell>
          <cell r="R694" t="str">
            <v>1</v>
          </cell>
          <cell r="S694" t="str">
            <v>41</v>
          </cell>
          <cell r="T694">
            <v>95</v>
          </cell>
          <cell r="U694">
            <v>12</v>
          </cell>
          <cell r="V694">
            <v>95</v>
          </cell>
          <cell r="W694">
            <v>12</v>
          </cell>
          <cell r="X694">
            <v>95</v>
          </cell>
          <cell r="Y694">
            <v>0</v>
          </cell>
          <cell r="Z694">
            <v>0</v>
          </cell>
          <cell r="AB694" t="str">
            <v>14</v>
          </cell>
          <cell r="AC694">
            <v>10</v>
          </cell>
          <cell r="AD694" t="str">
            <v>0</v>
          </cell>
          <cell r="AE694" t="str">
            <v>0</v>
          </cell>
          <cell r="AF694" t="str">
            <v>00</v>
          </cell>
          <cell r="AG694">
            <v>65535000</v>
          </cell>
          <cell r="AI694">
            <v>65535000</v>
          </cell>
          <cell r="AJ694">
            <v>6553500</v>
          </cell>
        </row>
        <row r="695">
          <cell r="A695" t="str">
            <v>02</v>
          </cell>
          <cell r="B695" t="str">
            <v>15</v>
          </cell>
          <cell r="C695" t="str">
            <v>1599</v>
          </cell>
          <cell r="D695" t="str">
            <v>Платформа транспорти</v>
          </cell>
          <cell r="E695" t="str">
            <v>ровочная</v>
          </cell>
          <cell r="G695" t="str">
            <v>01</v>
          </cell>
          <cell r="H695">
            <v>70000</v>
          </cell>
          <cell r="I695">
            <v>0</v>
          </cell>
          <cell r="J695">
            <v>0</v>
          </cell>
          <cell r="K695">
            <v>1.01</v>
          </cell>
          <cell r="L695" t="str">
            <v>88/2</v>
          </cell>
          <cell r="M695" t="str">
            <v>50007</v>
          </cell>
          <cell r="N695" t="str">
            <v>14 2915000</v>
          </cell>
          <cell r="O695" t="str">
            <v>075</v>
          </cell>
          <cell r="P695">
            <v>3.1</v>
          </cell>
          <cell r="Q695">
            <v>0</v>
          </cell>
          <cell r="R695" t="str">
            <v>1</v>
          </cell>
          <cell r="S695" t="str">
            <v>50</v>
          </cell>
          <cell r="T695">
            <v>95</v>
          </cell>
          <cell r="U695">
            <v>12</v>
          </cell>
          <cell r="V695">
            <v>95</v>
          </cell>
          <cell r="W695">
            <v>12</v>
          </cell>
          <cell r="X695">
            <v>95</v>
          </cell>
          <cell r="Y695">
            <v>0</v>
          </cell>
          <cell r="Z695">
            <v>0</v>
          </cell>
          <cell r="AB695" t="str">
            <v>14</v>
          </cell>
          <cell r="AC695">
            <v>10</v>
          </cell>
          <cell r="AD695" t="str">
            <v>0</v>
          </cell>
          <cell r="AE695" t="str">
            <v>0</v>
          </cell>
          <cell r="AF695" t="str">
            <v>00</v>
          </cell>
          <cell r="AG695">
            <v>69417000</v>
          </cell>
          <cell r="AI695">
            <v>69417000</v>
          </cell>
          <cell r="AJ695">
            <v>4303854</v>
          </cell>
        </row>
        <row r="696">
          <cell r="A696" t="str">
            <v>02</v>
          </cell>
          <cell r="B696" t="str">
            <v>11</v>
          </cell>
          <cell r="C696" t="str">
            <v>1600</v>
          </cell>
          <cell r="D696" t="str">
            <v>Подогреватель ПП-6-8</v>
          </cell>
          <cell r="G696" t="str">
            <v>01</v>
          </cell>
          <cell r="H696">
            <v>1468.23</v>
          </cell>
          <cell r="I696">
            <v>0</v>
          </cell>
          <cell r="J696">
            <v>0</v>
          </cell>
          <cell r="K696">
            <v>1.21</v>
          </cell>
          <cell r="L696" t="str">
            <v>20</v>
          </cell>
          <cell r="M696" t="str">
            <v>40700</v>
          </cell>
          <cell r="N696" t="str">
            <v>14 2813181</v>
          </cell>
          <cell r="O696" t="str">
            <v>067</v>
          </cell>
          <cell r="P696">
            <v>3.7</v>
          </cell>
          <cell r="Q696">
            <v>0</v>
          </cell>
          <cell r="R696" t="str">
            <v>1</v>
          </cell>
          <cell r="S696" t="str">
            <v>40</v>
          </cell>
          <cell r="T696">
            <v>95</v>
          </cell>
          <cell r="U696">
            <v>12</v>
          </cell>
          <cell r="V696">
            <v>95</v>
          </cell>
          <cell r="W696">
            <v>12</v>
          </cell>
          <cell r="X696">
            <v>95</v>
          </cell>
          <cell r="Y696">
            <v>0</v>
          </cell>
          <cell r="Z696">
            <v>0</v>
          </cell>
          <cell r="AD696" t="str">
            <v>0</v>
          </cell>
          <cell r="AE696" t="str">
            <v>1</v>
          </cell>
          <cell r="AF696" t="str">
            <v>00</v>
          </cell>
          <cell r="AI696">
            <v>1213411</v>
          </cell>
          <cell r="AJ696">
            <v>89792.41</v>
          </cell>
        </row>
        <row r="697">
          <cell r="A697" t="str">
            <v>02</v>
          </cell>
          <cell r="B697" t="str">
            <v>11</v>
          </cell>
          <cell r="C697" t="str">
            <v>1601</v>
          </cell>
          <cell r="D697" t="str">
            <v>Подогреватель ПП-6-8</v>
          </cell>
          <cell r="G697" t="str">
            <v>01</v>
          </cell>
          <cell r="H697">
            <v>1468.23</v>
          </cell>
          <cell r="I697">
            <v>0</v>
          </cell>
          <cell r="J697">
            <v>0</v>
          </cell>
          <cell r="K697">
            <v>1.21</v>
          </cell>
          <cell r="L697" t="str">
            <v>20</v>
          </cell>
          <cell r="M697" t="str">
            <v>40700</v>
          </cell>
          <cell r="N697" t="str">
            <v>14 2813181</v>
          </cell>
          <cell r="O697" t="str">
            <v>067</v>
          </cell>
          <cell r="P697">
            <v>3.7</v>
          </cell>
          <cell r="Q697">
            <v>0</v>
          </cell>
          <cell r="R697" t="str">
            <v>1</v>
          </cell>
          <cell r="S697" t="str">
            <v>40</v>
          </cell>
          <cell r="T697">
            <v>95</v>
          </cell>
          <cell r="U697">
            <v>12</v>
          </cell>
          <cell r="V697">
            <v>95</v>
          </cell>
          <cell r="W697">
            <v>12</v>
          </cell>
          <cell r="X697">
            <v>95</v>
          </cell>
          <cell r="Y697">
            <v>0</v>
          </cell>
          <cell r="Z697">
            <v>0</v>
          </cell>
          <cell r="AD697" t="str">
            <v>0</v>
          </cell>
          <cell r="AE697" t="str">
            <v>0</v>
          </cell>
          <cell r="AF697" t="str">
            <v>00</v>
          </cell>
          <cell r="AI697">
            <v>1213412</v>
          </cell>
          <cell r="AJ697">
            <v>89792.49</v>
          </cell>
        </row>
        <row r="698">
          <cell r="A698" t="str">
            <v>02</v>
          </cell>
          <cell r="B698" t="str">
            <v>11</v>
          </cell>
          <cell r="C698" t="str">
            <v>1602</v>
          </cell>
          <cell r="D698" t="str">
            <v>Котельная ПКН-2М</v>
          </cell>
          <cell r="G698" t="str">
            <v>01</v>
          </cell>
          <cell r="H698">
            <v>141648.62</v>
          </cell>
          <cell r="I698">
            <v>0</v>
          </cell>
          <cell r="J698">
            <v>0</v>
          </cell>
          <cell r="K698">
            <v>1.51</v>
          </cell>
          <cell r="L698" t="str">
            <v>20</v>
          </cell>
          <cell r="M698" t="str">
            <v>40001</v>
          </cell>
          <cell r="N698" t="str">
            <v>14 2813101</v>
          </cell>
          <cell r="O698" t="str">
            <v>064</v>
          </cell>
          <cell r="P698">
            <v>4.2</v>
          </cell>
          <cell r="Q698">
            <v>0</v>
          </cell>
          <cell r="R698" t="str">
            <v>1</v>
          </cell>
          <cell r="S698" t="str">
            <v>40</v>
          </cell>
          <cell r="T698">
            <v>95</v>
          </cell>
          <cell r="U698">
            <v>12</v>
          </cell>
          <cell r="V698">
            <v>95</v>
          </cell>
          <cell r="W698">
            <v>12</v>
          </cell>
          <cell r="X698">
            <v>95</v>
          </cell>
          <cell r="Y698">
            <v>0</v>
          </cell>
          <cell r="Z698">
            <v>0</v>
          </cell>
          <cell r="AD698" t="str">
            <v>2</v>
          </cell>
          <cell r="AE698" t="str">
            <v>0</v>
          </cell>
          <cell r="AF698" t="str">
            <v>00</v>
          </cell>
          <cell r="AI698">
            <v>93807032</v>
          </cell>
          <cell r="AJ698">
            <v>7879790.6900000004</v>
          </cell>
        </row>
        <row r="699">
          <cell r="A699" t="str">
            <v>02</v>
          </cell>
          <cell r="B699" t="str">
            <v>11</v>
          </cell>
          <cell r="C699" t="str">
            <v>1603</v>
          </cell>
          <cell r="D699" t="str">
            <v>Котельная ПКН-2М</v>
          </cell>
          <cell r="G699" t="str">
            <v>01</v>
          </cell>
          <cell r="H699">
            <v>141648.62</v>
          </cell>
          <cell r="I699">
            <v>0</v>
          </cell>
          <cell r="J699">
            <v>0</v>
          </cell>
          <cell r="K699">
            <v>1.51</v>
          </cell>
          <cell r="L699" t="str">
            <v>20</v>
          </cell>
          <cell r="M699" t="str">
            <v>40001</v>
          </cell>
          <cell r="N699" t="str">
            <v>14 2813101</v>
          </cell>
          <cell r="O699" t="str">
            <v>064</v>
          </cell>
          <cell r="P699">
            <v>4.2</v>
          </cell>
          <cell r="Q699">
            <v>0</v>
          </cell>
          <cell r="R699" t="str">
            <v>1</v>
          </cell>
          <cell r="S699" t="str">
            <v>40</v>
          </cell>
          <cell r="T699">
            <v>95</v>
          </cell>
          <cell r="U699">
            <v>12</v>
          </cell>
          <cell r="V699">
            <v>95</v>
          </cell>
          <cell r="W699">
            <v>12</v>
          </cell>
          <cell r="X699">
            <v>95</v>
          </cell>
          <cell r="Y699">
            <v>0</v>
          </cell>
          <cell r="Z699">
            <v>0</v>
          </cell>
          <cell r="AD699" t="str">
            <v>2</v>
          </cell>
          <cell r="AE699" t="str">
            <v>0</v>
          </cell>
          <cell r="AF699" t="str">
            <v>00</v>
          </cell>
          <cell r="AI699">
            <v>93807032</v>
          </cell>
          <cell r="AJ699">
            <v>7879790.6900000004</v>
          </cell>
        </row>
        <row r="700">
          <cell r="A700" t="str">
            <v>02</v>
          </cell>
          <cell r="B700" t="str">
            <v>15</v>
          </cell>
          <cell r="C700" t="str">
            <v>1604</v>
          </cell>
          <cell r="D700" t="str">
            <v>Распределительный шк</v>
          </cell>
          <cell r="E700" t="str">
            <v>аф С-9522-14</v>
          </cell>
          <cell r="G700" t="str">
            <v>01</v>
          </cell>
          <cell r="H700">
            <v>2155.23</v>
          </cell>
          <cell r="I700">
            <v>0</v>
          </cell>
          <cell r="J700">
            <v>0</v>
          </cell>
          <cell r="K700">
            <v>1.21</v>
          </cell>
          <cell r="L700" t="str">
            <v>88/2</v>
          </cell>
          <cell r="M700" t="str">
            <v>40702</v>
          </cell>
          <cell r="N700" t="str">
            <v>14 3120390</v>
          </cell>
          <cell r="O700" t="str">
            <v>067</v>
          </cell>
          <cell r="P700">
            <v>9.1</v>
          </cell>
          <cell r="Q700">
            <v>0</v>
          </cell>
          <cell r="R700" t="str">
            <v>1</v>
          </cell>
          <cell r="S700" t="str">
            <v>40</v>
          </cell>
          <cell r="T700">
            <v>95</v>
          </cell>
          <cell r="U700">
            <v>12</v>
          </cell>
          <cell r="V700">
            <v>95</v>
          </cell>
          <cell r="W700">
            <v>12</v>
          </cell>
          <cell r="X700">
            <v>95</v>
          </cell>
          <cell r="Y700">
            <v>0</v>
          </cell>
          <cell r="Z700">
            <v>0</v>
          </cell>
          <cell r="AB700" t="str">
            <v>14</v>
          </cell>
          <cell r="AC700">
            <v>10</v>
          </cell>
          <cell r="AD700" t="str">
            <v>0</v>
          </cell>
          <cell r="AE700" t="str">
            <v>0</v>
          </cell>
          <cell r="AF700" t="str">
            <v>00</v>
          </cell>
          <cell r="AG700">
            <v>1781184</v>
          </cell>
          <cell r="AI700">
            <v>1781184</v>
          </cell>
          <cell r="AJ700">
            <v>324175.49</v>
          </cell>
        </row>
        <row r="701">
          <cell r="A701" t="str">
            <v>02</v>
          </cell>
          <cell r="B701" t="str">
            <v>15</v>
          </cell>
          <cell r="C701" t="str">
            <v>1605</v>
          </cell>
          <cell r="D701" t="str">
            <v>Рольганг /механическ</v>
          </cell>
          <cell r="E701" t="str">
            <v>ий под трубы/</v>
          </cell>
          <cell r="G701" t="str">
            <v>01</v>
          </cell>
          <cell r="H701">
            <v>87000</v>
          </cell>
          <cell r="I701">
            <v>0</v>
          </cell>
          <cell r="J701">
            <v>0</v>
          </cell>
          <cell r="K701">
            <v>1</v>
          </cell>
          <cell r="L701" t="str">
            <v>88/2</v>
          </cell>
          <cell r="M701" t="str">
            <v>43813</v>
          </cell>
          <cell r="N701" t="str">
            <v>14 2915000</v>
          </cell>
          <cell r="O701" t="str">
            <v>067</v>
          </cell>
          <cell r="P701">
            <v>12.5</v>
          </cell>
          <cell r="Q701">
            <v>0</v>
          </cell>
          <cell r="R701" t="str">
            <v>1</v>
          </cell>
          <cell r="S701" t="str">
            <v>43</v>
          </cell>
          <cell r="T701">
            <v>95</v>
          </cell>
          <cell r="U701">
            <v>12</v>
          </cell>
          <cell r="V701">
            <v>95</v>
          </cell>
          <cell r="W701">
            <v>12</v>
          </cell>
          <cell r="X701">
            <v>95</v>
          </cell>
          <cell r="Y701">
            <v>0</v>
          </cell>
          <cell r="Z701">
            <v>0</v>
          </cell>
          <cell r="AB701" t="str">
            <v>14</v>
          </cell>
          <cell r="AC701">
            <v>10</v>
          </cell>
          <cell r="AD701" t="str">
            <v>0</v>
          </cell>
          <cell r="AE701" t="str">
            <v>0</v>
          </cell>
          <cell r="AF701" t="str">
            <v>00</v>
          </cell>
          <cell r="AG701">
            <v>86592000</v>
          </cell>
          <cell r="AI701">
            <v>86592000</v>
          </cell>
          <cell r="AJ701">
            <v>21648000</v>
          </cell>
        </row>
        <row r="702">
          <cell r="A702" t="str">
            <v>02</v>
          </cell>
          <cell r="B702" t="str">
            <v>15</v>
          </cell>
          <cell r="C702" t="str">
            <v>1606</v>
          </cell>
          <cell r="D702" t="str">
            <v>Рольганг /механическ</v>
          </cell>
          <cell r="E702" t="str">
            <v>ий под трубы/</v>
          </cell>
          <cell r="G702" t="str">
            <v>01</v>
          </cell>
          <cell r="H702">
            <v>87000</v>
          </cell>
          <cell r="I702">
            <v>0</v>
          </cell>
          <cell r="J702">
            <v>0</v>
          </cell>
          <cell r="K702">
            <v>1</v>
          </cell>
          <cell r="L702" t="str">
            <v>88/2</v>
          </cell>
          <cell r="M702" t="str">
            <v>43813</v>
          </cell>
          <cell r="N702" t="str">
            <v>14 2915000</v>
          </cell>
          <cell r="O702" t="str">
            <v>067</v>
          </cell>
          <cell r="P702">
            <v>12.5</v>
          </cell>
          <cell r="Q702">
            <v>0</v>
          </cell>
          <cell r="R702" t="str">
            <v>1</v>
          </cell>
          <cell r="S702" t="str">
            <v>43</v>
          </cell>
          <cell r="T702">
            <v>95</v>
          </cell>
          <cell r="U702">
            <v>12</v>
          </cell>
          <cell r="V702">
            <v>95</v>
          </cell>
          <cell r="W702">
            <v>12</v>
          </cell>
          <cell r="X702">
            <v>95</v>
          </cell>
          <cell r="Y702">
            <v>0</v>
          </cell>
          <cell r="Z702">
            <v>0</v>
          </cell>
          <cell r="AB702" t="str">
            <v>14</v>
          </cell>
          <cell r="AC702">
            <v>10</v>
          </cell>
          <cell r="AD702" t="str">
            <v>0</v>
          </cell>
          <cell r="AE702" t="str">
            <v>0</v>
          </cell>
          <cell r="AF702" t="str">
            <v>00</v>
          </cell>
          <cell r="AG702">
            <v>86592000</v>
          </cell>
          <cell r="AI702">
            <v>86592000</v>
          </cell>
          <cell r="AJ702">
            <v>21648000</v>
          </cell>
        </row>
        <row r="703">
          <cell r="A703" t="str">
            <v>02</v>
          </cell>
          <cell r="B703" t="str">
            <v>15</v>
          </cell>
          <cell r="C703" t="str">
            <v>1607</v>
          </cell>
          <cell r="D703" t="str">
            <v>Рольганг /механическ</v>
          </cell>
          <cell r="E703" t="str">
            <v>ий под трубы/</v>
          </cell>
          <cell r="G703" t="str">
            <v>01</v>
          </cell>
          <cell r="H703">
            <v>87000</v>
          </cell>
          <cell r="I703">
            <v>0</v>
          </cell>
          <cell r="J703">
            <v>0</v>
          </cell>
          <cell r="K703">
            <v>1</v>
          </cell>
          <cell r="L703" t="str">
            <v>88/2</v>
          </cell>
          <cell r="M703" t="str">
            <v>43813</v>
          </cell>
          <cell r="N703" t="str">
            <v>14 2915000</v>
          </cell>
          <cell r="O703" t="str">
            <v>067</v>
          </cell>
          <cell r="P703">
            <v>12.5</v>
          </cell>
          <cell r="Q703">
            <v>0</v>
          </cell>
          <cell r="R703" t="str">
            <v>1</v>
          </cell>
          <cell r="S703" t="str">
            <v>43</v>
          </cell>
          <cell r="T703">
            <v>95</v>
          </cell>
          <cell r="U703">
            <v>12</v>
          </cell>
          <cell r="V703">
            <v>95</v>
          </cell>
          <cell r="W703">
            <v>12</v>
          </cell>
          <cell r="X703">
            <v>95</v>
          </cell>
          <cell r="Y703">
            <v>0</v>
          </cell>
          <cell r="Z703">
            <v>0</v>
          </cell>
          <cell r="AB703" t="str">
            <v>14</v>
          </cell>
          <cell r="AC703">
            <v>10</v>
          </cell>
          <cell r="AD703" t="str">
            <v>0</v>
          </cell>
          <cell r="AE703" t="str">
            <v>0</v>
          </cell>
          <cell r="AF703" t="str">
            <v>00</v>
          </cell>
          <cell r="AG703">
            <v>86592000</v>
          </cell>
          <cell r="AI703">
            <v>86592000</v>
          </cell>
          <cell r="AJ703">
            <v>21648000</v>
          </cell>
        </row>
        <row r="704">
          <cell r="A704" t="str">
            <v>02</v>
          </cell>
          <cell r="B704" t="str">
            <v>15</v>
          </cell>
          <cell r="C704" t="str">
            <v>1608</v>
          </cell>
          <cell r="D704" t="str">
            <v>Рольганг /механическ</v>
          </cell>
          <cell r="E704" t="str">
            <v>ий под трубы/</v>
          </cell>
          <cell r="G704" t="str">
            <v>01</v>
          </cell>
          <cell r="H704">
            <v>87000</v>
          </cell>
          <cell r="I704">
            <v>0</v>
          </cell>
          <cell r="J704">
            <v>0</v>
          </cell>
          <cell r="K704">
            <v>1</v>
          </cell>
          <cell r="L704" t="str">
            <v>88/2</v>
          </cell>
          <cell r="M704" t="str">
            <v>43813</v>
          </cell>
          <cell r="N704" t="str">
            <v>14 2915000</v>
          </cell>
          <cell r="O704" t="str">
            <v>067</v>
          </cell>
          <cell r="P704">
            <v>12.5</v>
          </cell>
          <cell r="Q704">
            <v>0</v>
          </cell>
          <cell r="R704" t="str">
            <v>1</v>
          </cell>
          <cell r="S704" t="str">
            <v>43</v>
          </cell>
          <cell r="T704">
            <v>95</v>
          </cell>
          <cell r="U704">
            <v>12</v>
          </cell>
          <cell r="V704">
            <v>95</v>
          </cell>
          <cell r="W704">
            <v>12</v>
          </cell>
          <cell r="X704">
            <v>95</v>
          </cell>
          <cell r="Y704">
            <v>0</v>
          </cell>
          <cell r="Z704">
            <v>0</v>
          </cell>
          <cell r="AB704" t="str">
            <v>14</v>
          </cell>
          <cell r="AC704">
            <v>10</v>
          </cell>
          <cell r="AD704" t="str">
            <v>0</v>
          </cell>
          <cell r="AE704" t="str">
            <v>0</v>
          </cell>
          <cell r="AF704" t="str">
            <v>00</v>
          </cell>
          <cell r="AG704">
            <v>86592000</v>
          </cell>
          <cell r="AI704">
            <v>86592000</v>
          </cell>
          <cell r="AJ704">
            <v>21648000</v>
          </cell>
        </row>
        <row r="705">
          <cell r="A705" t="str">
            <v>16</v>
          </cell>
          <cell r="B705" t="str">
            <v>06</v>
          </cell>
          <cell r="C705" t="str">
            <v>1613</v>
          </cell>
          <cell r="D705" t="str">
            <v>ВЛ-10 воздушная</v>
          </cell>
          <cell r="E705" t="str">
            <v>3600м</v>
          </cell>
          <cell r="G705" t="str">
            <v>01</v>
          </cell>
          <cell r="H705">
            <v>549805.82999999996</v>
          </cell>
          <cell r="I705">
            <v>0</v>
          </cell>
          <cell r="J705">
            <v>556800</v>
          </cell>
          <cell r="K705">
            <v>1.42</v>
          </cell>
          <cell r="L705" t="str">
            <v>88/1</v>
          </cell>
          <cell r="M705" t="str">
            <v>30009</v>
          </cell>
          <cell r="N705" t="str">
            <v>14 3131101</v>
          </cell>
          <cell r="O705" t="str">
            <v>05</v>
          </cell>
          <cell r="P705">
            <v>2</v>
          </cell>
          <cell r="Q705">
            <v>0</v>
          </cell>
          <cell r="R705" t="str">
            <v>1</v>
          </cell>
          <cell r="S705" t="str">
            <v>30</v>
          </cell>
          <cell r="T705">
            <v>95</v>
          </cell>
          <cell r="U705">
            <v>12</v>
          </cell>
          <cell r="V705">
            <v>95</v>
          </cell>
          <cell r="W705">
            <v>12</v>
          </cell>
          <cell r="X705">
            <v>95</v>
          </cell>
          <cell r="Y705">
            <v>12</v>
          </cell>
          <cell r="Z705">
            <v>95</v>
          </cell>
          <cell r="AB705" t="str">
            <v>14</v>
          </cell>
          <cell r="AC705">
            <v>2</v>
          </cell>
          <cell r="AD705" t="str">
            <v>0</v>
          </cell>
          <cell r="AE705" t="str">
            <v>0</v>
          </cell>
          <cell r="AF705" t="str">
            <v>16</v>
          </cell>
          <cell r="AI705">
            <v>390935707</v>
          </cell>
          <cell r="AJ705">
            <v>15637428.279999999</v>
          </cell>
        </row>
        <row r="706">
          <cell r="A706" t="str">
            <v>02</v>
          </cell>
          <cell r="B706" t="str">
            <v>80</v>
          </cell>
          <cell r="C706" t="str">
            <v>1614</v>
          </cell>
          <cell r="D706" t="str">
            <v>Компьютер Notebooc</v>
          </cell>
          <cell r="E706" t="str">
            <v>Panasonic 486</v>
          </cell>
          <cell r="G706" t="str">
            <v>01</v>
          </cell>
          <cell r="H706">
            <v>12794.9</v>
          </cell>
          <cell r="I706">
            <v>0</v>
          </cell>
          <cell r="J706">
            <v>0</v>
          </cell>
          <cell r="K706">
            <v>0.97</v>
          </cell>
          <cell r="L706" t="str">
            <v>26</v>
          </cell>
          <cell r="M706" t="str">
            <v>48008</v>
          </cell>
          <cell r="N706" t="str">
            <v>14 3020203</v>
          </cell>
          <cell r="P706">
            <v>10</v>
          </cell>
          <cell r="Q706">
            <v>0</v>
          </cell>
          <cell r="R706" t="str">
            <v>1</v>
          </cell>
          <cell r="S706" t="str">
            <v>48</v>
          </cell>
          <cell r="T706">
            <v>95</v>
          </cell>
          <cell r="U706">
            <v>1</v>
          </cell>
          <cell r="V706">
            <v>96</v>
          </cell>
          <cell r="W706">
            <v>1</v>
          </cell>
          <cell r="X706">
            <v>96</v>
          </cell>
          <cell r="Y706">
            <v>0</v>
          </cell>
          <cell r="Z706">
            <v>0</v>
          </cell>
          <cell r="AD706" t="str">
            <v>0</v>
          </cell>
          <cell r="AE706" t="str">
            <v>0</v>
          </cell>
          <cell r="AF706" t="str">
            <v>00</v>
          </cell>
          <cell r="AI706">
            <v>13200000</v>
          </cell>
          <cell r="AJ706">
            <v>2530000</v>
          </cell>
        </row>
        <row r="707">
          <cell r="A707" t="str">
            <v>02</v>
          </cell>
          <cell r="B707" t="str">
            <v>80</v>
          </cell>
          <cell r="C707" t="str">
            <v>1615</v>
          </cell>
          <cell r="D707" t="str">
            <v>Плоттер AL Rolland</v>
          </cell>
          <cell r="G707" t="str">
            <v>01</v>
          </cell>
          <cell r="H707">
            <v>16677.87</v>
          </cell>
          <cell r="I707">
            <v>0</v>
          </cell>
          <cell r="J707">
            <v>0</v>
          </cell>
          <cell r="K707">
            <v>0.93</v>
          </cell>
          <cell r="L707" t="str">
            <v>26</v>
          </cell>
          <cell r="M707" t="str">
            <v>48003</v>
          </cell>
          <cell r="N707" t="str">
            <v>14 3020350</v>
          </cell>
          <cell r="P707">
            <v>11.1</v>
          </cell>
          <cell r="Q707">
            <v>0</v>
          </cell>
          <cell r="R707" t="str">
            <v>1</v>
          </cell>
          <cell r="S707" t="str">
            <v>48</v>
          </cell>
          <cell r="T707">
            <v>95</v>
          </cell>
          <cell r="U707">
            <v>1</v>
          </cell>
          <cell r="V707">
            <v>96</v>
          </cell>
          <cell r="W707">
            <v>1</v>
          </cell>
          <cell r="X707">
            <v>96</v>
          </cell>
          <cell r="Y707">
            <v>0</v>
          </cell>
          <cell r="Z707">
            <v>0</v>
          </cell>
          <cell r="AD707" t="str">
            <v>0</v>
          </cell>
          <cell r="AE707" t="str">
            <v>0</v>
          </cell>
          <cell r="AF707" t="str">
            <v>00</v>
          </cell>
          <cell r="AI707">
            <v>18000000</v>
          </cell>
          <cell r="AJ707">
            <v>3829500</v>
          </cell>
        </row>
        <row r="708">
          <cell r="A708" t="str">
            <v>02</v>
          </cell>
          <cell r="B708" t="str">
            <v>80</v>
          </cell>
          <cell r="C708" t="str">
            <v>1616</v>
          </cell>
          <cell r="D708" t="str">
            <v>Стойка с поворотной</v>
          </cell>
          <cell r="E708" t="str">
            <v>плоскостью для Rolla</v>
          </cell>
          <cell r="F708" t="str">
            <v>nd</v>
          </cell>
          <cell r="G708" t="str">
            <v>01</v>
          </cell>
          <cell r="H708">
            <v>15200</v>
          </cell>
          <cell r="I708">
            <v>0</v>
          </cell>
          <cell r="J708">
            <v>0</v>
          </cell>
          <cell r="K708">
            <v>1.01</v>
          </cell>
          <cell r="L708" t="str">
            <v>26</v>
          </cell>
          <cell r="M708" t="str">
            <v>48010</v>
          </cell>
          <cell r="N708" t="str">
            <v>14 3010010</v>
          </cell>
          <cell r="P708">
            <v>10</v>
          </cell>
          <cell r="Q708">
            <v>0</v>
          </cell>
          <cell r="R708" t="str">
            <v>1</v>
          </cell>
          <cell r="S708" t="str">
            <v>48</v>
          </cell>
          <cell r="T708">
            <v>95</v>
          </cell>
          <cell r="U708">
            <v>1</v>
          </cell>
          <cell r="V708">
            <v>96</v>
          </cell>
          <cell r="W708">
            <v>1</v>
          </cell>
          <cell r="X708">
            <v>96</v>
          </cell>
          <cell r="Y708">
            <v>0</v>
          </cell>
          <cell r="Z708">
            <v>0</v>
          </cell>
          <cell r="AD708" t="str">
            <v>0</v>
          </cell>
          <cell r="AE708" t="str">
            <v>0</v>
          </cell>
          <cell r="AF708" t="str">
            <v>00</v>
          </cell>
          <cell r="AI708">
            <v>15000000</v>
          </cell>
          <cell r="AJ708">
            <v>2875000</v>
          </cell>
        </row>
        <row r="709">
          <cell r="A709" t="str">
            <v>02</v>
          </cell>
          <cell r="B709" t="str">
            <v>05</v>
          </cell>
          <cell r="C709" t="str">
            <v>1617</v>
          </cell>
          <cell r="D709" t="str">
            <v>Снегоход БУРАН</v>
          </cell>
          <cell r="E709" t="str">
            <v>зав. N 85040040</v>
          </cell>
          <cell r="G709" t="str">
            <v>01</v>
          </cell>
          <cell r="H709">
            <v>15800</v>
          </cell>
          <cell r="I709">
            <v>0</v>
          </cell>
          <cell r="J709">
            <v>0</v>
          </cell>
          <cell r="K709">
            <v>1.1499999999999999</v>
          </cell>
          <cell r="L709" t="str">
            <v>20</v>
          </cell>
          <cell r="M709" t="str">
            <v>50511</v>
          </cell>
          <cell r="N709" t="str">
            <v>15 3591102</v>
          </cell>
          <cell r="P709">
            <v>21.3</v>
          </cell>
          <cell r="Q709">
            <v>0</v>
          </cell>
          <cell r="R709" t="str">
            <v>1</v>
          </cell>
          <cell r="S709" t="str">
            <v>50</v>
          </cell>
          <cell r="T709">
            <v>95</v>
          </cell>
          <cell r="U709">
            <v>1</v>
          </cell>
          <cell r="V709">
            <v>96</v>
          </cell>
          <cell r="W709">
            <v>1</v>
          </cell>
          <cell r="X709">
            <v>96</v>
          </cell>
          <cell r="Y709">
            <v>0</v>
          </cell>
          <cell r="Z709">
            <v>0</v>
          </cell>
          <cell r="AD709" t="str">
            <v>0</v>
          </cell>
          <cell r="AE709" t="str">
            <v>0</v>
          </cell>
          <cell r="AF709" t="str">
            <v>00</v>
          </cell>
          <cell r="AI709">
            <v>13750000</v>
          </cell>
          <cell r="AJ709">
            <v>5613437.5</v>
          </cell>
        </row>
        <row r="710">
          <cell r="A710" t="str">
            <v>15</v>
          </cell>
          <cell r="B710" t="str">
            <v>81</v>
          </cell>
          <cell r="C710" t="str">
            <v>1620</v>
          </cell>
          <cell r="D710" t="str">
            <v>Б/х анализаторBIOSED</v>
          </cell>
          <cell r="E710" t="str">
            <v>в к-те с реагентами</v>
          </cell>
          <cell r="G710" t="str">
            <v>01</v>
          </cell>
          <cell r="H710">
            <v>54790</v>
          </cell>
          <cell r="I710">
            <v>0</v>
          </cell>
          <cell r="J710">
            <v>0</v>
          </cell>
          <cell r="K710">
            <v>1.02</v>
          </cell>
          <cell r="L710" t="str">
            <v>88/2</v>
          </cell>
          <cell r="M710" t="str">
            <v>46012</v>
          </cell>
          <cell r="N710" t="str">
            <v>14 3311269</v>
          </cell>
          <cell r="P710">
            <v>10</v>
          </cell>
          <cell r="Q710">
            <v>0</v>
          </cell>
          <cell r="R710" t="str">
            <v>1</v>
          </cell>
          <cell r="S710" t="str">
            <v>46</v>
          </cell>
          <cell r="T710">
            <v>96</v>
          </cell>
          <cell r="U710">
            <v>2</v>
          </cell>
          <cell r="V710">
            <v>96</v>
          </cell>
          <cell r="W710">
            <v>2</v>
          </cell>
          <cell r="X710">
            <v>96</v>
          </cell>
          <cell r="Y710">
            <v>0</v>
          </cell>
          <cell r="Z710">
            <v>0</v>
          </cell>
          <cell r="AB710" t="str">
            <v>14</v>
          </cell>
          <cell r="AC710">
            <v>2</v>
          </cell>
          <cell r="AD710" t="str">
            <v>0</v>
          </cell>
          <cell r="AE710" t="str">
            <v>0</v>
          </cell>
          <cell r="AF710" t="str">
            <v>15</v>
          </cell>
          <cell r="AI710">
            <v>53874849</v>
          </cell>
          <cell r="AJ710">
            <v>9877055.6500000004</v>
          </cell>
        </row>
        <row r="711">
          <cell r="A711" t="str">
            <v>15</v>
          </cell>
          <cell r="B711" t="str">
            <v>81</v>
          </cell>
          <cell r="C711" t="str">
            <v>1621</v>
          </cell>
          <cell r="D711" t="str">
            <v>Анализатор мочи IMAC</v>
          </cell>
          <cell r="E711" t="str">
            <v>O /Германия/ с т/по-</v>
          </cell>
          <cell r="F711" t="str">
            <v>лосками и бумагой</v>
          </cell>
          <cell r="G711" t="str">
            <v>01</v>
          </cell>
          <cell r="H711">
            <v>22252</v>
          </cell>
          <cell r="I711">
            <v>0</v>
          </cell>
          <cell r="J711">
            <v>0</v>
          </cell>
          <cell r="K711">
            <v>0.92</v>
          </cell>
          <cell r="L711" t="str">
            <v>88/2</v>
          </cell>
          <cell r="M711" t="str">
            <v>46012</v>
          </cell>
          <cell r="N711" t="str">
            <v>14 3311269</v>
          </cell>
          <cell r="P711">
            <v>10</v>
          </cell>
          <cell r="Q711">
            <v>0</v>
          </cell>
          <cell r="R711" t="str">
            <v>1</v>
          </cell>
          <cell r="S711" t="str">
            <v>46</v>
          </cell>
          <cell r="T711">
            <v>96</v>
          </cell>
          <cell r="U711">
            <v>2</v>
          </cell>
          <cell r="V711">
            <v>96</v>
          </cell>
          <cell r="W711">
            <v>2</v>
          </cell>
          <cell r="X711">
            <v>96</v>
          </cell>
          <cell r="Y711">
            <v>0</v>
          </cell>
          <cell r="Z711">
            <v>0</v>
          </cell>
          <cell r="AB711" t="str">
            <v>14</v>
          </cell>
          <cell r="AC711">
            <v>2</v>
          </cell>
          <cell r="AD711" t="str">
            <v>0</v>
          </cell>
          <cell r="AE711" t="str">
            <v>0</v>
          </cell>
          <cell r="AF711" t="str">
            <v>15</v>
          </cell>
          <cell r="AI711">
            <v>24295717</v>
          </cell>
          <cell r="AJ711">
            <v>4454214.78</v>
          </cell>
        </row>
        <row r="712">
          <cell r="A712" t="str">
            <v>15</v>
          </cell>
          <cell r="B712" t="str">
            <v>81</v>
          </cell>
          <cell r="C712" t="str">
            <v>1622</v>
          </cell>
          <cell r="D712" t="str">
            <v>Алкогольметр /Велико</v>
          </cell>
          <cell r="E712" t="str">
            <v>британия/</v>
          </cell>
          <cell r="G712" t="str">
            <v>01</v>
          </cell>
          <cell r="H712">
            <v>6500</v>
          </cell>
          <cell r="I712">
            <v>0</v>
          </cell>
          <cell r="J712">
            <v>0</v>
          </cell>
          <cell r="K712">
            <v>1</v>
          </cell>
          <cell r="L712" t="str">
            <v>88/2</v>
          </cell>
          <cell r="M712" t="str">
            <v>46012</v>
          </cell>
          <cell r="N712" t="str">
            <v>14 3311269</v>
          </cell>
          <cell r="P712">
            <v>10</v>
          </cell>
          <cell r="Q712">
            <v>0</v>
          </cell>
          <cell r="R712" t="str">
            <v>1</v>
          </cell>
          <cell r="S712" t="str">
            <v>46</v>
          </cell>
          <cell r="T712">
            <v>96</v>
          </cell>
          <cell r="U712">
            <v>2</v>
          </cell>
          <cell r="V712">
            <v>96</v>
          </cell>
          <cell r="W712">
            <v>2</v>
          </cell>
          <cell r="X712">
            <v>96</v>
          </cell>
          <cell r="Y712">
            <v>0</v>
          </cell>
          <cell r="Z712">
            <v>0</v>
          </cell>
          <cell r="AB712" t="str">
            <v>14</v>
          </cell>
          <cell r="AC712">
            <v>2</v>
          </cell>
          <cell r="AD712" t="str">
            <v>0</v>
          </cell>
          <cell r="AE712" t="str">
            <v>0</v>
          </cell>
          <cell r="AF712" t="str">
            <v>15</v>
          </cell>
          <cell r="AI712">
            <v>6497413</v>
          </cell>
          <cell r="AJ712">
            <v>1191192.3799999999</v>
          </cell>
        </row>
        <row r="713">
          <cell r="A713" t="str">
            <v>15</v>
          </cell>
          <cell r="B713" t="str">
            <v>81</v>
          </cell>
          <cell r="C713" t="str">
            <v>1623</v>
          </cell>
          <cell r="D713" t="str">
            <v>Алкогольметр /Велико</v>
          </cell>
          <cell r="E713" t="str">
            <v>британия/</v>
          </cell>
          <cell r="G713" t="str">
            <v>01</v>
          </cell>
          <cell r="H713">
            <v>6500</v>
          </cell>
          <cell r="I713">
            <v>0</v>
          </cell>
          <cell r="J713">
            <v>0</v>
          </cell>
          <cell r="K713">
            <v>1</v>
          </cell>
          <cell r="L713" t="str">
            <v>88/2</v>
          </cell>
          <cell r="M713" t="str">
            <v>46012</v>
          </cell>
          <cell r="N713" t="str">
            <v>14 3311269</v>
          </cell>
          <cell r="P713">
            <v>10</v>
          </cell>
          <cell r="Q713">
            <v>0</v>
          </cell>
          <cell r="R713" t="str">
            <v>1</v>
          </cell>
          <cell r="S713" t="str">
            <v>46</v>
          </cell>
          <cell r="T713">
            <v>96</v>
          </cell>
          <cell r="U713">
            <v>2</v>
          </cell>
          <cell r="V713">
            <v>96</v>
          </cell>
          <cell r="W713">
            <v>2</v>
          </cell>
          <cell r="X713">
            <v>96</v>
          </cell>
          <cell r="Y713">
            <v>0</v>
          </cell>
          <cell r="Z713">
            <v>0</v>
          </cell>
          <cell r="AB713" t="str">
            <v>14</v>
          </cell>
          <cell r="AC713">
            <v>2</v>
          </cell>
          <cell r="AD713" t="str">
            <v>0</v>
          </cell>
          <cell r="AE713" t="str">
            <v>0</v>
          </cell>
          <cell r="AF713" t="str">
            <v>15</v>
          </cell>
          <cell r="AI713">
            <v>6497413</v>
          </cell>
          <cell r="AJ713">
            <v>1191192.3799999999</v>
          </cell>
        </row>
        <row r="714">
          <cell r="A714" t="str">
            <v>02</v>
          </cell>
          <cell r="B714" t="str">
            <v>80</v>
          </cell>
          <cell r="C714" t="str">
            <v>1624</v>
          </cell>
          <cell r="D714" t="str">
            <v>Модем</v>
          </cell>
          <cell r="G714" t="str">
            <v>01</v>
          </cell>
          <cell r="H714">
            <v>2042</v>
          </cell>
          <cell r="I714">
            <v>491.1</v>
          </cell>
          <cell r="J714">
            <v>0</v>
          </cell>
          <cell r="K714">
            <v>0.34</v>
          </cell>
          <cell r="L714" t="str">
            <v>26</v>
          </cell>
          <cell r="M714" t="str">
            <v>48003</v>
          </cell>
          <cell r="N714" t="str">
            <v>14 3020380</v>
          </cell>
          <cell r="P714">
            <v>11.1</v>
          </cell>
          <cell r="Q714">
            <v>0</v>
          </cell>
          <cell r="R714" t="str">
            <v>1</v>
          </cell>
          <cell r="S714" t="str">
            <v>45</v>
          </cell>
          <cell r="T714">
            <v>93</v>
          </cell>
          <cell r="U714">
            <v>2</v>
          </cell>
          <cell r="V714">
            <v>96</v>
          </cell>
          <cell r="W714">
            <v>2</v>
          </cell>
          <cell r="X714">
            <v>96</v>
          </cell>
          <cell r="Y714">
            <v>0</v>
          </cell>
          <cell r="Z714">
            <v>0</v>
          </cell>
          <cell r="AD714" t="str">
            <v>0</v>
          </cell>
          <cell r="AE714" t="str">
            <v>0</v>
          </cell>
          <cell r="AF714" t="str">
            <v>00</v>
          </cell>
          <cell r="AI714">
            <v>6032977</v>
          </cell>
          <cell r="AJ714">
            <v>2678641.8199999998</v>
          </cell>
        </row>
        <row r="715">
          <cell r="A715" t="str">
            <v>02</v>
          </cell>
          <cell r="B715" t="str">
            <v>41</v>
          </cell>
          <cell r="C715" t="str">
            <v>1618</v>
          </cell>
          <cell r="D715" t="str">
            <v>Рентген. аппарат АРИ</v>
          </cell>
          <cell r="E715" t="str">
            <v>НА-2-02</v>
          </cell>
          <cell r="G715" t="str">
            <v>01</v>
          </cell>
          <cell r="H715">
            <v>6350</v>
          </cell>
          <cell r="I715">
            <v>0</v>
          </cell>
          <cell r="J715">
            <v>0</v>
          </cell>
          <cell r="K715">
            <v>1.06</v>
          </cell>
          <cell r="L715" t="str">
            <v>20</v>
          </cell>
          <cell r="M715" t="str">
            <v>47024</v>
          </cell>
          <cell r="N715" t="str">
            <v>14 3313341</v>
          </cell>
          <cell r="P715">
            <v>10.4</v>
          </cell>
          <cell r="Q715">
            <v>0</v>
          </cell>
          <cell r="R715" t="str">
            <v>1</v>
          </cell>
          <cell r="S715" t="str">
            <v>47</v>
          </cell>
          <cell r="T715">
            <v>95</v>
          </cell>
          <cell r="U715">
            <v>2</v>
          </cell>
          <cell r="V715">
            <v>96</v>
          </cell>
          <cell r="W715">
            <v>2</v>
          </cell>
          <cell r="X715">
            <v>96</v>
          </cell>
          <cell r="Y715">
            <v>0</v>
          </cell>
          <cell r="Z715">
            <v>0</v>
          </cell>
          <cell r="AD715" t="str">
            <v>0</v>
          </cell>
          <cell r="AE715" t="str">
            <v>0</v>
          </cell>
          <cell r="AF715" t="str">
            <v>00</v>
          </cell>
          <cell r="AI715">
            <v>6000000</v>
          </cell>
          <cell r="AJ715">
            <v>1144000</v>
          </cell>
        </row>
        <row r="716">
          <cell r="A716" t="str">
            <v>02</v>
          </cell>
          <cell r="B716" t="str">
            <v>41</v>
          </cell>
          <cell r="C716" t="str">
            <v>1619</v>
          </cell>
          <cell r="D716" t="str">
            <v>Рентген.аппарат АРИН</v>
          </cell>
          <cell r="E716" t="str">
            <v>А-2-02</v>
          </cell>
          <cell r="G716" t="str">
            <v>01</v>
          </cell>
          <cell r="H716">
            <v>6350</v>
          </cell>
          <cell r="I716">
            <v>0</v>
          </cell>
          <cell r="J716">
            <v>0</v>
          </cell>
          <cell r="K716">
            <v>1.06</v>
          </cell>
          <cell r="L716" t="str">
            <v>20</v>
          </cell>
          <cell r="M716" t="str">
            <v>47024</v>
          </cell>
          <cell r="N716" t="str">
            <v>14 3313341</v>
          </cell>
          <cell r="P716">
            <v>10.4</v>
          </cell>
          <cell r="Q716">
            <v>0</v>
          </cell>
          <cell r="R716" t="str">
            <v>1</v>
          </cell>
          <cell r="S716" t="str">
            <v>47</v>
          </cell>
          <cell r="T716">
            <v>95</v>
          </cell>
          <cell r="U716">
            <v>2</v>
          </cell>
          <cell r="V716">
            <v>96</v>
          </cell>
          <cell r="W716">
            <v>2</v>
          </cell>
          <cell r="X716">
            <v>96</v>
          </cell>
          <cell r="Y716">
            <v>0</v>
          </cell>
          <cell r="Z716">
            <v>0</v>
          </cell>
          <cell r="AD716" t="str">
            <v>0</v>
          </cell>
          <cell r="AE716" t="str">
            <v>0</v>
          </cell>
          <cell r="AF716" t="str">
            <v>00</v>
          </cell>
          <cell r="AI716">
            <v>6000000</v>
          </cell>
          <cell r="AJ716">
            <v>1144000</v>
          </cell>
        </row>
        <row r="717">
          <cell r="A717" t="str">
            <v>02</v>
          </cell>
          <cell r="B717" t="str">
            <v>80</v>
          </cell>
          <cell r="C717" t="str">
            <v>1625</v>
          </cell>
          <cell r="D717" t="str">
            <v>Факс SAMSUNG</v>
          </cell>
          <cell r="G717" t="str">
            <v>01</v>
          </cell>
          <cell r="H717">
            <v>1418.57</v>
          </cell>
          <cell r="I717">
            <v>0</v>
          </cell>
          <cell r="J717">
            <v>0</v>
          </cell>
          <cell r="K717">
            <v>0.68</v>
          </cell>
          <cell r="L717" t="str">
            <v>26</v>
          </cell>
          <cell r="M717" t="str">
            <v>45613</v>
          </cell>
          <cell r="N717" t="str">
            <v>14 3222146</v>
          </cell>
          <cell r="P717">
            <v>7.4</v>
          </cell>
          <cell r="Q717">
            <v>0</v>
          </cell>
          <cell r="R717" t="str">
            <v>1</v>
          </cell>
          <cell r="S717" t="str">
            <v>45</v>
          </cell>
          <cell r="T717">
            <v>95</v>
          </cell>
          <cell r="U717">
            <v>2</v>
          </cell>
          <cell r="V717">
            <v>96</v>
          </cell>
          <cell r="W717">
            <v>2</v>
          </cell>
          <cell r="X717">
            <v>96</v>
          </cell>
          <cell r="Y717">
            <v>0</v>
          </cell>
          <cell r="Z717">
            <v>0</v>
          </cell>
          <cell r="AD717" t="str">
            <v>0</v>
          </cell>
          <cell r="AE717" t="str">
            <v>0</v>
          </cell>
          <cell r="AF717" t="str">
            <v>00</v>
          </cell>
          <cell r="AI717">
            <v>2072388</v>
          </cell>
          <cell r="AJ717">
            <v>281153.96999999997</v>
          </cell>
        </row>
        <row r="718">
          <cell r="A718" t="str">
            <v>02</v>
          </cell>
          <cell r="B718" t="str">
            <v>80</v>
          </cell>
          <cell r="C718" t="str">
            <v>1626</v>
          </cell>
          <cell r="D718" t="str">
            <v>Компьютер TOSHIBA c</v>
          </cell>
          <cell r="E718" t="str">
            <v>принтером EPSON</v>
          </cell>
          <cell r="G718" t="str">
            <v>01</v>
          </cell>
          <cell r="H718">
            <v>11868.9</v>
          </cell>
          <cell r="I718">
            <v>0</v>
          </cell>
          <cell r="J718">
            <v>0</v>
          </cell>
          <cell r="K718">
            <v>0.98</v>
          </cell>
          <cell r="L718" t="str">
            <v>26</v>
          </cell>
          <cell r="M718" t="str">
            <v>48008</v>
          </cell>
          <cell r="N718" t="str">
            <v>14 3020203</v>
          </cell>
          <cell r="P718">
            <v>10</v>
          </cell>
          <cell r="Q718">
            <v>0</v>
          </cell>
          <cell r="R718" t="str">
            <v>1</v>
          </cell>
          <cell r="S718" t="str">
            <v>48</v>
          </cell>
          <cell r="T718">
            <v>95</v>
          </cell>
          <cell r="U718">
            <v>2</v>
          </cell>
          <cell r="V718">
            <v>96</v>
          </cell>
          <cell r="W718">
            <v>2</v>
          </cell>
          <cell r="X718">
            <v>96</v>
          </cell>
          <cell r="Y718">
            <v>0</v>
          </cell>
          <cell r="Z718">
            <v>0</v>
          </cell>
          <cell r="AD718" t="str">
            <v>0</v>
          </cell>
          <cell r="AE718" t="str">
            <v>0</v>
          </cell>
          <cell r="AF718" t="str">
            <v>00</v>
          </cell>
          <cell r="AI718">
            <v>10400000</v>
          </cell>
          <cell r="AJ718">
            <v>1906666.67</v>
          </cell>
        </row>
        <row r="719">
          <cell r="A719" t="str">
            <v>02</v>
          </cell>
          <cell r="B719" t="str">
            <v>80</v>
          </cell>
          <cell r="C719" t="str">
            <v>1627</v>
          </cell>
          <cell r="D719" t="str">
            <v>Компьютер 486-ДХ 4-1</v>
          </cell>
          <cell r="E719" t="str">
            <v>00</v>
          </cell>
          <cell r="G719" t="str">
            <v>01</v>
          </cell>
          <cell r="H719">
            <v>3500</v>
          </cell>
          <cell r="I719">
            <v>0</v>
          </cell>
          <cell r="J719">
            <v>0</v>
          </cell>
          <cell r="K719">
            <v>0.39</v>
          </cell>
          <cell r="L719" t="str">
            <v>26</v>
          </cell>
          <cell r="M719" t="str">
            <v>48008</v>
          </cell>
          <cell r="N719" t="str">
            <v>14 3020203</v>
          </cell>
          <cell r="P719">
            <v>10</v>
          </cell>
          <cell r="Q719">
            <v>0</v>
          </cell>
          <cell r="R719" t="str">
            <v>1</v>
          </cell>
          <cell r="S719" t="str">
            <v>48</v>
          </cell>
          <cell r="T719">
            <v>95</v>
          </cell>
          <cell r="U719">
            <v>2</v>
          </cell>
          <cell r="V719">
            <v>96</v>
          </cell>
          <cell r="W719">
            <v>2</v>
          </cell>
          <cell r="X719">
            <v>96</v>
          </cell>
          <cell r="Y719">
            <v>0</v>
          </cell>
          <cell r="Z719">
            <v>0</v>
          </cell>
          <cell r="AD719" t="str">
            <v>0</v>
          </cell>
          <cell r="AE719" t="str">
            <v>0</v>
          </cell>
          <cell r="AF719" t="str">
            <v>00</v>
          </cell>
          <cell r="AI719">
            <v>9000000</v>
          </cell>
          <cell r="AJ719">
            <v>1650000</v>
          </cell>
        </row>
        <row r="720">
          <cell r="A720" t="str">
            <v>02</v>
          </cell>
          <cell r="B720" t="str">
            <v>23</v>
          </cell>
          <cell r="C720" t="str">
            <v>1628</v>
          </cell>
          <cell r="D720" t="str">
            <v>Компьютер 486-ДХ 4-1</v>
          </cell>
          <cell r="E720" t="str">
            <v>00 с принтером EPSON</v>
          </cell>
          <cell r="F720" t="str">
            <v>LX-100</v>
          </cell>
          <cell r="G720" t="str">
            <v>01</v>
          </cell>
          <cell r="H720">
            <v>4390.08</v>
          </cell>
          <cell r="I720">
            <v>0</v>
          </cell>
          <cell r="J720">
            <v>11390.08</v>
          </cell>
          <cell r="K720">
            <v>0.39</v>
          </cell>
          <cell r="L720" t="str">
            <v>23</v>
          </cell>
          <cell r="M720" t="str">
            <v>48008</v>
          </cell>
          <cell r="N720" t="str">
            <v>22 0000000</v>
          </cell>
          <cell r="P720">
            <v>10</v>
          </cell>
          <cell r="Q720">
            <v>0</v>
          </cell>
          <cell r="R720" t="str">
            <v>1</v>
          </cell>
          <cell r="S720" t="str">
            <v>48</v>
          </cell>
          <cell r="T720">
            <v>95</v>
          </cell>
          <cell r="U720">
            <v>2</v>
          </cell>
          <cell r="V720">
            <v>96</v>
          </cell>
          <cell r="W720">
            <v>2</v>
          </cell>
          <cell r="X720">
            <v>96</v>
          </cell>
          <cell r="Y720">
            <v>5</v>
          </cell>
          <cell r="Z720">
            <v>99</v>
          </cell>
          <cell r="AB720" t="str">
            <v>14</v>
          </cell>
          <cell r="AC720">
            <v>10</v>
          </cell>
          <cell r="AD720" t="str">
            <v>0</v>
          </cell>
          <cell r="AE720" t="str">
            <v>0</v>
          </cell>
          <cell r="AF720" t="str">
            <v>00</v>
          </cell>
          <cell r="AI720">
            <v>9000000</v>
          </cell>
          <cell r="AJ720">
            <v>1650000</v>
          </cell>
        </row>
        <row r="721">
          <cell r="A721" t="str">
            <v>02</v>
          </cell>
          <cell r="B721" t="str">
            <v>05</v>
          </cell>
          <cell r="C721" t="str">
            <v>1631</v>
          </cell>
          <cell r="D721" t="str">
            <v>Мотопомпа ММ-27/100</v>
          </cell>
          <cell r="E721" t="str">
            <v>с двигателем Дружба</v>
          </cell>
          <cell r="G721" t="str">
            <v>01</v>
          </cell>
          <cell r="H721">
            <v>35697</v>
          </cell>
          <cell r="I721">
            <v>0</v>
          </cell>
          <cell r="J721">
            <v>0</v>
          </cell>
          <cell r="K721">
            <v>1.1000000000000001</v>
          </cell>
          <cell r="L721" t="str">
            <v>20</v>
          </cell>
          <cell r="M721" t="str">
            <v>42405</v>
          </cell>
          <cell r="N721" t="str">
            <v>14 2912000</v>
          </cell>
          <cell r="P721">
            <v>12.5</v>
          </cell>
          <cell r="Q721">
            <v>0</v>
          </cell>
          <cell r="R721" t="str">
            <v>1</v>
          </cell>
          <cell r="S721" t="str">
            <v>42</v>
          </cell>
          <cell r="T721">
            <v>95</v>
          </cell>
          <cell r="U721">
            <v>3</v>
          </cell>
          <cell r="V721">
            <v>96</v>
          </cell>
          <cell r="W721">
            <v>3</v>
          </cell>
          <cell r="X721">
            <v>96</v>
          </cell>
          <cell r="Y721">
            <v>0</v>
          </cell>
          <cell r="Z721">
            <v>0</v>
          </cell>
          <cell r="AB721" t="str">
            <v>14</v>
          </cell>
          <cell r="AC721">
            <v>11</v>
          </cell>
          <cell r="AD721" t="str">
            <v>0</v>
          </cell>
          <cell r="AE721" t="str">
            <v>0</v>
          </cell>
          <cell r="AF721" t="str">
            <v>00</v>
          </cell>
          <cell r="AI721">
            <v>32500000</v>
          </cell>
          <cell r="AJ721">
            <v>7109375</v>
          </cell>
        </row>
        <row r="722">
          <cell r="A722" t="str">
            <v>02</v>
          </cell>
          <cell r="B722" t="str">
            <v>99</v>
          </cell>
          <cell r="C722" t="str">
            <v>1633</v>
          </cell>
          <cell r="D722" t="str">
            <v>Вагон жилой КЕДР-4</v>
          </cell>
          <cell r="E722" t="str">
            <v>дерево-металлич.</v>
          </cell>
          <cell r="G722" t="str">
            <v>01</v>
          </cell>
          <cell r="H722">
            <v>85000</v>
          </cell>
          <cell r="I722">
            <v>3364.58</v>
          </cell>
          <cell r="J722">
            <v>0</v>
          </cell>
          <cell r="K722">
            <v>1.2</v>
          </cell>
          <cell r="L722" t="str">
            <v>20</v>
          </cell>
          <cell r="M722" t="str">
            <v>10010</v>
          </cell>
          <cell r="N722" t="str">
            <v>13 2022261</v>
          </cell>
          <cell r="P722">
            <v>12.5</v>
          </cell>
          <cell r="Q722">
            <v>0</v>
          </cell>
          <cell r="R722" t="str">
            <v>1</v>
          </cell>
          <cell r="S722" t="str">
            <v>10</v>
          </cell>
          <cell r="T722">
            <v>95</v>
          </cell>
          <cell r="U722">
            <v>3</v>
          </cell>
          <cell r="V722">
            <v>96</v>
          </cell>
          <cell r="W722">
            <v>3</v>
          </cell>
          <cell r="X722">
            <v>96</v>
          </cell>
          <cell r="Y722">
            <v>0</v>
          </cell>
          <cell r="Z722">
            <v>0</v>
          </cell>
          <cell r="AB722" t="str">
            <v>14</v>
          </cell>
          <cell r="AC722">
            <v>3</v>
          </cell>
          <cell r="AD722" t="str">
            <v>0</v>
          </cell>
          <cell r="AE722" t="str">
            <v>0</v>
          </cell>
          <cell r="AF722" t="str">
            <v>00</v>
          </cell>
          <cell r="AI722">
            <v>71111112</v>
          </cell>
          <cell r="AJ722">
            <v>18370369.75</v>
          </cell>
        </row>
        <row r="723">
          <cell r="A723" t="str">
            <v>02</v>
          </cell>
          <cell r="B723" t="str">
            <v>05</v>
          </cell>
          <cell r="C723" t="str">
            <v>1634</v>
          </cell>
          <cell r="D723" t="str">
            <v>Вагон жилой КЕДР-4</v>
          </cell>
          <cell r="E723" t="str">
            <v>дерево-мет.</v>
          </cell>
          <cell r="G723" t="str">
            <v>01</v>
          </cell>
          <cell r="H723">
            <v>85000</v>
          </cell>
          <cell r="I723">
            <v>3364.58</v>
          </cell>
          <cell r="J723">
            <v>0</v>
          </cell>
          <cell r="K723">
            <v>1.2</v>
          </cell>
          <cell r="L723" t="str">
            <v>20</v>
          </cell>
          <cell r="M723" t="str">
            <v>10010</v>
          </cell>
          <cell r="N723" t="str">
            <v>13 2022261</v>
          </cell>
          <cell r="P723">
            <v>12.5</v>
          </cell>
          <cell r="Q723">
            <v>0</v>
          </cell>
          <cell r="R723" t="str">
            <v>1</v>
          </cell>
          <cell r="S723" t="str">
            <v>10</v>
          </cell>
          <cell r="T723">
            <v>95</v>
          </cell>
          <cell r="U723">
            <v>3</v>
          </cell>
          <cell r="V723">
            <v>96</v>
          </cell>
          <cell r="W723">
            <v>3</v>
          </cell>
          <cell r="X723">
            <v>96</v>
          </cell>
          <cell r="Y723">
            <v>0</v>
          </cell>
          <cell r="Z723">
            <v>0</v>
          </cell>
          <cell r="AB723" t="str">
            <v>14</v>
          </cell>
          <cell r="AC723">
            <v>8</v>
          </cell>
          <cell r="AD723" t="str">
            <v>0</v>
          </cell>
          <cell r="AE723" t="str">
            <v>0</v>
          </cell>
          <cell r="AF723" t="str">
            <v>00</v>
          </cell>
          <cell r="AI723">
            <v>71111112</v>
          </cell>
          <cell r="AJ723">
            <v>18370369.75</v>
          </cell>
        </row>
        <row r="724">
          <cell r="A724" t="str">
            <v>02</v>
          </cell>
          <cell r="B724" t="str">
            <v>05</v>
          </cell>
          <cell r="C724" t="str">
            <v>1632</v>
          </cell>
          <cell r="D724" t="str">
            <v>Нефтесборщик на базе</v>
          </cell>
          <cell r="E724" t="str">
            <v>катера с дизел.гидав</v>
          </cell>
          <cell r="F724" t="str">
            <v>блоком и нефт.насосо</v>
          </cell>
          <cell r="G724" t="str">
            <v>01</v>
          </cell>
          <cell r="H724">
            <v>2650000</v>
          </cell>
          <cell r="I724">
            <v>0</v>
          </cell>
          <cell r="J724">
            <v>0</v>
          </cell>
          <cell r="K724">
            <v>1.03</v>
          </cell>
          <cell r="L724" t="str">
            <v>20</v>
          </cell>
          <cell r="M724" t="str">
            <v>50136</v>
          </cell>
          <cell r="N724" t="str">
            <v>15 3511225</v>
          </cell>
          <cell r="P724">
            <v>10</v>
          </cell>
          <cell r="Q724">
            <v>0</v>
          </cell>
          <cell r="R724" t="str">
            <v>1</v>
          </cell>
          <cell r="S724" t="str">
            <v>50</v>
          </cell>
          <cell r="T724">
            <v>95</v>
          </cell>
          <cell r="U724">
            <v>3</v>
          </cell>
          <cell r="V724">
            <v>96</v>
          </cell>
          <cell r="W724">
            <v>3</v>
          </cell>
          <cell r="X724">
            <v>96</v>
          </cell>
          <cell r="Y724">
            <v>0</v>
          </cell>
          <cell r="Z724">
            <v>0</v>
          </cell>
          <cell r="AD724" t="str">
            <v>0</v>
          </cell>
          <cell r="AE724" t="str">
            <v>0</v>
          </cell>
          <cell r="AF724" t="str">
            <v>00</v>
          </cell>
          <cell r="AI724">
            <v>2568619920</v>
          </cell>
          <cell r="AJ724">
            <v>449508486</v>
          </cell>
        </row>
        <row r="725">
          <cell r="A725" t="str">
            <v>19</v>
          </cell>
          <cell r="B725" t="str">
            <v>19</v>
          </cell>
          <cell r="C725" t="str">
            <v>1635</v>
          </cell>
          <cell r="D725" t="str">
            <v>К-кт ЗККМ на базе ЗИ</v>
          </cell>
          <cell r="E725" t="str">
            <v>Х-60LD 260 /Кассовый</v>
          </cell>
          <cell r="F725" t="str">
            <v>аппарат/</v>
          </cell>
          <cell r="G725" t="str">
            <v>01</v>
          </cell>
          <cell r="H725">
            <v>2745</v>
          </cell>
          <cell r="I725">
            <v>0</v>
          </cell>
          <cell r="J725">
            <v>0</v>
          </cell>
          <cell r="K725">
            <v>1</v>
          </cell>
          <cell r="L725" t="str">
            <v>88/4</v>
          </cell>
          <cell r="M725" t="str">
            <v>47013</v>
          </cell>
          <cell r="N725" t="str">
            <v>16 3697650</v>
          </cell>
          <cell r="P725">
            <v>11</v>
          </cell>
          <cell r="Q725">
            <v>0</v>
          </cell>
          <cell r="R725" t="str">
            <v>1</v>
          </cell>
          <cell r="S725" t="str">
            <v>47</v>
          </cell>
          <cell r="T725">
            <v>95</v>
          </cell>
          <cell r="U725">
            <v>3</v>
          </cell>
          <cell r="V725">
            <v>96</v>
          </cell>
          <cell r="W725">
            <v>3</v>
          </cell>
          <cell r="X725">
            <v>96</v>
          </cell>
          <cell r="Y725">
            <v>0</v>
          </cell>
          <cell r="Z725">
            <v>0</v>
          </cell>
          <cell r="AB725" t="str">
            <v>14</v>
          </cell>
          <cell r="AC725">
            <v>8</v>
          </cell>
          <cell r="AD725" t="str">
            <v>0</v>
          </cell>
          <cell r="AE725" t="str">
            <v>0</v>
          </cell>
          <cell r="AF725" t="str">
            <v>19</v>
          </cell>
          <cell r="AI725">
            <v>2750000</v>
          </cell>
          <cell r="AJ725">
            <v>529375</v>
          </cell>
        </row>
        <row r="726">
          <cell r="A726" t="str">
            <v>02</v>
          </cell>
          <cell r="B726" t="str">
            <v>80</v>
          </cell>
          <cell r="C726" t="str">
            <v>1636</v>
          </cell>
          <cell r="D726" t="str">
            <v>К-кт ЗККМ на базе ЗИ</v>
          </cell>
          <cell r="E726" t="str">
            <v>Х-60LD 260 /Кассовый</v>
          </cell>
          <cell r="F726" t="str">
            <v>аппарат/</v>
          </cell>
          <cell r="G726" t="str">
            <v>01</v>
          </cell>
          <cell r="H726">
            <v>2745</v>
          </cell>
          <cell r="I726">
            <v>0</v>
          </cell>
          <cell r="J726">
            <v>0</v>
          </cell>
          <cell r="K726">
            <v>1</v>
          </cell>
          <cell r="L726" t="str">
            <v>26</v>
          </cell>
          <cell r="M726" t="str">
            <v>47013</v>
          </cell>
          <cell r="N726" t="str">
            <v>14 2945119</v>
          </cell>
          <cell r="P726">
            <v>11</v>
          </cell>
          <cell r="Q726">
            <v>0</v>
          </cell>
          <cell r="R726" t="str">
            <v>1</v>
          </cell>
          <cell r="S726" t="str">
            <v>47</v>
          </cell>
          <cell r="T726">
            <v>95</v>
          </cell>
          <cell r="U726">
            <v>3</v>
          </cell>
          <cell r="V726">
            <v>96</v>
          </cell>
          <cell r="W726">
            <v>3</v>
          </cell>
          <cell r="X726">
            <v>96</v>
          </cell>
          <cell r="Y726">
            <v>0</v>
          </cell>
          <cell r="Z726">
            <v>0</v>
          </cell>
          <cell r="AD726" t="str">
            <v>0</v>
          </cell>
          <cell r="AE726" t="str">
            <v>0</v>
          </cell>
          <cell r="AF726" t="str">
            <v>00</v>
          </cell>
          <cell r="AI726">
            <v>2750000</v>
          </cell>
          <cell r="AJ726">
            <v>529375</v>
          </cell>
        </row>
        <row r="727">
          <cell r="A727" t="str">
            <v>17</v>
          </cell>
          <cell r="B727" t="str">
            <v>82</v>
          </cell>
          <cell r="C727" t="str">
            <v>1637</v>
          </cell>
          <cell r="D727" t="str">
            <v>К-кт ЗККМ на базе ЗИ</v>
          </cell>
          <cell r="E727" t="str">
            <v>Х-60LD 260 /Кассовый</v>
          </cell>
          <cell r="F727" t="str">
            <v>аппарат/</v>
          </cell>
          <cell r="G727" t="str">
            <v>01</v>
          </cell>
          <cell r="H727">
            <v>2745</v>
          </cell>
          <cell r="I727">
            <v>0</v>
          </cell>
          <cell r="J727">
            <v>0</v>
          </cell>
          <cell r="K727">
            <v>1</v>
          </cell>
          <cell r="L727" t="str">
            <v>26</v>
          </cell>
          <cell r="M727" t="str">
            <v>47013</v>
          </cell>
          <cell r="N727" t="str">
            <v>14 2945119</v>
          </cell>
          <cell r="P727">
            <v>11</v>
          </cell>
          <cell r="Q727">
            <v>0</v>
          </cell>
          <cell r="R727" t="str">
            <v>1</v>
          </cell>
          <cell r="S727" t="str">
            <v>47</v>
          </cell>
          <cell r="T727">
            <v>95</v>
          </cell>
          <cell r="U727">
            <v>3</v>
          </cell>
          <cell r="V727">
            <v>96</v>
          </cell>
          <cell r="W727">
            <v>3</v>
          </cell>
          <cell r="X727">
            <v>96</v>
          </cell>
          <cell r="Y727">
            <v>0</v>
          </cell>
          <cell r="Z727">
            <v>0</v>
          </cell>
          <cell r="AB727" t="str">
            <v>14</v>
          </cell>
          <cell r="AC727">
            <v>11</v>
          </cell>
          <cell r="AD727" t="str">
            <v>0</v>
          </cell>
          <cell r="AE727" t="str">
            <v>0</v>
          </cell>
          <cell r="AF727" t="str">
            <v>17</v>
          </cell>
          <cell r="AI727">
            <v>2750000</v>
          </cell>
          <cell r="AJ727">
            <v>529375</v>
          </cell>
        </row>
        <row r="728">
          <cell r="A728" t="str">
            <v>02</v>
          </cell>
          <cell r="B728" t="str">
            <v>70</v>
          </cell>
          <cell r="C728" t="str">
            <v>1638</v>
          </cell>
          <cell r="D728" t="str">
            <v>Сварочная установка</v>
          </cell>
          <cell r="E728" t="str">
            <v>АС-22 на базе тракто</v>
          </cell>
          <cell r="F728" t="str">
            <v>ра Беларусь /колесн/</v>
          </cell>
          <cell r="G728" t="str">
            <v>01</v>
          </cell>
          <cell r="H728">
            <v>91000</v>
          </cell>
          <cell r="I728">
            <v>0</v>
          </cell>
          <cell r="J728">
            <v>0</v>
          </cell>
          <cell r="K728">
            <v>1</v>
          </cell>
          <cell r="L728" t="str">
            <v>20</v>
          </cell>
          <cell r="M728" t="str">
            <v>40609</v>
          </cell>
          <cell r="N728" t="str">
            <v>14 2947193</v>
          </cell>
          <cell r="P728">
            <v>9.1</v>
          </cell>
          <cell r="Q728">
            <v>0</v>
          </cell>
          <cell r="R728" t="str">
            <v>1</v>
          </cell>
          <cell r="S728" t="str">
            <v>40</v>
          </cell>
          <cell r="T728">
            <v>95</v>
          </cell>
          <cell r="U728">
            <v>4</v>
          </cell>
          <cell r="V728">
            <v>96</v>
          </cell>
          <cell r="W728">
            <v>4</v>
          </cell>
          <cell r="X728">
            <v>96</v>
          </cell>
          <cell r="Y728">
            <v>0</v>
          </cell>
          <cell r="Z728">
            <v>0</v>
          </cell>
          <cell r="AB728" t="str">
            <v>14</v>
          </cell>
          <cell r="AC728">
            <v>12</v>
          </cell>
          <cell r="AD728" t="str">
            <v>0</v>
          </cell>
          <cell r="AE728" t="str">
            <v>0</v>
          </cell>
          <cell r="AF728" t="str">
            <v>00</v>
          </cell>
          <cell r="AI728">
            <v>90847736</v>
          </cell>
          <cell r="AJ728">
            <v>13778573.289999999</v>
          </cell>
        </row>
        <row r="729">
          <cell r="A729" t="str">
            <v>02</v>
          </cell>
          <cell r="B729" t="str">
            <v>99</v>
          </cell>
          <cell r="C729" t="str">
            <v>1639</v>
          </cell>
          <cell r="D729" t="str">
            <v>Сварочная установка</v>
          </cell>
          <cell r="E729" t="str">
            <v>АС-22 на базе тракто</v>
          </cell>
          <cell r="F729" t="str">
            <v>ра Беларусь /колесн/</v>
          </cell>
          <cell r="G729" t="str">
            <v>01</v>
          </cell>
          <cell r="H729">
            <v>91000</v>
          </cell>
          <cell r="I729">
            <v>0</v>
          </cell>
          <cell r="J729">
            <v>0</v>
          </cell>
          <cell r="K729">
            <v>1</v>
          </cell>
          <cell r="L729" t="str">
            <v>20</v>
          </cell>
          <cell r="M729" t="str">
            <v>40609</v>
          </cell>
          <cell r="N729" t="str">
            <v>14 2947193</v>
          </cell>
          <cell r="P729">
            <v>9.1</v>
          </cell>
          <cell r="Q729">
            <v>0</v>
          </cell>
          <cell r="R729" t="str">
            <v>1</v>
          </cell>
          <cell r="S729" t="str">
            <v>40</v>
          </cell>
          <cell r="T729">
            <v>95</v>
          </cell>
          <cell r="U729">
            <v>4</v>
          </cell>
          <cell r="V729">
            <v>96</v>
          </cell>
          <cell r="W729">
            <v>4</v>
          </cell>
          <cell r="X729">
            <v>96</v>
          </cell>
          <cell r="Y729">
            <v>0</v>
          </cell>
          <cell r="Z729">
            <v>0</v>
          </cell>
          <cell r="AB729" t="str">
            <v>14</v>
          </cell>
          <cell r="AC729">
            <v>10</v>
          </cell>
          <cell r="AD729" t="str">
            <v>0</v>
          </cell>
          <cell r="AE729" t="str">
            <v>0</v>
          </cell>
          <cell r="AF729" t="str">
            <v>00</v>
          </cell>
          <cell r="AI729">
            <v>90847737</v>
          </cell>
          <cell r="AJ729">
            <v>13778573.439999999</v>
          </cell>
        </row>
        <row r="730">
          <cell r="A730" t="str">
            <v>16</v>
          </cell>
          <cell r="B730" t="str">
            <v>06</v>
          </cell>
          <cell r="C730" t="str">
            <v>1640</v>
          </cell>
          <cell r="D730" t="str">
            <v>Трактор Т-16МГ</v>
          </cell>
          <cell r="E730" t="str">
            <v>зав.N528166. дв24438</v>
          </cell>
          <cell r="G730" t="str">
            <v>01</v>
          </cell>
          <cell r="H730">
            <v>28750</v>
          </cell>
          <cell r="I730">
            <v>0</v>
          </cell>
          <cell r="J730">
            <v>34500</v>
          </cell>
          <cell r="K730">
            <v>0.88</v>
          </cell>
          <cell r="L730" t="str">
            <v>88/1</v>
          </cell>
          <cell r="M730" t="str">
            <v>40610</v>
          </cell>
          <cell r="N730" t="str">
            <v>14 2918103</v>
          </cell>
          <cell r="P730">
            <v>12.5</v>
          </cell>
          <cell r="Q730">
            <v>0</v>
          </cell>
          <cell r="R730" t="str">
            <v>1</v>
          </cell>
          <cell r="S730" t="str">
            <v>40</v>
          </cell>
          <cell r="T730">
            <v>95</v>
          </cell>
          <cell r="U730">
            <v>4</v>
          </cell>
          <cell r="V730">
            <v>96</v>
          </cell>
          <cell r="W730">
            <v>4</v>
          </cell>
          <cell r="X730">
            <v>96</v>
          </cell>
          <cell r="Y730">
            <v>6</v>
          </cell>
          <cell r="Z730">
            <v>96</v>
          </cell>
          <cell r="AB730" t="str">
            <v>14</v>
          </cell>
          <cell r="AC730">
            <v>2</v>
          </cell>
          <cell r="AD730" t="str">
            <v>0</v>
          </cell>
          <cell r="AE730" t="str">
            <v>0</v>
          </cell>
          <cell r="AF730" t="str">
            <v>16</v>
          </cell>
          <cell r="AI730">
            <v>39000000</v>
          </cell>
          <cell r="AJ730">
            <v>7989583.3300000001</v>
          </cell>
        </row>
        <row r="731">
          <cell r="A731" t="str">
            <v>02</v>
          </cell>
          <cell r="B731" t="str">
            <v>71</v>
          </cell>
          <cell r="C731" t="str">
            <v>1641</v>
          </cell>
          <cell r="D731" t="str">
            <v>Холодильная камера</v>
          </cell>
          <cell r="E731" t="str">
            <v>КХСН-2-6 /4места/</v>
          </cell>
          <cell r="G731" t="str">
            <v>01</v>
          </cell>
          <cell r="H731">
            <v>22600</v>
          </cell>
          <cell r="I731">
            <v>0</v>
          </cell>
          <cell r="J731">
            <v>0</v>
          </cell>
          <cell r="K731">
            <v>0.95</v>
          </cell>
          <cell r="L731" t="str">
            <v>23</v>
          </cell>
          <cell r="M731" t="str">
            <v>45800</v>
          </cell>
          <cell r="N731" t="str">
            <v>16 2930100</v>
          </cell>
          <cell r="P731">
            <v>10</v>
          </cell>
          <cell r="Q731">
            <v>0</v>
          </cell>
          <cell r="R731" t="str">
            <v>1</v>
          </cell>
          <cell r="S731" t="str">
            <v>45</v>
          </cell>
          <cell r="T731">
            <v>94</v>
          </cell>
          <cell r="U731">
            <v>4</v>
          </cell>
          <cell r="V731">
            <v>96</v>
          </cell>
          <cell r="W731">
            <v>4</v>
          </cell>
          <cell r="X731">
            <v>96</v>
          </cell>
          <cell r="Y731">
            <v>0</v>
          </cell>
          <cell r="Z731">
            <v>0</v>
          </cell>
          <cell r="AD731" t="str">
            <v>0</v>
          </cell>
          <cell r="AE731" t="str">
            <v>0</v>
          </cell>
          <cell r="AF731" t="str">
            <v>00</v>
          </cell>
          <cell r="AI731">
            <v>23705280</v>
          </cell>
          <cell r="AJ731">
            <v>3950880</v>
          </cell>
        </row>
        <row r="732">
          <cell r="A732" t="str">
            <v>02</v>
          </cell>
          <cell r="B732" t="str">
            <v>05</v>
          </cell>
          <cell r="C732" t="str">
            <v>1642</v>
          </cell>
          <cell r="D732" t="str">
            <v>Двигатель АИУ -112-</v>
          </cell>
          <cell r="E732" t="str">
            <v>М2-2081  7,5/3000</v>
          </cell>
          <cell r="F732" t="str">
            <v>зав.N3651271</v>
          </cell>
          <cell r="G732" t="str">
            <v>01</v>
          </cell>
          <cell r="H732">
            <v>1968.41</v>
          </cell>
          <cell r="I732">
            <v>0</v>
          </cell>
          <cell r="J732">
            <v>0</v>
          </cell>
          <cell r="K732">
            <v>1.1100000000000001</v>
          </cell>
          <cell r="L732" t="str">
            <v>20</v>
          </cell>
          <cell r="M732" t="str">
            <v>40200</v>
          </cell>
          <cell r="N732" t="str">
            <v>14 3114104</v>
          </cell>
          <cell r="P732">
            <v>6.6</v>
          </cell>
          <cell r="Q732">
            <v>0</v>
          </cell>
          <cell r="R732" t="str">
            <v>1</v>
          </cell>
          <cell r="S732" t="str">
            <v>40</v>
          </cell>
          <cell r="T732">
            <v>95</v>
          </cell>
          <cell r="U732">
            <v>4</v>
          </cell>
          <cell r="V732">
            <v>96</v>
          </cell>
          <cell r="W732">
            <v>4</v>
          </cell>
          <cell r="X732">
            <v>96</v>
          </cell>
          <cell r="Y732">
            <v>0</v>
          </cell>
          <cell r="Z732">
            <v>0</v>
          </cell>
          <cell r="AD732" t="str">
            <v>0</v>
          </cell>
          <cell r="AE732" t="str">
            <v>0</v>
          </cell>
          <cell r="AF732" t="str">
            <v>00</v>
          </cell>
          <cell r="AI732">
            <v>1773338</v>
          </cell>
          <cell r="AJ732">
            <v>195067.18</v>
          </cell>
        </row>
        <row r="733">
          <cell r="A733" t="str">
            <v>02</v>
          </cell>
          <cell r="B733" t="str">
            <v>71</v>
          </cell>
          <cell r="C733" t="str">
            <v>1643</v>
          </cell>
          <cell r="D733" t="str">
            <v>Экскаватор одноковш.</v>
          </cell>
          <cell r="E733" t="str">
            <v>на пнев.ходу ем ковш</v>
          </cell>
          <cell r="F733" t="str">
            <v>до 0.4м ЭО-2621</v>
          </cell>
          <cell r="G733" t="str">
            <v>01</v>
          </cell>
          <cell r="H733">
            <v>73500</v>
          </cell>
          <cell r="I733">
            <v>0</v>
          </cell>
          <cell r="J733">
            <v>0</v>
          </cell>
          <cell r="K733">
            <v>0.98</v>
          </cell>
          <cell r="L733" t="str">
            <v>23</v>
          </cell>
          <cell r="M733" t="str">
            <v>41800</v>
          </cell>
          <cell r="N733" t="str">
            <v>14 2924331</v>
          </cell>
          <cell r="P733">
            <v>12.5</v>
          </cell>
          <cell r="Q733">
            <v>0</v>
          </cell>
          <cell r="R733" t="str">
            <v>1</v>
          </cell>
          <cell r="S733" t="str">
            <v>41</v>
          </cell>
          <cell r="T733">
            <v>95</v>
          </cell>
          <cell r="U733">
            <v>4</v>
          </cell>
          <cell r="V733">
            <v>96</v>
          </cell>
          <cell r="W733">
            <v>4</v>
          </cell>
          <cell r="X733">
            <v>96</v>
          </cell>
          <cell r="Y733">
            <v>0</v>
          </cell>
          <cell r="Z733">
            <v>0</v>
          </cell>
          <cell r="AD733" t="str">
            <v>0</v>
          </cell>
          <cell r="AE733" t="str">
            <v>0</v>
          </cell>
          <cell r="AF733" t="str">
            <v>00</v>
          </cell>
          <cell r="AI733">
            <v>75000000</v>
          </cell>
          <cell r="AJ733">
            <v>15625000</v>
          </cell>
        </row>
        <row r="734">
          <cell r="A734" t="str">
            <v>02</v>
          </cell>
          <cell r="B734" t="str">
            <v>05</v>
          </cell>
          <cell r="C734" t="str">
            <v>1644</v>
          </cell>
          <cell r="D734" t="str">
            <v>Машина очистная ОМГ-</v>
          </cell>
          <cell r="E734" t="str">
            <v>820</v>
          </cell>
          <cell r="G734" t="str">
            <v>01</v>
          </cell>
          <cell r="H734">
            <v>4000</v>
          </cell>
          <cell r="I734">
            <v>0</v>
          </cell>
          <cell r="J734">
            <v>0</v>
          </cell>
          <cell r="K734">
            <v>1</v>
          </cell>
          <cell r="L734" t="str">
            <v>20</v>
          </cell>
          <cell r="M734" t="str">
            <v>43803</v>
          </cell>
          <cell r="N734" t="str">
            <v>14 2920000</v>
          </cell>
          <cell r="P734">
            <v>33.299999999999997</v>
          </cell>
          <cell r="Q734">
            <v>0</v>
          </cell>
          <cell r="R734" t="str">
            <v>1</v>
          </cell>
          <cell r="S734" t="str">
            <v>43</v>
          </cell>
          <cell r="T734">
            <v>96</v>
          </cell>
          <cell r="U734">
            <v>5</v>
          </cell>
          <cell r="V734">
            <v>96</v>
          </cell>
          <cell r="W734">
            <v>5</v>
          </cell>
          <cell r="X734">
            <v>96</v>
          </cell>
          <cell r="Y734">
            <v>0</v>
          </cell>
          <cell r="Z734">
            <v>0</v>
          </cell>
          <cell r="AB734" t="str">
            <v>14</v>
          </cell>
          <cell r="AC734">
            <v>5</v>
          </cell>
          <cell r="AD734" t="str">
            <v>0</v>
          </cell>
          <cell r="AE734" t="str">
            <v>0</v>
          </cell>
          <cell r="AF734" t="str">
            <v>00</v>
          </cell>
          <cell r="AI734">
            <v>3988371</v>
          </cell>
          <cell r="AJ734">
            <v>2102868.61</v>
          </cell>
        </row>
        <row r="735">
          <cell r="A735" t="str">
            <v>02</v>
          </cell>
          <cell r="B735" t="str">
            <v>70</v>
          </cell>
          <cell r="C735" t="str">
            <v>1645</v>
          </cell>
          <cell r="D735" t="str">
            <v>Машина изоляционная</v>
          </cell>
          <cell r="E735" t="str">
            <v>ИМГ-820</v>
          </cell>
          <cell r="G735" t="str">
            <v>01</v>
          </cell>
          <cell r="H735">
            <v>4890</v>
          </cell>
          <cell r="I735">
            <v>0</v>
          </cell>
          <cell r="J735">
            <v>0</v>
          </cell>
          <cell r="K735">
            <v>0.99</v>
          </cell>
          <cell r="L735" t="str">
            <v>20</v>
          </cell>
          <cell r="M735" t="str">
            <v>43803</v>
          </cell>
          <cell r="N735" t="str">
            <v>14 2920000</v>
          </cell>
          <cell r="P735">
            <v>33.299999999999997</v>
          </cell>
          <cell r="Q735">
            <v>0</v>
          </cell>
          <cell r="R735" t="str">
            <v>1</v>
          </cell>
          <cell r="S735" t="str">
            <v>43</v>
          </cell>
          <cell r="T735">
            <v>96</v>
          </cell>
          <cell r="U735">
            <v>5</v>
          </cell>
          <cell r="V735">
            <v>96</v>
          </cell>
          <cell r="W735">
            <v>5</v>
          </cell>
          <cell r="X735">
            <v>96</v>
          </cell>
          <cell r="Y735">
            <v>0</v>
          </cell>
          <cell r="Z735">
            <v>0</v>
          </cell>
          <cell r="AB735" t="str">
            <v>14</v>
          </cell>
          <cell r="AC735">
            <v>3</v>
          </cell>
          <cell r="AD735" t="str">
            <v>0</v>
          </cell>
          <cell r="AE735" t="str">
            <v>0</v>
          </cell>
          <cell r="AF735" t="str">
            <v>00</v>
          </cell>
          <cell r="AI735">
            <v>4950000</v>
          </cell>
          <cell r="AJ735">
            <v>2609887.5</v>
          </cell>
        </row>
        <row r="736">
          <cell r="A736" t="str">
            <v>02</v>
          </cell>
          <cell r="B736" t="str">
            <v>15</v>
          </cell>
          <cell r="C736" t="str">
            <v>1646</v>
          </cell>
          <cell r="D736" t="str">
            <v>Гидравлическая устан</v>
          </cell>
          <cell r="E736" t="str">
            <v>овка ГУВД 70/63</v>
          </cell>
          <cell r="G736" t="str">
            <v>01</v>
          </cell>
          <cell r="H736">
            <v>102000</v>
          </cell>
          <cell r="I736">
            <v>0</v>
          </cell>
          <cell r="J736">
            <v>0</v>
          </cell>
          <cell r="K736">
            <v>1.01</v>
          </cell>
          <cell r="L736" t="str">
            <v>88/2</v>
          </cell>
          <cell r="M736" t="str">
            <v>43800</v>
          </cell>
          <cell r="N736" t="str">
            <v>14 2916340</v>
          </cell>
          <cell r="P736">
            <v>14.3</v>
          </cell>
          <cell r="Q736">
            <v>0</v>
          </cell>
          <cell r="R736" t="str">
            <v>1</v>
          </cell>
          <cell r="S736" t="str">
            <v>43</v>
          </cell>
          <cell r="T736">
            <v>95</v>
          </cell>
          <cell r="U736">
            <v>5</v>
          </cell>
          <cell r="V736">
            <v>96</v>
          </cell>
          <cell r="W736">
            <v>5</v>
          </cell>
          <cell r="X736">
            <v>96</v>
          </cell>
          <cell r="Y736">
            <v>0</v>
          </cell>
          <cell r="Z736">
            <v>0</v>
          </cell>
          <cell r="AB736" t="str">
            <v>14</v>
          </cell>
          <cell r="AC736">
            <v>10</v>
          </cell>
          <cell r="AD736" t="str">
            <v>0</v>
          </cell>
          <cell r="AE736" t="str">
            <v>0</v>
          </cell>
          <cell r="AF736" t="str">
            <v>00</v>
          </cell>
          <cell r="AI736">
            <v>100769922</v>
          </cell>
          <cell r="AJ736">
            <v>22815989.84</v>
          </cell>
        </row>
        <row r="737">
          <cell r="A737" t="str">
            <v>02</v>
          </cell>
          <cell r="B737" t="str">
            <v>03</v>
          </cell>
          <cell r="C737" t="str">
            <v>1649</v>
          </cell>
          <cell r="D737" t="str">
            <v>Устройство для врезк</v>
          </cell>
          <cell r="E737" t="str">
            <v>и отводов УВО-150</v>
          </cell>
          <cell r="G737" t="str">
            <v>01</v>
          </cell>
          <cell r="H737">
            <v>34600</v>
          </cell>
          <cell r="I737">
            <v>0</v>
          </cell>
          <cell r="J737">
            <v>0</v>
          </cell>
          <cell r="K737">
            <v>1.07</v>
          </cell>
          <cell r="L737" t="str">
            <v>26</v>
          </cell>
          <cell r="M737" t="str">
            <v>41000</v>
          </cell>
          <cell r="N737" t="str">
            <v>14 2894000</v>
          </cell>
          <cell r="P737">
            <v>5</v>
          </cell>
          <cell r="Q737">
            <v>0</v>
          </cell>
          <cell r="R737" t="str">
            <v>1</v>
          </cell>
          <cell r="S737" t="str">
            <v>41</v>
          </cell>
          <cell r="T737">
            <v>96</v>
          </cell>
          <cell r="U737">
            <v>5</v>
          </cell>
          <cell r="V737">
            <v>96</v>
          </cell>
          <cell r="W737">
            <v>5</v>
          </cell>
          <cell r="X737">
            <v>96</v>
          </cell>
          <cell r="Y737">
            <v>0</v>
          </cell>
          <cell r="Z737">
            <v>0</v>
          </cell>
          <cell r="AD737" t="str">
            <v>0</v>
          </cell>
          <cell r="AE737" t="str">
            <v>0</v>
          </cell>
          <cell r="AF737" t="str">
            <v>00</v>
          </cell>
          <cell r="AI737">
            <v>32284062</v>
          </cell>
          <cell r="AJ737">
            <v>2555821.5699999998</v>
          </cell>
        </row>
        <row r="738">
          <cell r="A738" t="str">
            <v>16</v>
          </cell>
          <cell r="B738" t="str">
            <v>06</v>
          </cell>
          <cell r="C738" t="str">
            <v>1647</v>
          </cell>
          <cell r="D738" t="str">
            <v>Щит ЩО-1-10</v>
          </cell>
          <cell r="G738" t="str">
            <v>01</v>
          </cell>
          <cell r="H738">
            <v>20937.5</v>
          </cell>
          <cell r="I738">
            <v>0</v>
          </cell>
          <cell r="J738">
            <v>25125</v>
          </cell>
          <cell r="K738">
            <v>1.04</v>
          </cell>
          <cell r="L738" t="str">
            <v>88/1</v>
          </cell>
          <cell r="M738" t="str">
            <v>40702</v>
          </cell>
          <cell r="N738" t="str">
            <v>14 3120390</v>
          </cell>
          <cell r="P738">
            <v>9.1</v>
          </cell>
          <cell r="Q738">
            <v>0</v>
          </cell>
          <cell r="R738" t="str">
            <v>1</v>
          </cell>
          <cell r="S738" t="str">
            <v>40</v>
          </cell>
          <cell r="T738">
            <v>96</v>
          </cell>
          <cell r="U738">
            <v>5</v>
          </cell>
          <cell r="V738">
            <v>96</v>
          </cell>
          <cell r="W738">
            <v>5</v>
          </cell>
          <cell r="X738">
            <v>96</v>
          </cell>
          <cell r="Y738">
            <v>6</v>
          </cell>
          <cell r="Z738">
            <v>96</v>
          </cell>
          <cell r="AB738" t="str">
            <v>14</v>
          </cell>
          <cell r="AC738">
            <v>2</v>
          </cell>
          <cell r="AD738" t="str">
            <v>0</v>
          </cell>
          <cell r="AE738" t="str">
            <v>1</v>
          </cell>
          <cell r="AF738" t="str">
            <v>16</v>
          </cell>
          <cell r="AI738">
            <v>24192007</v>
          </cell>
          <cell r="AJ738">
            <v>3455089.01</v>
          </cell>
        </row>
        <row r="739">
          <cell r="A739" t="str">
            <v>02</v>
          </cell>
          <cell r="B739" t="str">
            <v>80</v>
          </cell>
          <cell r="C739" t="str">
            <v>1650</v>
          </cell>
          <cell r="D739" t="str">
            <v>Стол S-135</v>
          </cell>
          <cell r="G739" t="str">
            <v>01</v>
          </cell>
          <cell r="H739">
            <v>664</v>
          </cell>
          <cell r="I739">
            <v>0</v>
          </cell>
          <cell r="J739">
            <v>0</v>
          </cell>
          <cell r="K739">
            <v>1</v>
          </cell>
          <cell r="L739" t="str">
            <v>26</v>
          </cell>
          <cell r="M739" t="str">
            <v>70003</v>
          </cell>
          <cell r="N739" t="str">
            <v>16 3612421</v>
          </cell>
          <cell r="P739">
            <v>10</v>
          </cell>
          <cell r="Q739">
            <v>0</v>
          </cell>
          <cell r="R739" t="str">
            <v>1</v>
          </cell>
          <cell r="S739" t="str">
            <v>70</v>
          </cell>
          <cell r="T739">
            <v>96</v>
          </cell>
          <cell r="U739">
            <v>5</v>
          </cell>
          <cell r="V739">
            <v>96</v>
          </cell>
          <cell r="W739">
            <v>5</v>
          </cell>
          <cell r="X739">
            <v>96</v>
          </cell>
          <cell r="Y739">
            <v>0</v>
          </cell>
          <cell r="Z739">
            <v>0</v>
          </cell>
          <cell r="AD739" t="str">
            <v>0</v>
          </cell>
          <cell r="AE739" t="str">
            <v>0</v>
          </cell>
          <cell r="AF739" t="str">
            <v>00</v>
          </cell>
          <cell r="AI739">
            <v>666667</v>
          </cell>
          <cell r="AJ739">
            <v>105555.61</v>
          </cell>
        </row>
        <row r="740">
          <cell r="A740" t="str">
            <v>02</v>
          </cell>
          <cell r="B740" t="str">
            <v>80</v>
          </cell>
          <cell r="C740" t="str">
            <v>1651</v>
          </cell>
          <cell r="D740" t="str">
            <v>Стол S-135</v>
          </cell>
          <cell r="G740" t="str">
            <v>01</v>
          </cell>
          <cell r="H740">
            <v>664</v>
          </cell>
          <cell r="I740">
            <v>0</v>
          </cell>
          <cell r="J740">
            <v>0</v>
          </cell>
          <cell r="K740">
            <v>1</v>
          </cell>
          <cell r="L740" t="str">
            <v>26</v>
          </cell>
          <cell r="M740" t="str">
            <v>70003</v>
          </cell>
          <cell r="N740" t="str">
            <v>16 3612421</v>
          </cell>
          <cell r="P740">
            <v>10</v>
          </cell>
          <cell r="Q740">
            <v>0</v>
          </cell>
          <cell r="R740" t="str">
            <v>1</v>
          </cell>
          <cell r="S740" t="str">
            <v>70</v>
          </cell>
          <cell r="T740">
            <v>96</v>
          </cell>
          <cell r="U740">
            <v>5</v>
          </cell>
          <cell r="V740">
            <v>96</v>
          </cell>
          <cell r="W740">
            <v>5</v>
          </cell>
          <cell r="X740">
            <v>96</v>
          </cell>
          <cell r="Y740">
            <v>0</v>
          </cell>
          <cell r="Z740">
            <v>0</v>
          </cell>
          <cell r="AD740" t="str">
            <v>0</v>
          </cell>
          <cell r="AE740" t="str">
            <v>0</v>
          </cell>
          <cell r="AF740" t="str">
            <v>00</v>
          </cell>
          <cell r="AI740">
            <v>666667</v>
          </cell>
          <cell r="AJ740">
            <v>105555.61</v>
          </cell>
        </row>
        <row r="741">
          <cell r="A741" t="str">
            <v>02</v>
          </cell>
          <cell r="B741" t="str">
            <v>80</v>
          </cell>
          <cell r="C741" t="str">
            <v>1652</v>
          </cell>
          <cell r="D741" t="str">
            <v>Тумба</v>
          </cell>
          <cell r="G741" t="str">
            <v>01</v>
          </cell>
          <cell r="H741">
            <v>512</v>
          </cell>
          <cell r="I741">
            <v>0</v>
          </cell>
          <cell r="J741">
            <v>0</v>
          </cell>
          <cell r="K741">
            <v>0.65</v>
          </cell>
          <cell r="L741" t="str">
            <v>26</v>
          </cell>
          <cell r="M741" t="str">
            <v>70003</v>
          </cell>
          <cell r="N741" t="str">
            <v>16 3612461</v>
          </cell>
          <cell r="P741">
            <v>10</v>
          </cell>
          <cell r="Q741">
            <v>0</v>
          </cell>
          <cell r="R741" t="str">
            <v>1</v>
          </cell>
          <cell r="S741" t="str">
            <v>70</v>
          </cell>
          <cell r="T741">
            <v>96</v>
          </cell>
          <cell r="U741">
            <v>5</v>
          </cell>
          <cell r="V741">
            <v>96</v>
          </cell>
          <cell r="W741">
            <v>5</v>
          </cell>
          <cell r="X741">
            <v>96</v>
          </cell>
          <cell r="Y741">
            <v>0</v>
          </cell>
          <cell r="Z741">
            <v>0</v>
          </cell>
          <cell r="AD741" t="str">
            <v>0</v>
          </cell>
          <cell r="AE741" t="str">
            <v>0</v>
          </cell>
          <cell r="AF741" t="str">
            <v>00</v>
          </cell>
          <cell r="AI741">
            <v>791666</v>
          </cell>
          <cell r="AJ741">
            <v>125347.12</v>
          </cell>
        </row>
        <row r="742">
          <cell r="A742" t="str">
            <v>02</v>
          </cell>
          <cell r="B742" t="str">
            <v>80</v>
          </cell>
          <cell r="C742" t="str">
            <v>1653</v>
          </cell>
          <cell r="D742" t="str">
            <v>Тумба</v>
          </cell>
          <cell r="G742" t="str">
            <v>01</v>
          </cell>
          <cell r="H742">
            <v>512</v>
          </cell>
          <cell r="I742">
            <v>0</v>
          </cell>
          <cell r="J742">
            <v>0</v>
          </cell>
          <cell r="K742">
            <v>0.65</v>
          </cell>
          <cell r="L742" t="str">
            <v>26</v>
          </cell>
          <cell r="M742" t="str">
            <v>70003</v>
          </cell>
          <cell r="N742" t="str">
            <v>16 3612461</v>
          </cell>
          <cell r="P742">
            <v>10</v>
          </cell>
          <cell r="Q742">
            <v>0</v>
          </cell>
          <cell r="R742" t="str">
            <v>1</v>
          </cell>
          <cell r="S742" t="str">
            <v>70</v>
          </cell>
          <cell r="T742">
            <v>96</v>
          </cell>
          <cell r="U742">
            <v>5</v>
          </cell>
          <cell r="V742">
            <v>96</v>
          </cell>
          <cell r="W742">
            <v>5</v>
          </cell>
          <cell r="X742">
            <v>96</v>
          </cell>
          <cell r="Y742">
            <v>0</v>
          </cell>
          <cell r="Z742">
            <v>0</v>
          </cell>
          <cell r="AD742" t="str">
            <v>0</v>
          </cell>
          <cell r="AE742" t="str">
            <v>0</v>
          </cell>
          <cell r="AF742" t="str">
            <v>00</v>
          </cell>
          <cell r="AI742">
            <v>791666</v>
          </cell>
          <cell r="AJ742">
            <v>125347.12</v>
          </cell>
        </row>
        <row r="743">
          <cell r="A743" t="str">
            <v>02</v>
          </cell>
          <cell r="B743" t="str">
            <v>80</v>
          </cell>
          <cell r="C743" t="str">
            <v>1654</v>
          </cell>
          <cell r="D743" t="str">
            <v>Стеллаж S-135</v>
          </cell>
          <cell r="G743" t="str">
            <v>01</v>
          </cell>
          <cell r="H743">
            <v>833.33</v>
          </cell>
          <cell r="I743">
            <v>0</v>
          </cell>
          <cell r="J743">
            <v>0</v>
          </cell>
          <cell r="K743">
            <v>1</v>
          </cell>
          <cell r="L743" t="str">
            <v>26</v>
          </cell>
          <cell r="M743" t="str">
            <v>70003</v>
          </cell>
          <cell r="N743" t="str">
            <v>16 3612431</v>
          </cell>
          <cell r="P743">
            <v>10</v>
          </cell>
          <cell r="Q743">
            <v>0</v>
          </cell>
          <cell r="R743" t="str">
            <v>1</v>
          </cell>
          <cell r="S743" t="str">
            <v>70</v>
          </cell>
          <cell r="T743">
            <v>96</v>
          </cell>
          <cell r="U743">
            <v>5</v>
          </cell>
          <cell r="V743">
            <v>96</v>
          </cell>
          <cell r="W743">
            <v>5</v>
          </cell>
          <cell r="X743">
            <v>96</v>
          </cell>
          <cell r="Y743">
            <v>0</v>
          </cell>
          <cell r="Z743">
            <v>0</v>
          </cell>
          <cell r="AD743" t="str">
            <v>0</v>
          </cell>
          <cell r="AE743" t="str">
            <v>0</v>
          </cell>
          <cell r="AF743" t="str">
            <v>00</v>
          </cell>
          <cell r="AI743">
            <v>833333</v>
          </cell>
          <cell r="AJ743">
            <v>131944.39000000001</v>
          </cell>
        </row>
        <row r="744">
          <cell r="A744" t="str">
            <v>02</v>
          </cell>
          <cell r="B744" t="str">
            <v>80</v>
          </cell>
          <cell r="C744" t="str">
            <v>1655</v>
          </cell>
          <cell r="D744" t="str">
            <v>Стеллаж S-135</v>
          </cell>
          <cell r="G744" t="str">
            <v>01</v>
          </cell>
          <cell r="H744">
            <v>833.33</v>
          </cell>
          <cell r="I744">
            <v>0</v>
          </cell>
          <cell r="J744">
            <v>0</v>
          </cell>
          <cell r="K744">
            <v>1</v>
          </cell>
          <cell r="L744" t="str">
            <v>26</v>
          </cell>
          <cell r="M744" t="str">
            <v>70003</v>
          </cell>
          <cell r="N744" t="str">
            <v>16 3612431</v>
          </cell>
          <cell r="P744">
            <v>10</v>
          </cell>
          <cell r="Q744">
            <v>0</v>
          </cell>
          <cell r="R744" t="str">
            <v>1</v>
          </cell>
          <cell r="S744" t="str">
            <v>70</v>
          </cell>
          <cell r="T744">
            <v>96</v>
          </cell>
          <cell r="U744">
            <v>5</v>
          </cell>
          <cell r="V744">
            <v>96</v>
          </cell>
          <cell r="W744">
            <v>5</v>
          </cell>
          <cell r="X744">
            <v>96</v>
          </cell>
          <cell r="Y744">
            <v>0</v>
          </cell>
          <cell r="Z744">
            <v>0</v>
          </cell>
          <cell r="AD744" t="str">
            <v>0</v>
          </cell>
          <cell r="AE744" t="str">
            <v>0</v>
          </cell>
          <cell r="AF744" t="str">
            <v>00</v>
          </cell>
          <cell r="AI744">
            <v>833333</v>
          </cell>
          <cell r="AJ744">
            <v>131944.39000000001</v>
          </cell>
        </row>
        <row r="745">
          <cell r="A745" t="str">
            <v>02</v>
          </cell>
          <cell r="B745" t="str">
            <v>80</v>
          </cell>
          <cell r="C745" t="str">
            <v>1656</v>
          </cell>
          <cell r="D745" t="str">
            <v>Шкаф с цоколем</v>
          </cell>
          <cell r="G745" t="str">
            <v>01</v>
          </cell>
          <cell r="H745">
            <v>1175</v>
          </cell>
          <cell r="I745">
            <v>0</v>
          </cell>
          <cell r="J745">
            <v>0</v>
          </cell>
          <cell r="K745">
            <v>1</v>
          </cell>
          <cell r="L745" t="str">
            <v>26</v>
          </cell>
          <cell r="M745" t="str">
            <v>70003</v>
          </cell>
          <cell r="N745" t="str">
            <v>16 3612430</v>
          </cell>
          <cell r="P745">
            <v>10</v>
          </cell>
          <cell r="Q745">
            <v>0</v>
          </cell>
          <cell r="R745" t="str">
            <v>1</v>
          </cell>
          <cell r="S745" t="str">
            <v>70</v>
          </cell>
          <cell r="T745">
            <v>96</v>
          </cell>
          <cell r="U745">
            <v>5</v>
          </cell>
          <cell r="V745">
            <v>96</v>
          </cell>
          <cell r="W745">
            <v>5</v>
          </cell>
          <cell r="X745">
            <v>96</v>
          </cell>
          <cell r="Y745">
            <v>0</v>
          </cell>
          <cell r="Z745">
            <v>0</v>
          </cell>
          <cell r="AD745" t="str">
            <v>0</v>
          </cell>
          <cell r="AE745" t="str">
            <v>0</v>
          </cell>
          <cell r="AF745" t="str">
            <v>00</v>
          </cell>
          <cell r="AI745">
            <v>1174999</v>
          </cell>
          <cell r="AJ745">
            <v>186041.51</v>
          </cell>
        </row>
        <row r="746">
          <cell r="A746" t="str">
            <v>02</v>
          </cell>
          <cell r="B746" t="str">
            <v>23</v>
          </cell>
          <cell r="C746" t="str">
            <v>1660</v>
          </cell>
          <cell r="D746" t="str">
            <v>Источник бесперебойн</v>
          </cell>
          <cell r="E746" t="str">
            <v>ого питания BACK=UPS</v>
          </cell>
          <cell r="F746" t="str">
            <v>-250 APS    Америка</v>
          </cell>
          <cell r="G746" t="str">
            <v>01</v>
          </cell>
          <cell r="H746">
            <v>778.82</v>
          </cell>
          <cell r="I746">
            <v>0</v>
          </cell>
          <cell r="J746">
            <v>0</v>
          </cell>
          <cell r="K746">
            <v>0.26</v>
          </cell>
          <cell r="L746" t="str">
            <v>23</v>
          </cell>
          <cell r="M746" t="str">
            <v>48003</v>
          </cell>
          <cell r="N746" t="str">
            <v>22 0000000</v>
          </cell>
          <cell r="P746">
            <v>11.1</v>
          </cell>
          <cell r="Q746">
            <v>0</v>
          </cell>
          <cell r="R746" t="str">
            <v>1</v>
          </cell>
          <cell r="S746" t="str">
            <v>48</v>
          </cell>
          <cell r="T746">
            <v>96</v>
          </cell>
          <cell r="U746">
            <v>5</v>
          </cell>
          <cell r="V746">
            <v>96</v>
          </cell>
          <cell r="W746">
            <v>5</v>
          </cell>
          <cell r="X746">
            <v>96</v>
          </cell>
          <cell r="Y746">
            <v>0</v>
          </cell>
          <cell r="Z746">
            <v>0</v>
          </cell>
          <cell r="AB746" t="str">
            <v>14</v>
          </cell>
          <cell r="AC746">
            <v>8</v>
          </cell>
          <cell r="AD746" t="str">
            <v>0</v>
          </cell>
          <cell r="AE746" t="str">
            <v>0</v>
          </cell>
          <cell r="AF746" t="str">
            <v>00</v>
          </cell>
          <cell r="AI746">
            <v>3000000</v>
          </cell>
          <cell r="AJ746">
            <v>527250</v>
          </cell>
        </row>
        <row r="747">
          <cell r="A747" t="str">
            <v>02</v>
          </cell>
          <cell r="B747" t="str">
            <v>80</v>
          </cell>
          <cell r="C747" t="str">
            <v>1661</v>
          </cell>
          <cell r="D747" t="str">
            <v>Компьютер Pentum 90/</v>
          </cell>
          <cell r="E747" t="str">
            <v>16 c принтером EPSON</v>
          </cell>
          <cell r="F747" t="str">
            <v>-1050</v>
          </cell>
          <cell r="G747" t="str">
            <v>01</v>
          </cell>
          <cell r="H747">
            <v>6580.9</v>
          </cell>
          <cell r="I747">
            <v>0</v>
          </cell>
          <cell r="J747">
            <v>15259.3</v>
          </cell>
          <cell r="K747">
            <v>0.45</v>
          </cell>
          <cell r="L747" t="str">
            <v>26</v>
          </cell>
          <cell r="M747" t="str">
            <v>48008</v>
          </cell>
          <cell r="N747" t="str">
            <v>14 3020203</v>
          </cell>
          <cell r="P747">
            <v>10</v>
          </cell>
          <cell r="Q747">
            <v>0</v>
          </cell>
          <cell r="R747" t="str">
            <v>1</v>
          </cell>
          <cell r="S747" t="str">
            <v>48</v>
          </cell>
          <cell r="T747">
            <v>96</v>
          </cell>
          <cell r="U747">
            <v>5</v>
          </cell>
          <cell r="V747">
            <v>96</v>
          </cell>
          <cell r="W747">
            <v>5</v>
          </cell>
          <cell r="X747">
            <v>96</v>
          </cell>
          <cell r="Y747">
            <v>6</v>
          </cell>
          <cell r="Z747">
            <v>99</v>
          </cell>
          <cell r="AD747" t="str">
            <v>0</v>
          </cell>
          <cell r="AE747" t="str">
            <v>0</v>
          </cell>
          <cell r="AF747" t="str">
            <v>00</v>
          </cell>
          <cell r="AI747">
            <v>11000000</v>
          </cell>
          <cell r="AJ747">
            <v>1741666.67</v>
          </cell>
        </row>
        <row r="748">
          <cell r="A748" t="str">
            <v>02</v>
          </cell>
          <cell r="B748" t="str">
            <v>80</v>
          </cell>
          <cell r="C748" t="str">
            <v>1662</v>
          </cell>
          <cell r="D748" t="str">
            <v>Компьютер 486 ДХ2-66</v>
          </cell>
          <cell r="E748" t="str">
            <v>1 4-1208SVQA c принт</v>
          </cell>
          <cell r="F748" t="str">
            <v>ером EPSON LX-300</v>
          </cell>
          <cell r="G748" t="str">
            <v>01</v>
          </cell>
          <cell r="H748">
            <v>4090</v>
          </cell>
          <cell r="I748">
            <v>0</v>
          </cell>
          <cell r="J748">
            <v>0</v>
          </cell>
          <cell r="K748">
            <v>0.46</v>
          </cell>
          <cell r="L748" t="str">
            <v>26</v>
          </cell>
          <cell r="M748" t="str">
            <v>48008</v>
          </cell>
          <cell r="N748" t="str">
            <v>14 3020203</v>
          </cell>
          <cell r="P748">
            <v>10</v>
          </cell>
          <cell r="Q748">
            <v>0</v>
          </cell>
          <cell r="R748" t="str">
            <v>1</v>
          </cell>
          <cell r="S748" t="str">
            <v>48</v>
          </cell>
          <cell r="T748">
            <v>96</v>
          </cell>
          <cell r="U748">
            <v>5</v>
          </cell>
          <cell r="V748">
            <v>96</v>
          </cell>
          <cell r="W748">
            <v>5</v>
          </cell>
          <cell r="X748">
            <v>96</v>
          </cell>
          <cell r="Y748">
            <v>0</v>
          </cell>
          <cell r="Z748">
            <v>0</v>
          </cell>
          <cell r="AD748" t="str">
            <v>0</v>
          </cell>
          <cell r="AE748" t="str">
            <v>0</v>
          </cell>
          <cell r="AF748" t="str">
            <v>00</v>
          </cell>
          <cell r="AI748">
            <v>7000000</v>
          </cell>
          <cell r="AJ748">
            <v>1108333.33</v>
          </cell>
        </row>
        <row r="749">
          <cell r="A749" t="str">
            <v>02</v>
          </cell>
          <cell r="B749" t="str">
            <v>80</v>
          </cell>
          <cell r="C749" t="str">
            <v>1663</v>
          </cell>
          <cell r="D749" t="str">
            <v>Компьютер 486 ДЧ2-66</v>
          </cell>
          <cell r="E749" t="str">
            <v>1 4-120/SVQA c принт</v>
          </cell>
          <cell r="F749" t="str">
            <v>ером EPSON LX-300</v>
          </cell>
          <cell r="G749" t="str">
            <v>01</v>
          </cell>
          <cell r="H749">
            <v>4090</v>
          </cell>
          <cell r="I749">
            <v>0</v>
          </cell>
          <cell r="J749">
            <v>8418.4</v>
          </cell>
          <cell r="K749">
            <v>0.46</v>
          </cell>
          <cell r="L749" t="str">
            <v>26</v>
          </cell>
          <cell r="M749" t="str">
            <v>48008</v>
          </cell>
          <cell r="N749" t="str">
            <v>14 3020203</v>
          </cell>
          <cell r="P749">
            <v>10</v>
          </cell>
          <cell r="Q749">
            <v>0</v>
          </cell>
          <cell r="R749" t="str">
            <v>1</v>
          </cell>
          <cell r="S749" t="str">
            <v>48</v>
          </cell>
          <cell r="T749">
            <v>96</v>
          </cell>
          <cell r="U749">
            <v>5</v>
          </cell>
          <cell r="V749">
            <v>96</v>
          </cell>
          <cell r="W749">
            <v>5</v>
          </cell>
          <cell r="X749">
            <v>96</v>
          </cell>
          <cell r="Y749">
            <v>6</v>
          </cell>
          <cell r="Z749">
            <v>99</v>
          </cell>
          <cell r="AD749" t="str">
            <v>0</v>
          </cell>
          <cell r="AE749" t="str">
            <v>0</v>
          </cell>
          <cell r="AF749" t="str">
            <v>00</v>
          </cell>
          <cell r="AI749">
            <v>7000000</v>
          </cell>
          <cell r="AJ749">
            <v>1108333.33</v>
          </cell>
        </row>
        <row r="750">
          <cell r="A750" t="str">
            <v>02</v>
          </cell>
          <cell r="B750" t="str">
            <v>80</v>
          </cell>
          <cell r="C750" t="str">
            <v>1664</v>
          </cell>
          <cell r="D750" t="str">
            <v>Факс Panasonic 390В</v>
          </cell>
          <cell r="G750" t="str">
            <v>01</v>
          </cell>
          <cell r="H750">
            <v>4173</v>
          </cell>
          <cell r="I750">
            <v>0</v>
          </cell>
          <cell r="J750">
            <v>0</v>
          </cell>
          <cell r="K750">
            <v>0.83</v>
          </cell>
          <cell r="L750" t="str">
            <v>26</v>
          </cell>
          <cell r="M750" t="str">
            <v>45613</v>
          </cell>
          <cell r="N750" t="str">
            <v>14 3222146</v>
          </cell>
          <cell r="P750">
            <v>7.4</v>
          </cell>
          <cell r="Q750">
            <v>0</v>
          </cell>
          <cell r="R750" t="str">
            <v>1</v>
          </cell>
          <cell r="S750" t="str">
            <v>48</v>
          </cell>
          <cell r="T750">
            <v>96</v>
          </cell>
          <cell r="U750">
            <v>5</v>
          </cell>
          <cell r="V750">
            <v>96</v>
          </cell>
          <cell r="W750">
            <v>5</v>
          </cell>
          <cell r="X750">
            <v>96</v>
          </cell>
          <cell r="Y750">
            <v>0</v>
          </cell>
          <cell r="Z750">
            <v>0</v>
          </cell>
          <cell r="AD750" t="str">
            <v>0</v>
          </cell>
          <cell r="AE750" t="str">
            <v>0</v>
          </cell>
          <cell r="AF750" t="str">
            <v>00</v>
          </cell>
          <cell r="AI750">
            <v>5000000</v>
          </cell>
          <cell r="AJ750">
            <v>585833.32999999996</v>
          </cell>
        </row>
        <row r="751">
          <cell r="A751" t="str">
            <v>02</v>
          </cell>
          <cell r="B751" t="str">
            <v>02</v>
          </cell>
          <cell r="C751" t="str">
            <v>1669</v>
          </cell>
          <cell r="D751" t="str">
            <v>Вагон "Кедр-4" пере-</v>
          </cell>
          <cell r="E751" t="str">
            <v>движной деревометалл</v>
          </cell>
          <cell r="F751" t="str">
            <v>ический</v>
          </cell>
          <cell r="G751" t="str">
            <v>01</v>
          </cell>
          <cell r="H751">
            <v>85000</v>
          </cell>
          <cell r="I751">
            <v>0</v>
          </cell>
          <cell r="J751">
            <v>0</v>
          </cell>
          <cell r="K751">
            <v>1</v>
          </cell>
          <cell r="L751" t="str">
            <v>20</v>
          </cell>
          <cell r="M751" t="str">
            <v>10010</v>
          </cell>
          <cell r="N751" t="str">
            <v>13 2022261</v>
          </cell>
          <cell r="P751">
            <v>12.5</v>
          </cell>
          <cell r="Q751">
            <v>0</v>
          </cell>
          <cell r="R751" t="str">
            <v>1</v>
          </cell>
          <cell r="S751" t="str">
            <v>10</v>
          </cell>
          <cell r="T751">
            <v>96</v>
          </cell>
          <cell r="U751">
            <v>6</v>
          </cell>
          <cell r="V751">
            <v>96</v>
          </cell>
          <cell r="W751">
            <v>6</v>
          </cell>
          <cell r="X751">
            <v>96</v>
          </cell>
          <cell r="Y751">
            <v>0</v>
          </cell>
          <cell r="Z751">
            <v>0</v>
          </cell>
          <cell r="AD751" t="str">
            <v>0</v>
          </cell>
          <cell r="AE751" t="str">
            <v>0</v>
          </cell>
          <cell r="AF751" t="str">
            <v>00</v>
          </cell>
          <cell r="AI751">
            <v>85000000</v>
          </cell>
          <cell r="AJ751">
            <v>15937500</v>
          </cell>
        </row>
        <row r="752">
          <cell r="A752" t="str">
            <v>02</v>
          </cell>
          <cell r="B752" t="str">
            <v>99</v>
          </cell>
          <cell r="C752" t="str">
            <v>1670</v>
          </cell>
          <cell r="D752" t="str">
            <v>Вагон "Кедр-4" перед</v>
          </cell>
          <cell r="E752" t="str">
            <v>вижной деревометалли</v>
          </cell>
          <cell r="F752" t="str">
            <v>ческий</v>
          </cell>
          <cell r="G752" t="str">
            <v>01</v>
          </cell>
          <cell r="H752">
            <v>85000</v>
          </cell>
          <cell r="I752">
            <v>0</v>
          </cell>
          <cell r="J752">
            <v>0</v>
          </cell>
          <cell r="K752">
            <v>1</v>
          </cell>
          <cell r="L752" t="str">
            <v>20</v>
          </cell>
          <cell r="M752" t="str">
            <v>10010</v>
          </cell>
          <cell r="N752" t="str">
            <v>13 2022261</v>
          </cell>
          <cell r="P752">
            <v>12.5</v>
          </cell>
          <cell r="Q752">
            <v>0</v>
          </cell>
          <cell r="R752" t="str">
            <v>1</v>
          </cell>
          <cell r="S752" t="str">
            <v>10</v>
          </cell>
          <cell r="T752">
            <v>96</v>
          </cell>
          <cell r="U752">
            <v>6</v>
          </cell>
          <cell r="V752">
            <v>96</v>
          </cell>
          <cell r="W752">
            <v>6</v>
          </cell>
          <cell r="X752">
            <v>96</v>
          </cell>
          <cell r="Y752">
            <v>0</v>
          </cell>
          <cell r="Z752">
            <v>0</v>
          </cell>
          <cell r="AB752" t="str">
            <v>14</v>
          </cell>
          <cell r="AC752">
            <v>3</v>
          </cell>
          <cell r="AD752" t="str">
            <v>0</v>
          </cell>
          <cell r="AE752" t="str">
            <v>0</v>
          </cell>
          <cell r="AF752" t="str">
            <v>00</v>
          </cell>
          <cell r="AI752">
            <v>85000000</v>
          </cell>
          <cell r="AJ752">
            <v>15937500</v>
          </cell>
        </row>
        <row r="753">
          <cell r="A753" t="str">
            <v>02</v>
          </cell>
          <cell r="B753" t="str">
            <v>02</v>
          </cell>
          <cell r="C753" t="str">
            <v>1671</v>
          </cell>
          <cell r="D753" t="str">
            <v>Вагон "Кедр-4" перед</v>
          </cell>
          <cell r="E753" t="str">
            <v>вижной деревометалли</v>
          </cell>
          <cell r="F753" t="str">
            <v>ческий</v>
          </cell>
          <cell r="G753" t="str">
            <v>01</v>
          </cell>
          <cell r="H753">
            <v>85000</v>
          </cell>
          <cell r="I753">
            <v>0</v>
          </cell>
          <cell r="J753">
            <v>0</v>
          </cell>
          <cell r="K753">
            <v>1</v>
          </cell>
          <cell r="L753" t="str">
            <v>20</v>
          </cell>
          <cell r="M753" t="str">
            <v>10010</v>
          </cell>
          <cell r="N753" t="str">
            <v>13 2022261</v>
          </cell>
          <cell r="P753">
            <v>12.5</v>
          </cell>
          <cell r="Q753">
            <v>0</v>
          </cell>
          <cell r="R753" t="str">
            <v>1</v>
          </cell>
          <cell r="S753" t="str">
            <v>10</v>
          </cell>
          <cell r="T753">
            <v>96</v>
          </cell>
          <cell r="U753">
            <v>6</v>
          </cell>
          <cell r="V753">
            <v>96</v>
          </cell>
          <cell r="W753">
            <v>6</v>
          </cell>
          <cell r="X753">
            <v>96</v>
          </cell>
          <cell r="Y753">
            <v>0</v>
          </cell>
          <cell r="Z753">
            <v>0</v>
          </cell>
          <cell r="AD753" t="str">
            <v>0</v>
          </cell>
          <cell r="AE753" t="str">
            <v>0</v>
          </cell>
          <cell r="AF753" t="str">
            <v>00</v>
          </cell>
          <cell r="AI753">
            <v>85000000</v>
          </cell>
          <cell r="AJ753">
            <v>15937500</v>
          </cell>
        </row>
        <row r="754">
          <cell r="A754" t="str">
            <v>02</v>
          </cell>
          <cell r="B754" t="str">
            <v>99</v>
          </cell>
          <cell r="C754" t="str">
            <v>1272</v>
          </cell>
          <cell r="D754" t="str">
            <v>Вагон "Кедр-4" перед</v>
          </cell>
          <cell r="E754" t="str">
            <v>вижной деревометалли</v>
          </cell>
          <cell r="F754" t="str">
            <v>ческий</v>
          </cell>
          <cell r="G754" t="str">
            <v>01</v>
          </cell>
          <cell r="H754">
            <v>85000</v>
          </cell>
          <cell r="I754">
            <v>0</v>
          </cell>
          <cell r="J754">
            <v>0</v>
          </cell>
          <cell r="K754">
            <v>1</v>
          </cell>
          <cell r="L754" t="str">
            <v>20</v>
          </cell>
          <cell r="M754" t="str">
            <v>10010</v>
          </cell>
          <cell r="N754" t="str">
            <v>13 2022261</v>
          </cell>
          <cell r="P754">
            <v>12.5</v>
          </cell>
          <cell r="Q754">
            <v>0</v>
          </cell>
          <cell r="R754" t="str">
            <v>1</v>
          </cell>
          <cell r="S754" t="str">
            <v>10</v>
          </cell>
          <cell r="T754">
            <v>96</v>
          </cell>
          <cell r="U754">
            <v>6</v>
          </cell>
          <cell r="V754">
            <v>96</v>
          </cell>
          <cell r="W754">
            <v>6</v>
          </cell>
          <cell r="X754">
            <v>96</v>
          </cell>
          <cell r="Y754">
            <v>0</v>
          </cell>
          <cell r="Z754">
            <v>0</v>
          </cell>
          <cell r="AB754" t="str">
            <v>14</v>
          </cell>
          <cell r="AC754">
            <v>3</v>
          </cell>
          <cell r="AD754" t="str">
            <v>0</v>
          </cell>
          <cell r="AE754" t="str">
            <v>0</v>
          </cell>
          <cell r="AF754" t="str">
            <v>00</v>
          </cell>
          <cell r="AI754">
            <v>85000000</v>
          </cell>
          <cell r="AJ754">
            <v>15937500</v>
          </cell>
        </row>
        <row r="755">
          <cell r="A755" t="str">
            <v>02</v>
          </cell>
          <cell r="B755" t="str">
            <v>02</v>
          </cell>
          <cell r="C755" t="str">
            <v>1673</v>
          </cell>
          <cell r="D755" t="str">
            <v>Машина для очистки и</v>
          </cell>
          <cell r="E755" t="str">
            <v xml:space="preserve"> изоляции трубопрово</v>
          </cell>
          <cell r="F755" t="str">
            <v>дов g1220мм комбайн</v>
          </cell>
          <cell r="G755" t="str">
            <v>01</v>
          </cell>
          <cell r="H755">
            <v>270000</v>
          </cell>
          <cell r="I755">
            <v>0</v>
          </cell>
          <cell r="J755">
            <v>0</v>
          </cell>
          <cell r="K755">
            <v>1.01</v>
          </cell>
          <cell r="L755" t="str">
            <v>20</v>
          </cell>
          <cell r="M755" t="str">
            <v>43803</v>
          </cell>
          <cell r="N755" t="str">
            <v>14 2947195</v>
          </cell>
          <cell r="P755">
            <v>33.299999999999997</v>
          </cell>
          <cell r="Q755">
            <v>0</v>
          </cell>
          <cell r="R755" t="str">
            <v>1</v>
          </cell>
          <cell r="S755" t="str">
            <v>43</v>
          </cell>
          <cell r="T755">
            <v>96</v>
          </cell>
          <cell r="U755">
            <v>6</v>
          </cell>
          <cell r="V755">
            <v>96</v>
          </cell>
          <cell r="W755">
            <v>6</v>
          </cell>
          <cell r="X755">
            <v>96</v>
          </cell>
          <cell r="Y755">
            <v>0</v>
          </cell>
          <cell r="Z755">
            <v>0</v>
          </cell>
          <cell r="AD755" t="str">
            <v>0</v>
          </cell>
          <cell r="AE755" t="str">
            <v>0</v>
          </cell>
          <cell r="AF755" t="str">
            <v>00</v>
          </cell>
          <cell r="AI755">
            <v>267424000</v>
          </cell>
          <cell r="AJ755">
            <v>133578288</v>
          </cell>
        </row>
        <row r="756">
          <cell r="A756" t="str">
            <v>02</v>
          </cell>
          <cell r="B756" t="str">
            <v>23</v>
          </cell>
          <cell r="C756" t="str">
            <v>1674</v>
          </cell>
          <cell r="D756" t="str">
            <v>П/прицеп ОДАЗ-9370</v>
          </cell>
          <cell r="E756" t="str">
            <v>14 тн. N АА36-24</v>
          </cell>
          <cell r="F756" t="str">
            <v>ш0294958</v>
          </cell>
          <cell r="G756" t="str">
            <v>01</v>
          </cell>
          <cell r="H756">
            <v>0</v>
          </cell>
          <cell r="I756">
            <v>0</v>
          </cell>
          <cell r="J756">
            <v>0</v>
          </cell>
          <cell r="L756" t="str">
            <v>23</v>
          </cell>
          <cell r="M756" t="str">
            <v>50411</v>
          </cell>
          <cell r="N756" t="str">
            <v>15 3420201</v>
          </cell>
          <cell r="P756">
            <v>10</v>
          </cell>
          <cell r="Q756">
            <v>0</v>
          </cell>
          <cell r="R756" t="str">
            <v>1</v>
          </cell>
          <cell r="S756" t="str">
            <v>50</v>
          </cell>
          <cell r="T756">
            <v>93</v>
          </cell>
          <cell r="U756">
            <v>6</v>
          </cell>
          <cell r="V756">
            <v>96</v>
          </cell>
          <cell r="W756">
            <v>6</v>
          </cell>
          <cell r="X756">
            <v>96</v>
          </cell>
          <cell r="Y756">
            <v>0</v>
          </cell>
          <cell r="Z756">
            <v>0</v>
          </cell>
          <cell r="AA756" t="str">
            <v>1</v>
          </cell>
          <cell r="AB756" t="str">
            <v>15</v>
          </cell>
          <cell r="AC756">
            <v>5</v>
          </cell>
          <cell r="AD756" t="str">
            <v>0</v>
          </cell>
          <cell r="AE756" t="str">
            <v>0</v>
          </cell>
          <cell r="AF756" t="str">
            <v>00</v>
          </cell>
          <cell r="AI756">
            <v>0</v>
          </cell>
          <cell r="AJ756">
            <v>0</v>
          </cell>
        </row>
        <row r="757">
          <cell r="A757" t="str">
            <v>02</v>
          </cell>
          <cell r="B757" t="str">
            <v>23</v>
          </cell>
          <cell r="C757" t="str">
            <v>1675</v>
          </cell>
          <cell r="D757" t="str">
            <v>П/прицеп ОДАЗ-9370</v>
          </cell>
          <cell r="E757" t="str">
            <v>14 тн. NАА36-23</v>
          </cell>
          <cell r="F757" t="str">
            <v>ш0294963</v>
          </cell>
          <cell r="G757" t="str">
            <v>01</v>
          </cell>
          <cell r="H757">
            <v>0</v>
          </cell>
          <cell r="I757">
            <v>0</v>
          </cell>
          <cell r="J757">
            <v>0</v>
          </cell>
          <cell r="L757" t="str">
            <v>23</v>
          </cell>
          <cell r="M757" t="str">
            <v>50411</v>
          </cell>
          <cell r="N757" t="str">
            <v>15 3420201</v>
          </cell>
          <cell r="P757">
            <v>10</v>
          </cell>
          <cell r="Q757">
            <v>0</v>
          </cell>
          <cell r="R757" t="str">
            <v>1</v>
          </cell>
          <cell r="S757" t="str">
            <v>50</v>
          </cell>
          <cell r="T757">
            <v>93</v>
          </cell>
          <cell r="U757">
            <v>6</v>
          </cell>
          <cell r="V757">
            <v>96</v>
          </cell>
          <cell r="W757">
            <v>6</v>
          </cell>
          <cell r="X757">
            <v>96</v>
          </cell>
          <cell r="Y757">
            <v>0</v>
          </cell>
          <cell r="Z757">
            <v>0</v>
          </cell>
          <cell r="AD757" t="str">
            <v>0</v>
          </cell>
          <cell r="AE757" t="str">
            <v>0</v>
          </cell>
          <cell r="AF757" t="str">
            <v>00</v>
          </cell>
          <cell r="AI757">
            <v>0</v>
          </cell>
          <cell r="AJ757">
            <v>0</v>
          </cell>
        </row>
        <row r="758">
          <cell r="A758" t="str">
            <v>02</v>
          </cell>
          <cell r="B758" t="str">
            <v>23</v>
          </cell>
          <cell r="C758" t="str">
            <v>1666</v>
          </cell>
          <cell r="D758" t="str">
            <v>Радиотелефон в а/м</v>
          </cell>
          <cell r="E758" t="str">
            <v>Volvo</v>
          </cell>
          <cell r="G758" t="str">
            <v>01</v>
          </cell>
          <cell r="H758">
            <v>2556</v>
          </cell>
          <cell r="I758">
            <v>0</v>
          </cell>
          <cell r="J758">
            <v>0</v>
          </cell>
          <cell r="K758">
            <v>0.2</v>
          </cell>
          <cell r="L758" t="str">
            <v>23</v>
          </cell>
          <cell r="M758" t="str">
            <v>45616</v>
          </cell>
          <cell r="N758" t="str">
            <v>14 3221000</v>
          </cell>
          <cell r="P758">
            <v>10</v>
          </cell>
          <cell r="Q758">
            <v>0</v>
          </cell>
          <cell r="R758" t="str">
            <v>1</v>
          </cell>
          <cell r="S758" t="str">
            <v>45</v>
          </cell>
          <cell r="T758">
            <v>96</v>
          </cell>
          <cell r="U758">
            <v>6</v>
          </cell>
          <cell r="V758">
            <v>96</v>
          </cell>
          <cell r="W758">
            <v>6</v>
          </cell>
          <cell r="X758">
            <v>96</v>
          </cell>
          <cell r="Y758">
            <v>0</v>
          </cell>
          <cell r="Z758">
            <v>0</v>
          </cell>
          <cell r="AD758" t="str">
            <v>0</v>
          </cell>
          <cell r="AE758" t="str">
            <v>0</v>
          </cell>
          <cell r="AF758" t="str">
            <v>00</v>
          </cell>
          <cell r="AI758">
            <v>12631550</v>
          </cell>
          <cell r="AJ758">
            <v>1894732.5</v>
          </cell>
        </row>
        <row r="759">
          <cell r="A759" t="str">
            <v>02</v>
          </cell>
          <cell r="B759" t="str">
            <v>02</v>
          </cell>
          <cell r="C759" t="str">
            <v>1665</v>
          </cell>
          <cell r="D759" t="str">
            <v>Телевизор "GLDSTAR"</v>
          </cell>
          <cell r="E759" t="str">
            <v>Корея</v>
          </cell>
          <cell r="G759" t="str">
            <v>01</v>
          </cell>
          <cell r="H759">
            <v>1424.13</v>
          </cell>
          <cell r="I759">
            <v>0</v>
          </cell>
          <cell r="J759">
            <v>0</v>
          </cell>
          <cell r="K759">
            <v>0.9</v>
          </cell>
          <cell r="L759" t="str">
            <v>20</v>
          </cell>
          <cell r="M759" t="str">
            <v>45625</v>
          </cell>
          <cell r="N759" t="str">
            <v>14 3230100</v>
          </cell>
          <cell r="P759">
            <v>10.5</v>
          </cell>
          <cell r="Q759">
            <v>0</v>
          </cell>
          <cell r="R759" t="str">
            <v>1</v>
          </cell>
          <cell r="S759" t="str">
            <v>45</v>
          </cell>
          <cell r="T759">
            <v>94</v>
          </cell>
          <cell r="U759">
            <v>6</v>
          </cell>
          <cell r="V759">
            <v>96</v>
          </cell>
          <cell r="W759">
            <v>6</v>
          </cell>
          <cell r="X759">
            <v>96</v>
          </cell>
          <cell r="Y759">
            <v>0</v>
          </cell>
          <cell r="Z759">
            <v>0</v>
          </cell>
          <cell r="AD759" t="str">
            <v>0</v>
          </cell>
          <cell r="AE759" t="str">
            <v>0</v>
          </cell>
          <cell r="AF759" t="str">
            <v>00</v>
          </cell>
          <cell r="AI759">
            <v>1590741</v>
          </cell>
          <cell r="AJ759">
            <v>250541.71</v>
          </cell>
        </row>
        <row r="760">
          <cell r="A760" t="str">
            <v>02</v>
          </cell>
          <cell r="B760" t="str">
            <v>80</v>
          </cell>
          <cell r="C760" t="str">
            <v>1667</v>
          </cell>
          <cell r="D760" t="str">
            <v>Компьютер 486-ДХ</v>
          </cell>
          <cell r="G760" t="str">
            <v>01</v>
          </cell>
          <cell r="H760">
            <v>3500</v>
          </cell>
          <cell r="I760">
            <v>0</v>
          </cell>
          <cell r="J760">
            <v>3753</v>
          </cell>
          <cell r="K760">
            <v>0.93</v>
          </cell>
          <cell r="L760" t="str">
            <v>26</v>
          </cell>
          <cell r="M760" t="str">
            <v>48008</v>
          </cell>
          <cell r="N760" t="str">
            <v>14 3020103</v>
          </cell>
          <cell r="P760">
            <v>10</v>
          </cell>
          <cell r="Q760">
            <v>0</v>
          </cell>
          <cell r="R760" t="str">
            <v>1</v>
          </cell>
          <cell r="S760" t="str">
            <v>48</v>
          </cell>
          <cell r="T760">
            <v>96</v>
          </cell>
          <cell r="U760">
            <v>6</v>
          </cell>
          <cell r="V760">
            <v>96</v>
          </cell>
          <cell r="W760">
            <v>6</v>
          </cell>
          <cell r="X760">
            <v>96</v>
          </cell>
          <cell r="Y760">
            <v>6</v>
          </cell>
          <cell r="Z760">
            <v>99</v>
          </cell>
          <cell r="AD760" t="str">
            <v>0</v>
          </cell>
          <cell r="AE760" t="str">
            <v>0</v>
          </cell>
          <cell r="AF760" t="str">
            <v>00</v>
          </cell>
          <cell r="AI760">
            <v>3750000</v>
          </cell>
          <cell r="AJ760">
            <v>562500</v>
          </cell>
        </row>
        <row r="761">
          <cell r="A761" t="str">
            <v>02</v>
          </cell>
          <cell r="B761" t="str">
            <v>71</v>
          </cell>
          <cell r="C761" t="str">
            <v>1668</v>
          </cell>
          <cell r="D761" t="str">
            <v>Компьютер 486-ДХ</v>
          </cell>
          <cell r="G761" t="str">
            <v>01</v>
          </cell>
          <cell r="H761">
            <v>3500</v>
          </cell>
          <cell r="I761">
            <v>0</v>
          </cell>
          <cell r="J761">
            <v>5168</v>
          </cell>
          <cell r="K761">
            <v>0.93</v>
          </cell>
          <cell r="L761" t="str">
            <v>23</v>
          </cell>
          <cell r="M761" t="str">
            <v>48008</v>
          </cell>
          <cell r="N761" t="str">
            <v>14 3020203</v>
          </cell>
          <cell r="P761">
            <v>10</v>
          </cell>
          <cell r="Q761">
            <v>0</v>
          </cell>
          <cell r="R761" t="str">
            <v>1</v>
          </cell>
          <cell r="S761" t="str">
            <v>48</v>
          </cell>
          <cell r="T761">
            <v>96</v>
          </cell>
          <cell r="U761">
            <v>6</v>
          </cell>
          <cell r="V761">
            <v>96</v>
          </cell>
          <cell r="W761">
            <v>6</v>
          </cell>
          <cell r="X761">
            <v>96</v>
          </cell>
          <cell r="Y761">
            <v>6</v>
          </cell>
          <cell r="Z761">
            <v>99</v>
          </cell>
          <cell r="AB761" t="str">
            <v>14</v>
          </cell>
          <cell r="AC761">
            <v>6</v>
          </cell>
          <cell r="AD761" t="str">
            <v>0</v>
          </cell>
          <cell r="AE761" t="str">
            <v>0</v>
          </cell>
          <cell r="AF761" t="str">
            <v>00</v>
          </cell>
          <cell r="AI761">
            <v>3750000</v>
          </cell>
          <cell r="AJ761">
            <v>562500</v>
          </cell>
        </row>
        <row r="762">
          <cell r="A762" t="str">
            <v>02</v>
          </cell>
          <cell r="B762" t="str">
            <v>02</v>
          </cell>
          <cell r="C762" t="str">
            <v>1698</v>
          </cell>
          <cell r="D762" t="str">
            <v>Трубоукладчик ТГ-502</v>
          </cell>
          <cell r="G762" t="str">
            <v>01</v>
          </cell>
          <cell r="H762">
            <v>268414.02</v>
          </cell>
          <cell r="I762">
            <v>67103.509999999995</v>
          </cell>
          <cell r="J762">
            <v>0</v>
          </cell>
          <cell r="K762">
            <v>1.05</v>
          </cell>
          <cell r="L762" t="str">
            <v>20</v>
          </cell>
          <cell r="M762" t="str">
            <v>41723</v>
          </cell>
          <cell r="N762" t="str">
            <v>14 2915246</v>
          </cell>
          <cell r="P762">
            <v>10</v>
          </cell>
          <cell r="Q762">
            <v>0</v>
          </cell>
          <cell r="R762" t="str">
            <v>1</v>
          </cell>
          <cell r="S762" t="str">
            <v>41</v>
          </cell>
          <cell r="T762">
            <v>95</v>
          </cell>
          <cell r="U762">
            <v>7</v>
          </cell>
          <cell r="V762">
            <v>96</v>
          </cell>
          <cell r="W762">
            <v>7</v>
          </cell>
          <cell r="X762">
            <v>96</v>
          </cell>
          <cell r="Y762">
            <v>0</v>
          </cell>
          <cell r="Z762">
            <v>0</v>
          </cell>
          <cell r="AD762" t="str">
            <v>0</v>
          </cell>
          <cell r="AE762" t="str">
            <v>0</v>
          </cell>
          <cell r="AF762" t="str">
            <v>00</v>
          </cell>
          <cell r="AI762">
            <v>255632400</v>
          </cell>
          <cell r="AJ762">
            <v>100122690</v>
          </cell>
        </row>
        <row r="763">
          <cell r="A763" t="str">
            <v>02</v>
          </cell>
          <cell r="B763" t="str">
            <v>71</v>
          </cell>
          <cell r="C763" t="str">
            <v>1687</v>
          </cell>
          <cell r="D763" t="str">
            <v>Станок 1М63Н-1 то-</v>
          </cell>
          <cell r="E763" t="str">
            <v>карно-винторезный</v>
          </cell>
          <cell r="G763" t="str">
            <v>01</v>
          </cell>
          <cell r="H763">
            <v>67932.539999999994</v>
          </cell>
          <cell r="I763">
            <v>0</v>
          </cell>
          <cell r="J763">
            <v>75726.899999999994</v>
          </cell>
          <cell r="K763">
            <v>0.86</v>
          </cell>
          <cell r="L763" t="str">
            <v>23</v>
          </cell>
          <cell r="M763" t="str">
            <v>41000</v>
          </cell>
          <cell r="N763" t="str">
            <v>14 2922105</v>
          </cell>
          <cell r="P763">
            <v>3.5</v>
          </cell>
          <cell r="Q763">
            <v>0</v>
          </cell>
          <cell r="R763" t="str">
            <v>1</v>
          </cell>
          <cell r="S763" t="str">
            <v>41</v>
          </cell>
          <cell r="T763">
            <v>96</v>
          </cell>
          <cell r="U763">
            <v>7</v>
          </cell>
          <cell r="V763">
            <v>96</v>
          </cell>
          <cell r="W763">
            <v>7</v>
          </cell>
          <cell r="X763">
            <v>96</v>
          </cell>
          <cell r="Y763">
            <v>7</v>
          </cell>
          <cell r="Z763">
            <v>96</v>
          </cell>
          <cell r="AD763" t="str">
            <v>0</v>
          </cell>
          <cell r="AE763" t="str">
            <v>0</v>
          </cell>
          <cell r="AF763" t="str">
            <v>00</v>
          </cell>
          <cell r="AI763">
            <v>88250000</v>
          </cell>
          <cell r="AJ763">
            <v>4375729.17</v>
          </cell>
        </row>
        <row r="764">
          <cell r="A764" t="str">
            <v>02</v>
          </cell>
          <cell r="B764" t="str">
            <v>23</v>
          </cell>
          <cell r="C764" t="str">
            <v>1680</v>
          </cell>
          <cell r="D764" t="str">
            <v>А/мУАЗ-3909 грузо-</v>
          </cell>
          <cell r="E764" t="str">
            <v>пасс. N В943РА</v>
          </cell>
          <cell r="F764" t="str">
            <v>дв 60100276 ш0344774</v>
          </cell>
          <cell r="G764" t="str">
            <v>01</v>
          </cell>
          <cell r="H764">
            <v>40260.33</v>
          </cell>
          <cell r="I764">
            <v>0</v>
          </cell>
          <cell r="J764">
            <v>47990</v>
          </cell>
          <cell r="K764">
            <v>1.06</v>
          </cell>
          <cell r="L764" t="str">
            <v>23</v>
          </cell>
          <cell r="M764" t="str">
            <v>50401</v>
          </cell>
          <cell r="N764" t="str">
            <v>15 3410170</v>
          </cell>
          <cell r="P764">
            <v>14.3</v>
          </cell>
          <cell r="Q764">
            <v>0</v>
          </cell>
          <cell r="R764" t="str">
            <v>1</v>
          </cell>
          <cell r="S764" t="str">
            <v>50</v>
          </cell>
          <cell r="T764">
            <v>96</v>
          </cell>
          <cell r="U764">
            <v>7</v>
          </cell>
          <cell r="V764">
            <v>96</v>
          </cell>
          <cell r="W764">
            <v>7</v>
          </cell>
          <cell r="X764">
            <v>96</v>
          </cell>
          <cell r="Y764">
            <v>7</v>
          </cell>
          <cell r="Z764">
            <v>96</v>
          </cell>
          <cell r="AD764" t="str">
            <v>0</v>
          </cell>
          <cell r="AE764" t="str">
            <v>0</v>
          </cell>
          <cell r="AF764" t="str">
            <v>00</v>
          </cell>
          <cell r="AI764">
            <v>45295708</v>
          </cell>
          <cell r="AJ764">
            <v>9176155.5099999998</v>
          </cell>
        </row>
        <row r="765">
          <cell r="A765" t="str">
            <v>02</v>
          </cell>
          <cell r="B765" t="str">
            <v>23</v>
          </cell>
          <cell r="C765" t="str">
            <v>1681</v>
          </cell>
          <cell r="D765" t="str">
            <v>А/м УАЗ-3909 грузо-</v>
          </cell>
          <cell r="E765" t="str">
            <v>пасс. N В944РА</v>
          </cell>
          <cell r="F765" t="str">
            <v>дв 51106119 ш341565</v>
          </cell>
          <cell r="G765" t="str">
            <v>01</v>
          </cell>
          <cell r="H765">
            <v>40260.33</v>
          </cell>
          <cell r="I765">
            <v>0</v>
          </cell>
          <cell r="J765">
            <v>47990</v>
          </cell>
          <cell r="K765">
            <v>1.06</v>
          </cell>
          <cell r="L765" t="str">
            <v>23</v>
          </cell>
          <cell r="M765" t="str">
            <v>50401</v>
          </cell>
          <cell r="N765" t="str">
            <v>15 3410170</v>
          </cell>
          <cell r="P765">
            <v>14.3</v>
          </cell>
          <cell r="Q765">
            <v>0</v>
          </cell>
          <cell r="R765" t="str">
            <v>1</v>
          </cell>
          <cell r="S765" t="str">
            <v>50</v>
          </cell>
          <cell r="T765">
            <v>95</v>
          </cell>
          <cell r="U765">
            <v>7</v>
          </cell>
          <cell r="V765">
            <v>96</v>
          </cell>
          <cell r="W765">
            <v>7</v>
          </cell>
          <cell r="X765">
            <v>96</v>
          </cell>
          <cell r="Y765">
            <v>7</v>
          </cell>
          <cell r="Z765">
            <v>96</v>
          </cell>
          <cell r="AD765" t="str">
            <v>0</v>
          </cell>
          <cell r="AE765" t="str">
            <v>0</v>
          </cell>
          <cell r="AF765" t="str">
            <v>00</v>
          </cell>
          <cell r="AI765">
            <v>45295708</v>
          </cell>
          <cell r="AJ765">
            <v>9176155.5099999998</v>
          </cell>
        </row>
        <row r="766">
          <cell r="A766" t="str">
            <v>02</v>
          </cell>
          <cell r="B766" t="str">
            <v>71</v>
          </cell>
          <cell r="C766" t="str">
            <v>1684</v>
          </cell>
          <cell r="D766" t="str">
            <v>А/м МАЗ-79092 груз-б</v>
          </cell>
          <cell r="E766" t="str">
            <v>орт дв3884 ш93070038</v>
          </cell>
          <cell r="F766" t="str">
            <v>гос N-В968РА</v>
          </cell>
          <cell r="G766" t="str">
            <v>01</v>
          </cell>
          <cell r="H766">
            <v>233540</v>
          </cell>
          <cell r="I766">
            <v>0</v>
          </cell>
          <cell r="J766">
            <v>0</v>
          </cell>
          <cell r="K766">
            <v>0.99</v>
          </cell>
          <cell r="L766" t="str">
            <v>23</v>
          </cell>
          <cell r="M766" t="str">
            <v>50402</v>
          </cell>
          <cell r="N766" t="str">
            <v>15 3410224</v>
          </cell>
          <cell r="P766">
            <v>0.37</v>
          </cell>
          <cell r="Q766">
            <v>0</v>
          </cell>
          <cell r="R766" t="str">
            <v>1</v>
          </cell>
          <cell r="S766" t="str">
            <v>50</v>
          </cell>
          <cell r="T766">
            <v>93</v>
          </cell>
          <cell r="U766">
            <v>7</v>
          </cell>
          <cell r="V766">
            <v>96</v>
          </cell>
          <cell r="W766">
            <v>7</v>
          </cell>
          <cell r="X766">
            <v>96</v>
          </cell>
          <cell r="Y766">
            <v>0</v>
          </cell>
          <cell r="Z766">
            <v>0</v>
          </cell>
          <cell r="AD766" t="str">
            <v>0</v>
          </cell>
          <cell r="AE766" t="str">
            <v>0</v>
          </cell>
          <cell r="AF766" t="str">
            <v>00</v>
          </cell>
          <cell r="AI766">
            <v>235077000</v>
          </cell>
          <cell r="AJ766">
            <v>235077000</v>
          </cell>
        </row>
        <row r="767">
          <cell r="A767" t="str">
            <v>02</v>
          </cell>
          <cell r="B767" t="str">
            <v>02</v>
          </cell>
          <cell r="C767" t="str">
            <v>1682</v>
          </cell>
          <cell r="D767" t="str">
            <v>Передвижной жилой ва</v>
          </cell>
          <cell r="E767" t="str">
            <v>гон деревометалличес</v>
          </cell>
          <cell r="F767" t="str">
            <v>кий</v>
          </cell>
          <cell r="G767" t="str">
            <v>01</v>
          </cell>
          <cell r="H767">
            <v>50600</v>
          </cell>
          <cell r="I767">
            <v>0</v>
          </cell>
          <cell r="J767">
            <v>0</v>
          </cell>
          <cell r="K767">
            <v>1.1499999999999999</v>
          </cell>
          <cell r="L767" t="str">
            <v>20</v>
          </cell>
          <cell r="M767" t="str">
            <v>10010</v>
          </cell>
          <cell r="N767" t="str">
            <v>13 2022261</v>
          </cell>
          <cell r="P767">
            <v>12.5</v>
          </cell>
          <cell r="Q767">
            <v>0</v>
          </cell>
          <cell r="R767" t="str">
            <v>1</v>
          </cell>
          <cell r="S767" t="str">
            <v>10</v>
          </cell>
          <cell r="T767">
            <v>96</v>
          </cell>
          <cell r="U767">
            <v>7</v>
          </cell>
          <cell r="V767">
            <v>96</v>
          </cell>
          <cell r="W767">
            <v>7</v>
          </cell>
          <cell r="X767">
            <v>96</v>
          </cell>
          <cell r="Y767">
            <v>0</v>
          </cell>
          <cell r="Z767">
            <v>0</v>
          </cell>
          <cell r="AD767" t="str">
            <v>0</v>
          </cell>
          <cell r="AE767" t="str">
            <v>0</v>
          </cell>
          <cell r="AF767" t="str">
            <v>00</v>
          </cell>
          <cell r="AI767">
            <v>44000000</v>
          </cell>
          <cell r="AJ767">
            <v>7791666.6699999999</v>
          </cell>
        </row>
        <row r="768">
          <cell r="A768" t="str">
            <v>02</v>
          </cell>
          <cell r="B768" t="str">
            <v>51</v>
          </cell>
          <cell r="C768" t="str">
            <v>1683</v>
          </cell>
          <cell r="D768" t="str">
            <v>Передвижной жилой ва</v>
          </cell>
          <cell r="E768" t="str">
            <v>гон деревометалличес</v>
          </cell>
          <cell r="F768" t="str">
            <v>кий</v>
          </cell>
          <cell r="G768" t="str">
            <v>01</v>
          </cell>
          <cell r="H768">
            <v>50600</v>
          </cell>
          <cell r="I768">
            <v>0</v>
          </cell>
          <cell r="J768">
            <v>0</v>
          </cell>
          <cell r="K768">
            <v>1.1499999999999999</v>
          </cell>
          <cell r="L768" t="str">
            <v>20</v>
          </cell>
          <cell r="M768" t="str">
            <v>10010</v>
          </cell>
          <cell r="N768" t="str">
            <v>13 2022261</v>
          </cell>
          <cell r="P768">
            <v>12.5</v>
          </cell>
          <cell r="Q768">
            <v>0</v>
          </cell>
          <cell r="R768" t="str">
            <v>1</v>
          </cell>
          <cell r="S768" t="str">
            <v>10</v>
          </cell>
          <cell r="T768">
            <v>96</v>
          </cell>
          <cell r="U768">
            <v>7</v>
          </cell>
          <cell r="V768">
            <v>96</v>
          </cell>
          <cell r="W768">
            <v>7</v>
          </cell>
          <cell r="X768">
            <v>96</v>
          </cell>
          <cell r="Y768">
            <v>0</v>
          </cell>
          <cell r="Z768">
            <v>0</v>
          </cell>
          <cell r="AD768" t="str">
            <v>0</v>
          </cell>
          <cell r="AE768" t="str">
            <v>0</v>
          </cell>
          <cell r="AF768" t="str">
            <v>00</v>
          </cell>
          <cell r="AI768">
            <v>44000000</v>
          </cell>
          <cell r="AJ768">
            <v>7791666.6699999999</v>
          </cell>
        </row>
        <row r="769">
          <cell r="A769" t="str">
            <v>02</v>
          </cell>
          <cell r="B769" t="str">
            <v>23</v>
          </cell>
          <cell r="C769" t="str">
            <v>1679</v>
          </cell>
          <cell r="D769" t="str">
            <v>Бур.уст.ПБУ-2-104 на</v>
          </cell>
          <cell r="E769" t="str">
            <v>ЗИЛ-131 N В997РА</v>
          </cell>
          <cell r="F769" t="str">
            <v>дв009231 ш048092</v>
          </cell>
          <cell r="G769" t="str">
            <v>01</v>
          </cell>
          <cell r="H769">
            <v>278335.19</v>
          </cell>
          <cell r="I769">
            <v>0</v>
          </cell>
          <cell r="J769">
            <v>334000</v>
          </cell>
          <cell r="K769">
            <v>0.95</v>
          </cell>
          <cell r="L769" t="str">
            <v>23</v>
          </cell>
          <cell r="M769" t="str">
            <v>43413</v>
          </cell>
          <cell r="N769" t="str">
            <v>14 2924452</v>
          </cell>
          <cell r="P769">
            <v>14.3</v>
          </cell>
          <cell r="Q769">
            <v>0</v>
          </cell>
          <cell r="R769" t="str">
            <v>1</v>
          </cell>
          <cell r="S769" t="str">
            <v>43</v>
          </cell>
          <cell r="T769">
            <v>96</v>
          </cell>
          <cell r="U769">
            <v>7</v>
          </cell>
          <cell r="V769">
            <v>96</v>
          </cell>
          <cell r="W769">
            <v>7</v>
          </cell>
          <cell r="X769">
            <v>96</v>
          </cell>
          <cell r="Y769">
            <v>7</v>
          </cell>
          <cell r="Z769">
            <v>96</v>
          </cell>
          <cell r="AD769" t="str">
            <v>0</v>
          </cell>
          <cell r="AE769" t="str">
            <v>0</v>
          </cell>
          <cell r="AF769" t="str">
            <v>00</v>
          </cell>
          <cell r="AI769">
            <v>350997660</v>
          </cell>
          <cell r="AJ769">
            <v>71106275.959999993</v>
          </cell>
        </row>
        <row r="770">
          <cell r="A770" t="str">
            <v>02</v>
          </cell>
          <cell r="B770" t="str">
            <v>99</v>
          </cell>
          <cell r="C770" t="str">
            <v>1678</v>
          </cell>
          <cell r="D770" t="str">
            <v>Выпрямитель сварочны</v>
          </cell>
          <cell r="E770" t="str">
            <v>й ВД-306</v>
          </cell>
          <cell r="G770" t="str">
            <v>01</v>
          </cell>
          <cell r="H770">
            <v>3488</v>
          </cell>
          <cell r="I770">
            <v>0</v>
          </cell>
          <cell r="J770">
            <v>0</v>
          </cell>
          <cell r="K770">
            <v>1.0900000000000001</v>
          </cell>
          <cell r="L770" t="str">
            <v>20</v>
          </cell>
          <cell r="M770" t="str">
            <v>42502</v>
          </cell>
          <cell r="N770" t="str">
            <v>14 2922804</v>
          </cell>
          <cell r="P770">
            <v>16.7</v>
          </cell>
          <cell r="Q770">
            <v>0</v>
          </cell>
          <cell r="R770" t="str">
            <v>1</v>
          </cell>
          <cell r="S770" t="str">
            <v>42</v>
          </cell>
          <cell r="T770">
            <v>96</v>
          </cell>
          <cell r="U770">
            <v>7</v>
          </cell>
          <cell r="V770">
            <v>96</v>
          </cell>
          <cell r="W770">
            <v>7</v>
          </cell>
          <cell r="X770">
            <v>96</v>
          </cell>
          <cell r="Y770">
            <v>0</v>
          </cell>
          <cell r="Z770">
            <v>0</v>
          </cell>
          <cell r="AB770" t="str">
            <v>14</v>
          </cell>
          <cell r="AC770">
            <v>9</v>
          </cell>
          <cell r="AD770" t="str">
            <v>0</v>
          </cell>
          <cell r="AE770" t="str">
            <v>0</v>
          </cell>
          <cell r="AF770" t="str">
            <v>00</v>
          </cell>
          <cell r="AI770">
            <v>3200000</v>
          </cell>
          <cell r="AJ770">
            <v>757066.67</v>
          </cell>
        </row>
        <row r="771">
          <cell r="A771" t="str">
            <v>02</v>
          </cell>
          <cell r="B771" t="str">
            <v>80</v>
          </cell>
          <cell r="C771" t="str">
            <v>1688</v>
          </cell>
          <cell r="D771" t="str">
            <v>Кондиционер</v>
          </cell>
          <cell r="G771" t="str">
            <v>01</v>
          </cell>
          <cell r="H771">
            <v>6500</v>
          </cell>
          <cell r="I771">
            <v>0</v>
          </cell>
          <cell r="J771">
            <v>0</v>
          </cell>
          <cell r="K771">
            <v>0.56999999999999995</v>
          </cell>
          <cell r="L771" t="str">
            <v>26</v>
          </cell>
          <cell r="M771" t="str">
            <v>41606</v>
          </cell>
          <cell r="N771" t="str">
            <v>16 2930274</v>
          </cell>
          <cell r="P771">
            <v>11.1</v>
          </cell>
          <cell r="Q771">
            <v>0</v>
          </cell>
          <cell r="R771" t="str">
            <v>1</v>
          </cell>
          <cell r="S771" t="str">
            <v>41</v>
          </cell>
          <cell r="T771">
            <v>96</v>
          </cell>
          <cell r="U771">
            <v>7</v>
          </cell>
          <cell r="V771">
            <v>96</v>
          </cell>
          <cell r="W771">
            <v>7</v>
          </cell>
          <cell r="X771">
            <v>96</v>
          </cell>
          <cell r="Y771">
            <v>0</v>
          </cell>
          <cell r="Z771">
            <v>0</v>
          </cell>
          <cell r="AD771" t="str">
            <v>0</v>
          </cell>
          <cell r="AE771" t="str">
            <v>0</v>
          </cell>
          <cell r="AF771" t="str">
            <v>00</v>
          </cell>
          <cell r="AI771">
            <v>11365000</v>
          </cell>
          <cell r="AJ771">
            <v>1787146.25</v>
          </cell>
        </row>
        <row r="772">
          <cell r="A772" t="str">
            <v>02</v>
          </cell>
          <cell r="B772" t="str">
            <v>80</v>
          </cell>
          <cell r="C772" t="str">
            <v>1689</v>
          </cell>
          <cell r="D772" t="str">
            <v>Кондиционер</v>
          </cell>
          <cell r="G772" t="str">
            <v>01</v>
          </cell>
          <cell r="H772">
            <v>6500</v>
          </cell>
          <cell r="I772">
            <v>0</v>
          </cell>
          <cell r="J772">
            <v>0</v>
          </cell>
          <cell r="K772">
            <v>0.56999999999999995</v>
          </cell>
          <cell r="L772" t="str">
            <v>26</v>
          </cell>
          <cell r="M772" t="str">
            <v>41606</v>
          </cell>
          <cell r="N772" t="str">
            <v>16 2930274</v>
          </cell>
          <cell r="P772">
            <v>11.1</v>
          </cell>
          <cell r="Q772">
            <v>0</v>
          </cell>
          <cell r="R772" t="str">
            <v>1</v>
          </cell>
          <cell r="S772" t="str">
            <v>41</v>
          </cell>
          <cell r="T772">
            <v>96</v>
          </cell>
          <cell r="U772">
            <v>7</v>
          </cell>
          <cell r="V772">
            <v>96</v>
          </cell>
          <cell r="W772">
            <v>7</v>
          </cell>
          <cell r="X772">
            <v>96</v>
          </cell>
          <cell r="Y772">
            <v>0</v>
          </cell>
          <cell r="Z772">
            <v>0</v>
          </cell>
          <cell r="AD772" t="str">
            <v>0</v>
          </cell>
          <cell r="AE772" t="str">
            <v>0</v>
          </cell>
          <cell r="AF772" t="str">
            <v>00</v>
          </cell>
          <cell r="AI772">
            <v>11365000</v>
          </cell>
          <cell r="AJ772">
            <v>1787146.25</v>
          </cell>
        </row>
        <row r="773">
          <cell r="A773" t="str">
            <v>02</v>
          </cell>
          <cell r="B773" t="str">
            <v>80</v>
          </cell>
          <cell r="C773" t="str">
            <v>1690</v>
          </cell>
          <cell r="D773" t="str">
            <v>Кондиционер</v>
          </cell>
          <cell r="G773" t="str">
            <v>01</v>
          </cell>
          <cell r="H773">
            <v>6500</v>
          </cell>
          <cell r="I773">
            <v>0</v>
          </cell>
          <cell r="J773">
            <v>0</v>
          </cell>
          <cell r="K773">
            <v>0.56999999999999995</v>
          </cell>
          <cell r="L773" t="str">
            <v>26</v>
          </cell>
          <cell r="M773" t="str">
            <v>41606</v>
          </cell>
          <cell r="N773" t="str">
            <v>16 2930274</v>
          </cell>
          <cell r="P773">
            <v>11.1</v>
          </cell>
          <cell r="Q773">
            <v>0</v>
          </cell>
          <cell r="R773" t="str">
            <v>1</v>
          </cell>
          <cell r="S773" t="str">
            <v>41</v>
          </cell>
          <cell r="T773">
            <v>96</v>
          </cell>
          <cell r="U773">
            <v>7</v>
          </cell>
          <cell r="V773">
            <v>96</v>
          </cell>
          <cell r="W773">
            <v>7</v>
          </cell>
          <cell r="X773">
            <v>96</v>
          </cell>
          <cell r="Y773">
            <v>0</v>
          </cell>
          <cell r="Z773">
            <v>0</v>
          </cell>
          <cell r="AD773" t="str">
            <v>0</v>
          </cell>
          <cell r="AE773" t="str">
            <v>0</v>
          </cell>
          <cell r="AF773" t="str">
            <v>00</v>
          </cell>
          <cell r="AI773">
            <v>11365000</v>
          </cell>
          <cell r="AJ773">
            <v>1787146.25</v>
          </cell>
        </row>
        <row r="774">
          <cell r="A774" t="str">
            <v>02</v>
          </cell>
          <cell r="B774" t="str">
            <v>23</v>
          </cell>
          <cell r="C774" t="str">
            <v>1691</v>
          </cell>
          <cell r="D774" t="str">
            <v>Кондиционер FS12SHQ</v>
          </cell>
          <cell r="G774" t="str">
            <v>01</v>
          </cell>
          <cell r="H774">
            <v>6500</v>
          </cell>
          <cell r="I774">
            <v>0</v>
          </cell>
          <cell r="J774">
            <v>0</v>
          </cell>
          <cell r="K774">
            <v>0.56999999999999995</v>
          </cell>
          <cell r="L774" t="str">
            <v>23</v>
          </cell>
          <cell r="M774" t="str">
            <v>41606</v>
          </cell>
          <cell r="N774" t="str">
            <v>16 3697000</v>
          </cell>
          <cell r="P774">
            <v>10</v>
          </cell>
          <cell r="Q774">
            <v>0</v>
          </cell>
          <cell r="R774" t="str">
            <v>1</v>
          </cell>
          <cell r="S774" t="str">
            <v>41</v>
          </cell>
          <cell r="T774">
            <v>96</v>
          </cell>
          <cell r="U774">
            <v>7</v>
          </cell>
          <cell r="V774">
            <v>96</v>
          </cell>
          <cell r="W774">
            <v>7</v>
          </cell>
          <cell r="X774">
            <v>96</v>
          </cell>
          <cell r="Y774">
            <v>0</v>
          </cell>
          <cell r="Z774">
            <v>0</v>
          </cell>
          <cell r="AB774" t="str">
            <v>14</v>
          </cell>
          <cell r="AC774">
            <v>6</v>
          </cell>
          <cell r="AD774" t="str">
            <v>0</v>
          </cell>
          <cell r="AE774" t="str">
            <v>0</v>
          </cell>
          <cell r="AF774" t="str">
            <v>00</v>
          </cell>
          <cell r="AI774">
            <v>11365000</v>
          </cell>
          <cell r="AJ774">
            <v>1610041.67</v>
          </cell>
        </row>
        <row r="775">
          <cell r="A775" t="str">
            <v>02</v>
          </cell>
          <cell r="B775" t="str">
            <v>80</v>
          </cell>
          <cell r="C775" t="str">
            <v>1692</v>
          </cell>
          <cell r="D775" t="str">
            <v>Кондиционер FC12SHQ</v>
          </cell>
          <cell r="G775" t="str">
            <v>01</v>
          </cell>
          <cell r="H775">
            <v>6500</v>
          </cell>
          <cell r="I775">
            <v>0</v>
          </cell>
          <cell r="J775">
            <v>0</v>
          </cell>
          <cell r="K775">
            <v>0.56999999999999995</v>
          </cell>
          <cell r="L775" t="str">
            <v>26</v>
          </cell>
          <cell r="M775" t="str">
            <v>41606</v>
          </cell>
          <cell r="N775" t="str">
            <v>16 3697000</v>
          </cell>
          <cell r="P775">
            <v>10</v>
          </cell>
          <cell r="Q775">
            <v>0</v>
          </cell>
          <cell r="R775" t="str">
            <v>1</v>
          </cell>
          <cell r="S775" t="str">
            <v>41</v>
          </cell>
          <cell r="T775">
            <v>96</v>
          </cell>
          <cell r="U775">
            <v>7</v>
          </cell>
          <cell r="V775">
            <v>96</v>
          </cell>
          <cell r="W775">
            <v>7</v>
          </cell>
          <cell r="X775">
            <v>96</v>
          </cell>
          <cell r="Y775">
            <v>0</v>
          </cell>
          <cell r="Z775">
            <v>0</v>
          </cell>
          <cell r="AB775" t="str">
            <v>14</v>
          </cell>
          <cell r="AC775">
            <v>6</v>
          </cell>
          <cell r="AD775" t="str">
            <v>0</v>
          </cell>
          <cell r="AE775" t="str">
            <v>0</v>
          </cell>
          <cell r="AF775" t="str">
            <v>00</v>
          </cell>
          <cell r="AI775">
            <v>11365000</v>
          </cell>
          <cell r="AJ775">
            <v>1610041.67</v>
          </cell>
        </row>
        <row r="776">
          <cell r="A776" t="str">
            <v>02</v>
          </cell>
          <cell r="B776" t="str">
            <v>80</v>
          </cell>
          <cell r="C776" t="str">
            <v>1693</v>
          </cell>
          <cell r="D776" t="str">
            <v>Кондиционер FC12SHQ</v>
          </cell>
          <cell r="G776" t="str">
            <v>01</v>
          </cell>
          <cell r="H776">
            <v>6500</v>
          </cell>
          <cell r="I776">
            <v>0</v>
          </cell>
          <cell r="J776">
            <v>0</v>
          </cell>
          <cell r="K776">
            <v>0.56999999999999995</v>
          </cell>
          <cell r="L776" t="str">
            <v>26</v>
          </cell>
          <cell r="M776" t="str">
            <v>41606</v>
          </cell>
          <cell r="N776" t="str">
            <v>16 3697000</v>
          </cell>
          <cell r="P776">
            <v>10</v>
          </cell>
          <cell r="Q776">
            <v>0</v>
          </cell>
          <cell r="R776" t="str">
            <v>1</v>
          </cell>
          <cell r="S776" t="str">
            <v>41</v>
          </cell>
          <cell r="T776">
            <v>96</v>
          </cell>
          <cell r="U776">
            <v>7</v>
          </cell>
          <cell r="V776">
            <v>96</v>
          </cell>
          <cell r="W776">
            <v>7</v>
          </cell>
          <cell r="X776">
            <v>96</v>
          </cell>
          <cell r="Y776">
            <v>0</v>
          </cell>
          <cell r="Z776">
            <v>0</v>
          </cell>
          <cell r="AB776" t="str">
            <v>14</v>
          </cell>
          <cell r="AC776">
            <v>6</v>
          </cell>
          <cell r="AD776" t="str">
            <v>0</v>
          </cell>
          <cell r="AE776" t="str">
            <v>0</v>
          </cell>
          <cell r="AF776" t="str">
            <v>00</v>
          </cell>
          <cell r="AI776">
            <v>11365000</v>
          </cell>
          <cell r="AJ776">
            <v>1610041.67</v>
          </cell>
        </row>
        <row r="777">
          <cell r="A777" t="str">
            <v>02</v>
          </cell>
          <cell r="B777" t="str">
            <v>02</v>
          </cell>
          <cell r="C777" t="str">
            <v>1694</v>
          </cell>
          <cell r="D777" t="str">
            <v>Кондиционер FC12SHQ</v>
          </cell>
          <cell r="G777" t="str">
            <v>01</v>
          </cell>
          <cell r="H777">
            <v>6500</v>
          </cell>
          <cell r="I777">
            <v>0</v>
          </cell>
          <cell r="J777">
            <v>0</v>
          </cell>
          <cell r="K777">
            <v>0.56999999999999995</v>
          </cell>
          <cell r="L777" t="str">
            <v>20</v>
          </cell>
          <cell r="M777" t="str">
            <v>41606</v>
          </cell>
          <cell r="N777" t="str">
            <v>16 3697000</v>
          </cell>
          <cell r="P777">
            <v>10</v>
          </cell>
          <cell r="Q777">
            <v>0</v>
          </cell>
          <cell r="R777" t="str">
            <v>1</v>
          </cell>
          <cell r="S777" t="str">
            <v>41</v>
          </cell>
          <cell r="T777">
            <v>96</v>
          </cell>
          <cell r="U777">
            <v>7</v>
          </cell>
          <cell r="V777">
            <v>96</v>
          </cell>
          <cell r="W777">
            <v>7</v>
          </cell>
          <cell r="X777">
            <v>96</v>
          </cell>
          <cell r="Y777">
            <v>0</v>
          </cell>
          <cell r="Z777">
            <v>0</v>
          </cell>
          <cell r="AB777" t="str">
            <v>14</v>
          </cell>
          <cell r="AC777">
            <v>6</v>
          </cell>
          <cell r="AD777" t="str">
            <v>0</v>
          </cell>
          <cell r="AE777" t="str">
            <v>0</v>
          </cell>
          <cell r="AF777" t="str">
            <v>00</v>
          </cell>
          <cell r="AI777">
            <v>11365000</v>
          </cell>
          <cell r="AJ777">
            <v>1610041.67</v>
          </cell>
        </row>
        <row r="778">
          <cell r="A778" t="str">
            <v>02</v>
          </cell>
          <cell r="B778" t="str">
            <v>02</v>
          </cell>
          <cell r="C778" t="str">
            <v>1695</v>
          </cell>
          <cell r="D778" t="str">
            <v>Кондиционер FC12SHQ</v>
          </cell>
          <cell r="G778" t="str">
            <v>01</v>
          </cell>
          <cell r="H778">
            <v>6500</v>
          </cell>
          <cell r="I778">
            <v>0</v>
          </cell>
          <cell r="J778">
            <v>0</v>
          </cell>
          <cell r="K778">
            <v>0.56999999999999995</v>
          </cell>
          <cell r="L778" t="str">
            <v>20</v>
          </cell>
          <cell r="M778" t="str">
            <v>41606</v>
          </cell>
          <cell r="N778" t="str">
            <v>16 3697000</v>
          </cell>
          <cell r="P778">
            <v>10</v>
          </cell>
          <cell r="Q778">
            <v>0</v>
          </cell>
          <cell r="R778" t="str">
            <v>1</v>
          </cell>
          <cell r="S778" t="str">
            <v>41</v>
          </cell>
          <cell r="T778">
            <v>96</v>
          </cell>
          <cell r="U778">
            <v>7</v>
          </cell>
          <cell r="V778">
            <v>96</v>
          </cell>
          <cell r="W778">
            <v>7</v>
          </cell>
          <cell r="X778">
            <v>96</v>
          </cell>
          <cell r="Y778">
            <v>0</v>
          </cell>
          <cell r="Z778">
            <v>0</v>
          </cell>
          <cell r="AB778" t="str">
            <v>14</v>
          </cell>
          <cell r="AC778">
            <v>6</v>
          </cell>
          <cell r="AD778" t="str">
            <v>0</v>
          </cell>
          <cell r="AE778" t="str">
            <v>0</v>
          </cell>
          <cell r="AF778" t="str">
            <v>00</v>
          </cell>
          <cell r="AI778">
            <v>11365000</v>
          </cell>
          <cell r="AJ778">
            <v>1610041.67</v>
          </cell>
        </row>
        <row r="779">
          <cell r="A779" t="str">
            <v>02</v>
          </cell>
          <cell r="B779" t="str">
            <v>55</v>
          </cell>
          <cell r="C779" t="str">
            <v>1696</v>
          </cell>
          <cell r="D779" t="str">
            <v>Кондиционер FC12SHQ</v>
          </cell>
          <cell r="G779" t="str">
            <v>01</v>
          </cell>
          <cell r="H779">
            <v>6500</v>
          </cell>
          <cell r="I779">
            <v>0</v>
          </cell>
          <cell r="J779">
            <v>0</v>
          </cell>
          <cell r="K779">
            <v>0.56999999999999995</v>
          </cell>
          <cell r="L779" t="str">
            <v>26</v>
          </cell>
          <cell r="M779" t="str">
            <v>41606</v>
          </cell>
          <cell r="N779" t="str">
            <v>16 3697000</v>
          </cell>
          <cell r="P779">
            <v>10</v>
          </cell>
          <cell r="Q779">
            <v>0</v>
          </cell>
          <cell r="R779" t="str">
            <v>1</v>
          </cell>
          <cell r="S779" t="str">
            <v>41</v>
          </cell>
          <cell r="T779">
            <v>96</v>
          </cell>
          <cell r="U779">
            <v>7</v>
          </cell>
          <cell r="V779">
            <v>96</v>
          </cell>
          <cell r="W779">
            <v>7</v>
          </cell>
          <cell r="X779">
            <v>96</v>
          </cell>
          <cell r="Y779">
            <v>0</v>
          </cell>
          <cell r="Z779">
            <v>0</v>
          </cell>
          <cell r="AB779" t="str">
            <v>14</v>
          </cell>
          <cell r="AC779">
            <v>9</v>
          </cell>
          <cell r="AD779" t="str">
            <v>0</v>
          </cell>
          <cell r="AE779" t="str">
            <v>0</v>
          </cell>
          <cell r="AF779" t="str">
            <v>00</v>
          </cell>
          <cell r="AI779">
            <v>11365000</v>
          </cell>
          <cell r="AJ779">
            <v>1610041.67</v>
          </cell>
        </row>
        <row r="780">
          <cell r="A780" t="str">
            <v>02</v>
          </cell>
          <cell r="B780" t="str">
            <v>80</v>
          </cell>
          <cell r="C780" t="str">
            <v>1697</v>
          </cell>
          <cell r="D780" t="str">
            <v>Кондиционер FC12SHQ</v>
          </cell>
          <cell r="G780" t="str">
            <v>01</v>
          </cell>
          <cell r="H780">
            <v>6500</v>
          </cell>
          <cell r="I780">
            <v>0</v>
          </cell>
          <cell r="J780">
            <v>0</v>
          </cell>
          <cell r="K780">
            <v>0.56999999999999995</v>
          </cell>
          <cell r="L780" t="str">
            <v>26</v>
          </cell>
          <cell r="M780" t="str">
            <v>41606</v>
          </cell>
          <cell r="N780" t="str">
            <v>16 3697000</v>
          </cell>
          <cell r="P780">
            <v>10</v>
          </cell>
          <cell r="Q780">
            <v>0</v>
          </cell>
          <cell r="R780" t="str">
            <v>1</v>
          </cell>
          <cell r="S780" t="str">
            <v>41</v>
          </cell>
          <cell r="T780">
            <v>96</v>
          </cell>
          <cell r="U780">
            <v>7</v>
          </cell>
          <cell r="V780">
            <v>96</v>
          </cell>
          <cell r="W780">
            <v>7</v>
          </cell>
          <cell r="X780">
            <v>96</v>
          </cell>
          <cell r="Y780">
            <v>0</v>
          </cell>
          <cell r="Z780">
            <v>0</v>
          </cell>
          <cell r="AB780" t="str">
            <v>14</v>
          </cell>
          <cell r="AC780">
            <v>6</v>
          </cell>
          <cell r="AD780" t="str">
            <v>0</v>
          </cell>
          <cell r="AE780" t="str">
            <v>0</v>
          </cell>
          <cell r="AF780" t="str">
            <v>00</v>
          </cell>
          <cell r="AI780">
            <v>11365000</v>
          </cell>
          <cell r="AJ780">
            <v>1610041.67</v>
          </cell>
        </row>
        <row r="781">
          <cell r="A781" t="str">
            <v>02</v>
          </cell>
          <cell r="B781" t="str">
            <v>99</v>
          </cell>
          <cell r="C781" t="str">
            <v>1699</v>
          </cell>
          <cell r="D781" t="str">
            <v>Троллейная подвеска</v>
          </cell>
          <cell r="E781" t="str">
            <v>ТПП-821</v>
          </cell>
          <cell r="G781" t="str">
            <v>01</v>
          </cell>
          <cell r="H781">
            <v>24000</v>
          </cell>
          <cell r="I781">
            <v>0</v>
          </cell>
          <cell r="J781">
            <v>0</v>
          </cell>
          <cell r="K781">
            <v>1.03</v>
          </cell>
          <cell r="L781" t="str">
            <v>20</v>
          </cell>
          <cell r="M781" t="str">
            <v>43814</v>
          </cell>
          <cell r="N781" t="str">
            <v>14 2922721</v>
          </cell>
          <cell r="P781">
            <v>33.299999999999997</v>
          </cell>
          <cell r="Q781">
            <v>0</v>
          </cell>
          <cell r="R781" t="str">
            <v>1</v>
          </cell>
          <cell r="S781" t="str">
            <v>43</v>
          </cell>
          <cell r="T781">
            <v>96</v>
          </cell>
          <cell r="U781">
            <v>8</v>
          </cell>
          <cell r="V781">
            <v>96</v>
          </cell>
          <cell r="W781">
            <v>8</v>
          </cell>
          <cell r="X781">
            <v>96</v>
          </cell>
          <cell r="Y781">
            <v>0</v>
          </cell>
          <cell r="Z781">
            <v>0</v>
          </cell>
          <cell r="AB781" t="str">
            <v>14</v>
          </cell>
          <cell r="AC781">
            <v>12</v>
          </cell>
          <cell r="AD781" t="str">
            <v>0</v>
          </cell>
          <cell r="AE781" t="str">
            <v>0</v>
          </cell>
          <cell r="AF781" t="str">
            <v>00</v>
          </cell>
          <cell r="AI781">
            <v>23333333</v>
          </cell>
          <cell r="AJ781">
            <v>10359999.85</v>
          </cell>
        </row>
        <row r="782">
          <cell r="A782" t="str">
            <v>02</v>
          </cell>
          <cell r="B782" t="str">
            <v>99</v>
          </cell>
          <cell r="C782" t="str">
            <v>171</v>
          </cell>
          <cell r="D782" t="str">
            <v>Троллейная подвеска</v>
          </cell>
          <cell r="E782" t="str">
            <v>ТПП-821</v>
          </cell>
          <cell r="G782" t="str">
            <v>01</v>
          </cell>
          <cell r="H782">
            <v>24000</v>
          </cell>
          <cell r="I782">
            <v>0</v>
          </cell>
          <cell r="J782">
            <v>0</v>
          </cell>
          <cell r="K782">
            <v>1.03</v>
          </cell>
          <cell r="L782" t="str">
            <v>20</v>
          </cell>
          <cell r="M782" t="str">
            <v>43814</v>
          </cell>
          <cell r="N782" t="str">
            <v>14 2922721</v>
          </cell>
          <cell r="P782">
            <v>33.299999999999997</v>
          </cell>
          <cell r="Q782">
            <v>0</v>
          </cell>
          <cell r="R782" t="str">
            <v>1</v>
          </cell>
          <cell r="S782" t="str">
            <v>43</v>
          </cell>
          <cell r="T782">
            <v>96</v>
          </cell>
          <cell r="U782">
            <v>8</v>
          </cell>
          <cell r="V782">
            <v>96</v>
          </cell>
          <cell r="W782">
            <v>8</v>
          </cell>
          <cell r="X782">
            <v>96</v>
          </cell>
          <cell r="Y782">
            <v>0</v>
          </cell>
          <cell r="Z782">
            <v>0</v>
          </cell>
          <cell r="AB782" t="str">
            <v>14</v>
          </cell>
          <cell r="AC782">
            <v>12</v>
          </cell>
          <cell r="AD782" t="str">
            <v>0</v>
          </cell>
          <cell r="AE782" t="str">
            <v>1</v>
          </cell>
          <cell r="AF782" t="str">
            <v>00</v>
          </cell>
          <cell r="AI782">
            <v>23333333</v>
          </cell>
          <cell r="AJ782">
            <v>10359999.85</v>
          </cell>
        </row>
        <row r="783">
          <cell r="A783" t="str">
            <v>02</v>
          </cell>
          <cell r="B783" t="str">
            <v>99</v>
          </cell>
          <cell r="C783" t="str">
            <v>172</v>
          </cell>
          <cell r="D783" t="str">
            <v>Троллейная подвеска</v>
          </cell>
          <cell r="E783" t="str">
            <v>ТПП-821</v>
          </cell>
          <cell r="G783" t="str">
            <v>01</v>
          </cell>
          <cell r="H783">
            <v>24000</v>
          </cell>
          <cell r="I783">
            <v>0</v>
          </cell>
          <cell r="J783">
            <v>0</v>
          </cell>
          <cell r="K783">
            <v>1.03</v>
          </cell>
          <cell r="L783" t="str">
            <v>20</v>
          </cell>
          <cell r="M783" t="str">
            <v>43814</v>
          </cell>
          <cell r="N783" t="str">
            <v>14 2922721</v>
          </cell>
          <cell r="P783">
            <v>33.299999999999997</v>
          </cell>
          <cell r="Q783">
            <v>0</v>
          </cell>
          <cell r="R783" t="str">
            <v>1</v>
          </cell>
          <cell r="S783" t="str">
            <v>43</v>
          </cell>
          <cell r="T783">
            <v>96</v>
          </cell>
          <cell r="U783">
            <v>8</v>
          </cell>
          <cell r="V783">
            <v>96</v>
          </cell>
          <cell r="W783">
            <v>8</v>
          </cell>
          <cell r="X783">
            <v>96</v>
          </cell>
          <cell r="Y783">
            <v>0</v>
          </cell>
          <cell r="Z783">
            <v>0</v>
          </cell>
          <cell r="AB783" t="str">
            <v>14</v>
          </cell>
          <cell r="AC783">
            <v>5</v>
          </cell>
          <cell r="AD783" t="str">
            <v>0</v>
          </cell>
          <cell r="AE783" t="str">
            <v>0</v>
          </cell>
          <cell r="AF783" t="str">
            <v>00</v>
          </cell>
          <cell r="AI783">
            <v>23333334</v>
          </cell>
          <cell r="AJ783">
            <v>10360000.300000001</v>
          </cell>
        </row>
        <row r="784">
          <cell r="A784" t="str">
            <v>02</v>
          </cell>
          <cell r="B784" t="str">
            <v>99</v>
          </cell>
          <cell r="C784" t="str">
            <v>173</v>
          </cell>
          <cell r="D784" t="str">
            <v>Полотенца мягкие</v>
          </cell>
          <cell r="E784" t="str">
            <v>ПМ-524</v>
          </cell>
          <cell r="G784" t="str">
            <v>01</v>
          </cell>
          <cell r="H784">
            <v>7050</v>
          </cell>
          <cell r="I784">
            <v>0</v>
          </cell>
          <cell r="J784">
            <v>0</v>
          </cell>
          <cell r="K784">
            <v>1.01</v>
          </cell>
          <cell r="L784" t="str">
            <v>20</v>
          </cell>
          <cell r="M784" t="str">
            <v>43815</v>
          </cell>
          <cell r="N784" t="str">
            <v>14 2922721</v>
          </cell>
          <cell r="P784">
            <v>50</v>
          </cell>
          <cell r="Q784">
            <v>0</v>
          </cell>
          <cell r="R784" t="str">
            <v>1</v>
          </cell>
          <cell r="S784" t="str">
            <v>43</v>
          </cell>
          <cell r="T784">
            <v>96</v>
          </cell>
          <cell r="U784">
            <v>8</v>
          </cell>
          <cell r="V784">
            <v>96</v>
          </cell>
          <cell r="W784">
            <v>8</v>
          </cell>
          <cell r="X784">
            <v>96</v>
          </cell>
          <cell r="Y784">
            <v>0</v>
          </cell>
          <cell r="Z784">
            <v>0</v>
          </cell>
          <cell r="AB784" t="str">
            <v>14</v>
          </cell>
          <cell r="AC784">
            <v>6</v>
          </cell>
          <cell r="AD784" t="str">
            <v>0</v>
          </cell>
          <cell r="AE784" t="str">
            <v>0</v>
          </cell>
          <cell r="AF784" t="str">
            <v>00</v>
          </cell>
          <cell r="AI784">
            <v>7000000</v>
          </cell>
          <cell r="AJ784">
            <v>4666666.67</v>
          </cell>
        </row>
        <row r="785">
          <cell r="A785" t="str">
            <v>02</v>
          </cell>
          <cell r="B785" t="str">
            <v>03</v>
          </cell>
          <cell r="C785" t="str">
            <v>174</v>
          </cell>
          <cell r="D785" t="str">
            <v>Полотенца мягкие</v>
          </cell>
          <cell r="E785" t="str">
            <v>ПМ-524</v>
          </cell>
          <cell r="G785" t="str">
            <v>01</v>
          </cell>
          <cell r="H785">
            <v>7050</v>
          </cell>
          <cell r="I785">
            <v>0</v>
          </cell>
          <cell r="J785">
            <v>0</v>
          </cell>
          <cell r="K785">
            <v>1.01</v>
          </cell>
          <cell r="L785" t="str">
            <v>26</v>
          </cell>
          <cell r="M785" t="str">
            <v>43815</v>
          </cell>
          <cell r="N785" t="str">
            <v>14 2922721</v>
          </cell>
          <cell r="P785">
            <v>50</v>
          </cell>
          <cell r="Q785">
            <v>0</v>
          </cell>
          <cell r="R785" t="str">
            <v>1</v>
          </cell>
          <cell r="S785" t="str">
            <v>43</v>
          </cell>
          <cell r="T785">
            <v>96</v>
          </cell>
          <cell r="U785">
            <v>8</v>
          </cell>
          <cell r="V785">
            <v>96</v>
          </cell>
          <cell r="W785">
            <v>8</v>
          </cell>
          <cell r="X785">
            <v>96</v>
          </cell>
          <cell r="Y785">
            <v>0</v>
          </cell>
          <cell r="Z785">
            <v>0</v>
          </cell>
          <cell r="AD785" t="str">
            <v>0</v>
          </cell>
          <cell r="AE785" t="str">
            <v>0</v>
          </cell>
          <cell r="AF785" t="str">
            <v>00</v>
          </cell>
          <cell r="AI785">
            <v>7000000</v>
          </cell>
          <cell r="AJ785">
            <v>4666666.67</v>
          </cell>
        </row>
        <row r="786">
          <cell r="A786" t="str">
            <v>02</v>
          </cell>
          <cell r="B786" t="str">
            <v>03</v>
          </cell>
          <cell r="C786" t="str">
            <v>175</v>
          </cell>
          <cell r="D786" t="str">
            <v>Полотенца мягкие</v>
          </cell>
          <cell r="E786" t="str">
            <v>ПМ-524</v>
          </cell>
          <cell r="G786" t="str">
            <v>01</v>
          </cell>
          <cell r="H786">
            <v>7050</v>
          </cell>
          <cell r="I786">
            <v>0</v>
          </cell>
          <cell r="J786">
            <v>0</v>
          </cell>
          <cell r="K786">
            <v>1.01</v>
          </cell>
          <cell r="L786" t="str">
            <v>26</v>
          </cell>
          <cell r="M786" t="str">
            <v>43815</v>
          </cell>
          <cell r="N786" t="str">
            <v>14 2922721</v>
          </cell>
          <cell r="P786">
            <v>50</v>
          </cell>
          <cell r="Q786">
            <v>0</v>
          </cell>
          <cell r="R786" t="str">
            <v>1</v>
          </cell>
          <cell r="S786" t="str">
            <v>43</v>
          </cell>
          <cell r="T786">
            <v>96</v>
          </cell>
          <cell r="U786">
            <v>8</v>
          </cell>
          <cell r="V786">
            <v>96</v>
          </cell>
          <cell r="W786">
            <v>8</v>
          </cell>
          <cell r="X786">
            <v>96</v>
          </cell>
          <cell r="Y786">
            <v>0</v>
          </cell>
          <cell r="Z786">
            <v>0</v>
          </cell>
          <cell r="AD786" t="str">
            <v>0</v>
          </cell>
          <cell r="AE786" t="str">
            <v>0</v>
          </cell>
          <cell r="AF786" t="str">
            <v>00</v>
          </cell>
          <cell r="AI786">
            <v>7000000</v>
          </cell>
          <cell r="AJ786">
            <v>4666666.67</v>
          </cell>
        </row>
        <row r="787">
          <cell r="A787" t="str">
            <v>02</v>
          </cell>
          <cell r="B787" t="str">
            <v>03</v>
          </cell>
          <cell r="C787" t="str">
            <v>176</v>
          </cell>
          <cell r="D787" t="str">
            <v>Полотенца мягкие</v>
          </cell>
          <cell r="E787" t="str">
            <v>ПМ-524</v>
          </cell>
          <cell r="G787" t="str">
            <v>01</v>
          </cell>
          <cell r="H787">
            <v>7050</v>
          </cell>
          <cell r="I787">
            <v>0</v>
          </cell>
          <cell r="J787">
            <v>0</v>
          </cell>
          <cell r="K787">
            <v>1.01</v>
          </cell>
          <cell r="L787" t="str">
            <v>26</v>
          </cell>
          <cell r="M787" t="str">
            <v>43815</v>
          </cell>
          <cell r="N787" t="str">
            <v>14 2922721</v>
          </cell>
          <cell r="P787">
            <v>50</v>
          </cell>
          <cell r="Q787">
            <v>0</v>
          </cell>
          <cell r="R787" t="str">
            <v>1</v>
          </cell>
          <cell r="S787" t="str">
            <v>43</v>
          </cell>
          <cell r="T787">
            <v>96</v>
          </cell>
          <cell r="U787">
            <v>8</v>
          </cell>
          <cell r="V787">
            <v>96</v>
          </cell>
          <cell r="W787">
            <v>8</v>
          </cell>
          <cell r="X787">
            <v>96</v>
          </cell>
          <cell r="Y787">
            <v>0</v>
          </cell>
          <cell r="Z787">
            <v>0</v>
          </cell>
          <cell r="AD787" t="str">
            <v>0</v>
          </cell>
          <cell r="AE787" t="str">
            <v>0</v>
          </cell>
          <cell r="AF787" t="str">
            <v>00</v>
          </cell>
          <cell r="AI787">
            <v>7000000</v>
          </cell>
          <cell r="AJ787">
            <v>4666666.67</v>
          </cell>
        </row>
        <row r="788">
          <cell r="A788" t="str">
            <v>02</v>
          </cell>
          <cell r="B788" t="str">
            <v>05</v>
          </cell>
          <cell r="C788" t="str">
            <v>177</v>
          </cell>
          <cell r="D788" t="str">
            <v>Машина изоляционная</v>
          </cell>
          <cell r="E788" t="str">
            <v>ИМ-820</v>
          </cell>
          <cell r="G788" t="str">
            <v>01</v>
          </cell>
          <cell r="H788">
            <v>95600</v>
          </cell>
          <cell r="I788">
            <v>0</v>
          </cell>
          <cell r="J788">
            <v>0</v>
          </cell>
          <cell r="K788">
            <v>1.01</v>
          </cell>
          <cell r="L788" t="str">
            <v>20</v>
          </cell>
          <cell r="M788" t="str">
            <v>43803</v>
          </cell>
          <cell r="N788" t="str">
            <v>14 2947195</v>
          </cell>
          <cell r="P788">
            <v>33.299999999999997</v>
          </cell>
          <cell r="Q788">
            <v>0</v>
          </cell>
          <cell r="R788" t="str">
            <v>1</v>
          </cell>
          <cell r="S788" t="str">
            <v>43</v>
          </cell>
          <cell r="T788">
            <v>96</v>
          </cell>
          <cell r="U788">
            <v>8</v>
          </cell>
          <cell r="V788">
            <v>96</v>
          </cell>
          <cell r="W788">
            <v>8</v>
          </cell>
          <cell r="X788">
            <v>96</v>
          </cell>
          <cell r="Y788">
            <v>0</v>
          </cell>
          <cell r="Z788">
            <v>0</v>
          </cell>
          <cell r="AB788" t="str">
            <v>14</v>
          </cell>
          <cell r="AC788">
            <v>5</v>
          </cell>
          <cell r="AD788" t="str">
            <v>0</v>
          </cell>
          <cell r="AE788" t="str">
            <v>0</v>
          </cell>
          <cell r="AF788" t="str">
            <v>00</v>
          </cell>
          <cell r="AI788">
            <v>94290833</v>
          </cell>
          <cell r="AJ788">
            <v>41865129.850000001</v>
          </cell>
        </row>
        <row r="789">
          <cell r="A789" t="str">
            <v>02</v>
          </cell>
          <cell r="B789" t="str">
            <v>03</v>
          </cell>
          <cell r="C789" t="str">
            <v>178</v>
          </cell>
          <cell r="D789" t="str">
            <v>Снегоход РЫСЬ УС-440</v>
          </cell>
          <cell r="G789" t="str">
            <v>01</v>
          </cell>
          <cell r="H789">
            <v>17463</v>
          </cell>
          <cell r="I789">
            <v>0</v>
          </cell>
          <cell r="J789">
            <v>0</v>
          </cell>
          <cell r="K789">
            <v>1</v>
          </cell>
          <cell r="L789" t="str">
            <v>23</v>
          </cell>
          <cell r="M789" t="str">
            <v>50511</v>
          </cell>
          <cell r="N789" t="str">
            <v>16 3612050</v>
          </cell>
          <cell r="P789">
            <v>21.3</v>
          </cell>
          <cell r="Q789">
            <v>0</v>
          </cell>
          <cell r="R789" t="str">
            <v>1</v>
          </cell>
          <cell r="S789" t="str">
            <v>50</v>
          </cell>
          <cell r="T789">
            <v>96</v>
          </cell>
          <cell r="U789">
            <v>8</v>
          </cell>
          <cell r="V789">
            <v>96</v>
          </cell>
          <cell r="W789">
            <v>8</v>
          </cell>
          <cell r="X789">
            <v>96</v>
          </cell>
          <cell r="Y789">
            <v>0</v>
          </cell>
          <cell r="Z789">
            <v>0</v>
          </cell>
          <cell r="AD789" t="str">
            <v>0</v>
          </cell>
          <cell r="AE789" t="str">
            <v>0</v>
          </cell>
          <cell r="AF789" t="str">
            <v>00</v>
          </cell>
          <cell r="AI789">
            <v>17500000</v>
          </cell>
          <cell r="AJ789">
            <v>4970000</v>
          </cell>
        </row>
        <row r="790">
          <cell r="A790" t="str">
            <v>02</v>
          </cell>
          <cell r="B790" t="str">
            <v>05</v>
          </cell>
          <cell r="C790" t="str">
            <v>179</v>
          </cell>
          <cell r="D790" t="str">
            <v>Радиостанция КАМА</v>
          </cell>
          <cell r="E790" t="str">
            <v>г Горький</v>
          </cell>
          <cell r="G790" t="str">
            <v>01</v>
          </cell>
          <cell r="H790">
            <v>3846</v>
          </cell>
          <cell r="I790">
            <v>0</v>
          </cell>
          <cell r="J790">
            <v>0</v>
          </cell>
          <cell r="K790">
            <v>1.03</v>
          </cell>
          <cell r="L790" t="str">
            <v>20</v>
          </cell>
          <cell r="M790" t="str">
            <v>45620</v>
          </cell>
          <cell r="N790" t="str">
            <v>14 3221102</v>
          </cell>
          <cell r="P790">
            <v>12.5</v>
          </cell>
          <cell r="Q790">
            <v>0</v>
          </cell>
          <cell r="R790" t="str">
            <v>1</v>
          </cell>
          <cell r="S790" t="str">
            <v>45</v>
          </cell>
          <cell r="T790">
            <v>96</v>
          </cell>
          <cell r="U790">
            <v>8</v>
          </cell>
          <cell r="V790">
            <v>96</v>
          </cell>
          <cell r="W790">
            <v>8</v>
          </cell>
          <cell r="X790">
            <v>96</v>
          </cell>
          <cell r="Y790">
            <v>0</v>
          </cell>
          <cell r="Z790">
            <v>0</v>
          </cell>
          <cell r="AD790" t="str">
            <v>0</v>
          </cell>
          <cell r="AE790" t="str">
            <v>0</v>
          </cell>
          <cell r="AF790" t="str">
            <v>00</v>
          </cell>
          <cell r="AI790">
            <v>3722893</v>
          </cell>
          <cell r="AJ790">
            <v>620482.17000000004</v>
          </cell>
        </row>
        <row r="791">
          <cell r="A791" t="str">
            <v>02</v>
          </cell>
          <cell r="B791" t="str">
            <v>05</v>
          </cell>
          <cell r="C791" t="str">
            <v>180</v>
          </cell>
          <cell r="D791" t="str">
            <v>Радиостанция КАМА</v>
          </cell>
          <cell r="E791" t="str">
            <v>г Горький</v>
          </cell>
          <cell r="G791" t="str">
            <v>01</v>
          </cell>
          <cell r="H791">
            <v>3846</v>
          </cell>
          <cell r="I791">
            <v>0</v>
          </cell>
          <cell r="J791">
            <v>0</v>
          </cell>
          <cell r="K791">
            <v>1.03</v>
          </cell>
          <cell r="L791" t="str">
            <v>20</v>
          </cell>
          <cell r="M791" t="str">
            <v>45620</v>
          </cell>
          <cell r="N791" t="str">
            <v>14 3221102</v>
          </cell>
          <cell r="P791">
            <v>12.5</v>
          </cell>
          <cell r="Q791">
            <v>0</v>
          </cell>
          <cell r="R791" t="str">
            <v>1</v>
          </cell>
          <cell r="S791" t="str">
            <v>45</v>
          </cell>
          <cell r="T791">
            <v>96</v>
          </cell>
          <cell r="U791">
            <v>8</v>
          </cell>
          <cell r="V791">
            <v>96</v>
          </cell>
          <cell r="W791">
            <v>8</v>
          </cell>
          <cell r="X791">
            <v>96</v>
          </cell>
          <cell r="Y791">
            <v>0</v>
          </cell>
          <cell r="Z791">
            <v>0</v>
          </cell>
          <cell r="AD791" t="str">
            <v>0</v>
          </cell>
          <cell r="AE791" t="str">
            <v>0</v>
          </cell>
          <cell r="AF791" t="str">
            <v>00</v>
          </cell>
          <cell r="AI791">
            <v>3722893</v>
          </cell>
          <cell r="AJ791">
            <v>620482.17000000004</v>
          </cell>
        </row>
        <row r="792">
          <cell r="A792" t="str">
            <v>02</v>
          </cell>
          <cell r="B792" t="str">
            <v>02</v>
          </cell>
          <cell r="C792" t="str">
            <v>181</v>
          </cell>
          <cell r="D792" t="str">
            <v>Холодильный ларь F-4</v>
          </cell>
          <cell r="E792" t="str">
            <v>1  Дания</v>
          </cell>
          <cell r="G792" t="str">
            <v>01</v>
          </cell>
          <cell r="H792">
            <v>3375</v>
          </cell>
          <cell r="I792">
            <v>0</v>
          </cell>
          <cell r="J792">
            <v>0</v>
          </cell>
          <cell r="K792">
            <v>1</v>
          </cell>
          <cell r="L792" t="str">
            <v>20</v>
          </cell>
          <cell r="M792" t="str">
            <v>45800</v>
          </cell>
          <cell r="N792" t="str">
            <v>16 2930100</v>
          </cell>
          <cell r="P792">
            <v>10</v>
          </cell>
          <cell r="Q792">
            <v>0</v>
          </cell>
          <cell r="R792" t="str">
            <v>1</v>
          </cell>
          <cell r="S792" t="str">
            <v>45</v>
          </cell>
          <cell r="T792">
            <v>96</v>
          </cell>
          <cell r="U792">
            <v>8</v>
          </cell>
          <cell r="V792">
            <v>96</v>
          </cell>
          <cell r="W792">
            <v>8</v>
          </cell>
          <cell r="X792">
            <v>96</v>
          </cell>
          <cell r="Y792">
            <v>0</v>
          </cell>
          <cell r="Z792">
            <v>0</v>
          </cell>
          <cell r="AB792" t="str">
            <v>14</v>
          </cell>
          <cell r="AC792">
            <v>2</v>
          </cell>
          <cell r="AD792" t="str">
            <v>0</v>
          </cell>
          <cell r="AE792" t="str">
            <v>0</v>
          </cell>
          <cell r="AF792" t="str">
            <v>00</v>
          </cell>
          <cell r="AI792">
            <v>3375000</v>
          </cell>
          <cell r="AJ792">
            <v>450000</v>
          </cell>
        </row>
        <row r="793">
          <cell r="A793" t="str">
            <v>17</v>
          </cell>
          <cell r="B793" t="str">
            <v>82</v>
          </cell>
          <cell r="C793" t="str">
            <v>182</v>
          </cell>
          <cell r="D793" t="str">
            <v>Холодильный ларь F-4</v>
          </cell>
          <cell r="E793" t="str">
            <v>1</v>
          </cell>
          <cell r="G793" t="str">
            <v>01</v>
          </cell>
          <cell r="H793">
            <v>3375</v>
          </cell>
          <cell r="I793">
            <v>0</v>
          </cell>
          <cell r="J793">
            <v>0</v>
          </cell>
          <cell r="K793">
            <v>1</v>
          </cell>
          <cell r="L793" t="str">
            <v>29</v>
          </cell>
          <cell r="M793" t="str">
            <v>45800</v>
          </cell>
          <cell r="N793" t="str">
            <v>16 3697050</v>
          </cell>
          <cell r="P793">
            <v>10</v>
          </cell>
          <cell r="Q793">
            <v>0</v>
          </cell>
          <cell r="R793" t="str">
            <v>1</v>
          </cell>
          <cell r="S793" t="str">
            <v>45</v>
          </cell>
          <cell r="T793">
            <v>96</v>
          </cell>
          <cell r="U793">
            <v>8</v>
          </cell>
          <cell r="V793">
            <v>96</v>
          </cell>
          <cell r="W793">
            <v>8</v>
          </cell>
          <cell r="X793">
            <v>96</v>
          </cell>
          <cell r="Y793">
            <v>0</v>
          </cell>
          <cell r="Z793">
            <v>0</v>
          </cell>
          <cell r="AB793" t="str">
            <v>14</v>
          </cell>
          <cell r="AC793">
            <v>8</v>
          </cell>
          <cell r="AD793" t="str">
            <v>0</v>
          </cell>
          <cell r="AE793" t="str">
            <v>0</v>
          </cell>
          <cell r="AF793" t="str">
            <v>17</v>
          </cell>
          <cell r="AI793">
            <v>3375000</v>
          </cell>
          <cell r="AJ793">
            <v>450000</v>
          </cell>
        </row>
        <row r="794">
          <cell r="A794" t="str">
            <v>02</v>
          </cell>
          <cell r="B794" t="str">
            <v>02</v>
          </cell>
          <cell r="C794" t="str">
            <v>184</v>
          </cell>
          <cell r="D794" t="str">
            <v>Передвижная эл.станц</v>
          </cell>
          <cell r="E794" t="str">
            <v>ия 100 квт ДЭС-100</v>
          </cell>
          <cell r="G794" t="str">
            <v>01</v>
          </cell>
          <cell r="H794">
            <v>110000</v>
          </cell>
          <cell r="I794">
            <v>0</v>
          </cell>
          <cell r="J794">
            <v>0</v>
          </cell>
          <cell r="K794">
            <v>1.06</v>
          </cell>
          <cell r="L794" t="str">
            <v>20</v>
          </cell>
          <cell r="M794" t="str">
            <v>40307</v>
          </cell>
          <cell r="N794" t="str">
            <v>14 3149130</v>
          </cell>
          <cell r="P794">
            <v>14.3</v>
          </cell>
          <cell r="Q794">
            <v>0</v>
          </cell>
          <cell r="R794" t="str">
            <v>1</v>
          </cell>
          <cell r="S794" t="str">
            <v>40</v>
          </cell>
          <cell r="T794">
            <v>90</v>
          </cell>
          <cell r="U794">
            <v>9</v>
          </cell>
          <cell r="V794">
            <v>96</v>
          </cell>
          <cell r="W794">
            <v>9</v>
          </cell>
          <cell r="X794">
            <v>96</v>
          </cell>
          <cell r="Y794">
            <v>0</v>
          </cell>
          <cell r="Z794">
            <v>0</v>
          </cell>
          <cell r="AB794" t="str">
            <v>14</v>
          </cell>
          <cell r="AC794">
            <v>8</v>
          </cell>
          <cell r="AD794" t="str">
            <v>0</v>
          </cell>
          <cell r="AE794" t="str">
            <v>0</v>
          </cell>
          <cell r="AF794" t="str">
            <v>00</v>
          </cell>
          <cell r="AI794">
            <v>103329200</v>
          </cell>
          <cell r="AJ794">
            <v>18470094.5</v>
          </cell>
        </row>
        <row r="795">
          <cell r="A795" t="str">
            <v>02</v>
          </cell>
          <cell r="B795" t="str">
            <v>23</v>
          </cell>
          <cell r="C795" t="str">
            <v>185</v>
          </cell>
          <cell r="D795" t="str">
            <v>А/м КАМАЗ 4310 а/цис</v>
          </cell>
          <cell r="E795" t="str">
            <v>церна N С284ВУ</v>
          </cell>
          <cell r="F795" t="str">
            <v>дв065337 ш2085878</v>
          </cell>
          <cell r="G795" t="str">
            <v>01</v>
          </cell>
          <cell r="H795">
            <v>193667.96</v>
          </cell>
          <cell r="I795">
            <v>0</v>
          </cell>
          <cell r="J795">
            <v>232400</v>
          </cell>
          <cell r="K795">
            <v>1.06</v>
          </cell>
          <cell r="L795" t="str">
            <v>23</v>
          </cell>
          <cell r="M795" t="str">
            <v>42000</v>
          </cell>
          <cell r="N795" t="str">
            <v>15 3410364</v>
          </cell>
          <cell r="P795">
            <v>12.5</v>
          </cell>
          <cell r="Q795">
            <v>0</v>
          </cell>
          <cell r="R795" t="str">
            <v>1</v>
          </cell>
          <cell r="S795" t="str">
            <v>42</v>
          </cell>
          <cell r="T795">
            <v>96</v>
          </cell>
          <cell r="U795">
            <v>9</v>
          </cell>
          <cell r="V795">
            <v>96</v>
          </cell>
          <cell r="W795">
            <v>9</v>
          </cell>
          <cell r="X795">
            <v>96</v>
          </cell>
          <cell r="Y795">
            <v>9</v>
          </cell>
          <cell r="Z795">
            <v>96</v>
          </cell>
          <cell r="AD795" t="str">
            <v>0</v>
          </cell>
          <cell r="AE795" t="str">
            <v>0</v>
          </cell>
          <cell r="AF795" t="str">
            <v>00</v>
          </cell>
          <cell r="AI795">
            <v>220198532</v>
          </cell>
          <cell r="AJ795">
            <v>34406020.630000003</v>
          </cell>
        </row>
        <row r="796">
          <cell r="A796" t="str">
            <v>02</v>
          </cell>
          <cell r="B796" t="str">
            <v>23</v>
          </cell>
          <cell r="C796" t="str">
            <v>190</v>
          </cell>
          <cell r="D796" t="str">
            <v>А/м ЗИЛ-131 передвиж</v>
          </cell>
          <cell r="E796" t="str">
            <v>мастерская N С283ВУ</v>
          </cell>
          <cell r="F796" t="str">
            <v>дв499883 ш662224</v>
          </cell>
          <cell r="G796" t="str">
            <v>01</v>
          </cell>
          <cell r="H796">
            <v>56160</v>
          </cell>
          <cell r="I796">
            <v>0</v>
          </cell>
          <cell r="J796">
            <v>67391.55</v>
          </cell>
          <cell r="K796">
            <v>1.08</v>
          </cell>
          <cell r="L796" t="str">
            <v>23</v>
          </cell>
          <cell r="M796" t="str">
            <v>50426</v>
          </cell>
          <cell r="N796" t="str">
            <v>15 3410359</v>
          </cell>
          <cell r="P796">
            <v>10</v>
          </cell>
          <cell r="Q796">
            <v>0</v>
          </cell>
          <cell r="R796" t="str">
            <v>1</v>
          </cell>
          <cell r="S796" t="str">
            <v>50</v>
          </cell>
          <cell r="T796">
            <v>96</v>
          </cell>
          <cell r="U796">
            <v>9</v>
          </cell>
          <cell r="V796">
            <v>96</v>
          </cell>
          <cell r="W796">
            <v>9</v>
          </cell>
          <cell r="X796">
            <v>96</v>
          </cell>
          <cell r="Y796">
            <v>9</v>
          </cell>
          <cell r="Z796">
            <v>96</v>
          </cell>
          <cell r="AD796" t="str">
            <v>0</v>
          </cell>
          <cell r="AE796" t="str">
            <v>0</v>
          </cell>
          <cell r="AF796" t="str">
            <v>00</v>
          </cell>
          <cell r="AI796">
            <v>62399584</v>
          </cell>
          <cell r="AJ796">
            <v>7799948</v>
          </cell>
        </row>
        <row r="797">
          <cell r="A797" t="str">
            <v>17</v>
          </cell>
          <cell r="B797" t="str">
            <v>82</v>
          </cell>
          <cell r="C797" t="str">
            <v>191</v>
          </cell>
          <cell r="D797" t="str">
            <v>Эл.плита ПЭ-4Ш</v>
          </cell>
          <cell r="G797" t="str">
            <v>01</v>
          </cell>
          <cell r="H797">
            <v>3950</v>
          </cell>
          <cell r="I797">
            <v>0</v>
          </cell>
          <cell r="J797">
            <v>0</v>
          </cell>
          <cell r="K797">
            <v>0.95</v>
          </cell>
          <cell r="L797" t="str">
            <v>26</v>
          </cell>
          <cell r="M797" t="str">
            <v>45804</v>
          </cell>
          <cell r="N797" t="str">
            <v>16 2930122</v>
          </cell>
          <cell r="P797">
            <v>12.5</v>
          </cell>
          <cell r="Q797">
            <v>0</v>
          </cell>
          <cell r="R797" t="str">
            <v>1</v>
          </cell>
          <cell r="S797" t="str">
            <v>45</v>
          </cell>
          <cell r="T797">
            <v>96</v>
          </cell>
          <cell r="U797">
            <v>9</v>
          </cell>
          <cell r="V797">
            <v>96</v>
          </cell>
          <cell r="W797">
            <v>9</v>
          </cell>
          <cell r="X797">
            <v>96</v>
          </cell>
          <cell r="Y797">
            <v>0</v>
          </cell>
          <cell r="Z797">
            <v>0</v>
          </cell>
          <cell r="AB797" t="str">
            <v>14</v>
          </cell>
          <cell r="AC797">
            <v>11</v>
          </cell>
          <cell r="AD797" t="str">
            <v>0</v>
          </cell>
          <cell r="AE797" t="str">
            <v>0</v>
          </cell>
          <cell r="AF797" t="str">
            <v>17</v>
          </cell>
          <cell r="AI797">
            <v>4166667</v>
          </cell>
          <cell r="AJ797">
            <v>651041.72</v>
          </cell>
        </row>
        <row r="798">
          <cell r="A798" t="str">
            <v>17</v>
          </cell>
          <cell r="B798" t="str">
            <v>82</v>
          </cell>
          <cell r="C798" t="str">
            <v>192</v>
          </cell>
          <cell r="D798" t="str">
            <v>Эл.плита ПЭ-4Ш</v>
          </cell>
          <cell r="G798" t="str">
            <v>01</v>
          </cell>
          <cell r="H798">
            <v>3950</v>
          </cell>
          <cell r="I798">
            <v>0</v>
          </cell>
          <cell r="J798">
            <v>0</v>
          </cell>
          <cell r="K798">
            <v>0.95</v>
          </cell>
          <cell r="L798" t="str">
            <v>26</v>
          </cell>
          <cell r="M798" t="str">
            <v>45804</v>
          </cell>
          <cell r="N798" t="str">
            <v>16 2930122</v>
          </cell>
          <cell r="P798">
            <v>12.5</v>
          </cell>
          <cell r="Q798">
            <v>0</v>
          </cell>
          <cell r="R798" t="str">
            <v>1</v>
          </cell>
          <cell r="S798" t="str">
            <v>45</v>
          </cell>
          <cell r="T798">
            <v>96</v>
          </cell>
          <cell r="U798">
            <v>9</v>
          </cell>
          <cell r="V798">
            <v>96</v>
          </cell>
          <cell r="W798">
            <v>9</v>
          </cell>
          <cell r="X798">
            <v>96</v>
          </cell>
          <cell r="Y798">
            <v>0</v>
          </cell>
          <cell r="Z798">
            <v>0</v>
          </cell>
          <cell r="AB798" t="str">
            <v>14</v>
          </cell>
          <cell r="AC798">
            <v>11</v>
          </cell>
          <cell r="AD798" t="str">
            <v>0</v>
          </cell>
          <cell r="AE798" t="str">
            <v>0</v>
          </cell>
          <cell r="AF798" t="str">
            <v>17</v>
          </cell>
          <cell r="AI798">
            <v>4166667</v>
          </cell>
          <cell r="AJ798">
            <v>651041.72</v>
          </cell>
        </row>
        <row r="799">
          <cell r="A799" t="str">
            <v>02</v>
          </cell>
          <cell r="B799" t="str">
            <v>05</v>
          </cell>
          <cell r="C799" t="str">
            <v>195</v>
          </cell>
          <cell r="D799" t="str">
            <v>Мотопомпа с двигател</v>
          </cell>
          <cell r="E799" t="str">
            <v>ем Дружба</v>
          </cell>
          <cell r="G799" t="str">
            <v>01</v>
          </cell>
          <cell r="H799">
            <v>1487.5</v>
          </cell>
          <cell r="I799">
            <v>0</v>
          </cell>
          <cell r="J799">
            <v>0</v>
          </cell>
          <cell r="K799">
            <v>1.05</v>
          </cell>
          <cell r="L799" t="str">
            <v>20</v>
          </cell>
          <cell r="M799" t="str">
            <v>41502</v>
          </cell>
          <cell r="N799" t="str">
            <v>14 2912000</v>
          </cell>
          <cell r="P799">
            <v>12.5</v>
          </cell>
          <cell r="Q799">
            <v>0</v>
          </cell>
          <cell r="R799" t="str">
            <v>1</v>
          </cell>
          <cell r="S799" t="str">
            <v>41</v>
          </cell>
          <cell r="T799">
            <v>95</v>
          </cell>
          <cell r="U799">
            <v>10</v>
          </cell>
          <cell r="V799">
            <v>96</v>
          </cell>
          <cell r="W799">
            <v>10</v>
          </cell>
          <cell r="X799">
            <v>96</v>
          </cell>
          <cell r="Y799">
            <v>0</v>
          </cell>
          <cell r="Z799">
            <v>0</v>
          </cell>
          <cell r="AD799" t="str">
            <v>0</v>
          </cell>
          <cell r="AE799" t="str">
            <v>0</v>
          </cell>
          <cell r="AF799" t="str">
            <v>00</v>
          </cell>
          <cell r="AI799">
            <v>1416667</v>
          </cell>
          <cell r="AJ799">
            <v>206597.27</v>
          </cell>
        </row>
        <row r="800">
          <cell r="A800" t="str">
            <v>02</v>
          </cell>
          <cell r="B800" t="str">
            <v>05</v>
          </cell>
          <cell r="C800" t="str">
            <v>196</v>
          </cell>
          <cell r="D800" t="str">
            <v>Мотопомпа с двигател</v>
          </cell>
          <cell r="E800" t="str">
            <v>ем Дружба</v>
          </cell>
          <cell r="G800" t="str">
            <v>01</v>
          </cell>
          <cell r="H800">
            <v>1487.5</v>
          </cell>
          <cell r="I800">
            <v>0</v>
          </cell>
          <cell r="J800">
            <v>0</v>
          </cell>
          <cell r="K800">
            <v>1.05</v>
          </cell>
          <cell r="L800" t="str">
            <v>20</v>
          </cell>
          <cell r="M800" t="str">
            <v>41502</v>
          </cell>
          <cell r="N800" t="str">
            <v>14 2912000</v>
          </cell>
          <cell r="P800">
            <v>12.5</v>
          </cell>
          <cell r="Q800">
            <v>0</v>
          </cell>
          <cell r="R800" t="str">
            <v>1</v>
          </cell>
          <cell r="S800" t="str">
            <v>41</v>
          </cell>
          <cell r="T800">
            <v>95</v>
          </cell>
          <cell r="U800">
            <v>10</v>
          </cell>
          <cell r="V800">
            <v>96</v>
          </cell>
          <cell r="W800">
            <v>10</v>
          </cell>
          <cell r="X800">
            <v>96</v>
          </cell>
          <cell r="Y800">
            <v>0</v>
          </cell>
          <cell r="Z800">
            <v>0</v>
          </cell>
          <cell r="AD800" t="str">
            <v>0</v>
          </cell>
          <cell r="AE800" t="str">
            <v>0</v>
          </cell>
          <cell r="AF800" t="str">
            <v>00</v>
          </cell>
          <cell r="AI800">
            <v>1416667</v>
          </cell>
          <cell r="AJ800">
            <v>206597.27</v>
          </cell>
        </row>
        <row r="801">
          <cell r="A801" t="str">
            <v>02</v>
          </cell>
          <cell r="B801" t="str">
            <v>05</v>
          </cell>
          <cell r="C801" t="str">
            <v>197</v>
          </cell>
          <cell r="D801" t="str">
            <v>Мотор Ветерок 12 л с</v>
          </cell>
          <cell r="G801" t="str">
            <v>01</v>
          </cell>
          <cell r="H801">
            <v>1601.25</v>
          </cell>
          <cell r="I801">
            <v>0</v>
          </cell>
          <cell r="J801">
            <v>0</v>
          </cell>
          <cell r="K801">
            <v>1.05</v>
          </cell>
          <cell r="L801" t="str">
            <v>20</v>
          </cell>
          <cell r="M801" t="str">
            <v>40411</v>
          </cell>
          <cell r="N801" t="str">
            <v>14 2911110</v>
          </cell>
          <cell r="P801">
            <v>14.3</v>
          </cell>
          <cell r="Q801">
            <v>0</v>
          </cell>
          <cell r="R801" t="str">
            <v>1</v>
          </cell>
          <cell r="S801" t="str">
            <v>40</v>
          </cell>
          <cell r="T801">
            <v>96</v>
          </cell>
          <cell r="U801">
            <v>10</v>
          </cell>
          <cell r="V801">
            <v>96</v>
          </cell>
          <cell r="W801">
            <v>10</v>
          </cell>
          <cell r="X801">
            <v>96</v>
          </cell>
          <cell r="Y801">
            <v>0</v>
          </cell>
          <cell r="Z801">
            <v>0</v>
          </cell>
          <cell r="AD801" t="str">
            <v>0</v>
          </cell>
          <cell r="AE801" t="str">
            <v>0</v>
          </cell>
          <cell r="AF801" t="str">
            <v>00</v>
          </cell>
          <cell r="AI801">
            <v>1525000</v>
          </cell>
          <cell r="AJ801">
            <v>254420.83</v>
          </cell>
        </row>
        <row r="802">
          <cell r="A802" t="str">
            <v>02</v>
          </cell>
          <cell r="B802" t="str">
            <v>05</v>
          </cell>
          <cell r="C802" t="str">
            <v>198</v>
          </cell>
          <cell r="D802" t="str">
            <v>Бензопила Урал</v>
          </cell>
          <cell r="G802" t="str">
            <v>01</v>
          </cell>
          <cell r="H802">
            <v>1407.98</v>
          </cell>
          <cell r="I802">
            <v>0</v>
          </cell>
          <cell r="J802">
            <v>0</v>
          </cell>
          <cell r="K802">
            <v>1.1299999999999999</v>
          </cell>
          <cell r="L802" t="str">
            <v>20</v>
          </cell>
          <cell r="M802" t="str">
            <v>60002</v>
          </cell>
          <cell r="N802" t="str">
            <v>14 2941151</v>
          </cell>
          <cell r="P802">
            <v>20</v>
          </cell>
          <cell r="Q802">
            <v>0</v>
          </cell>
          <cell r="R802" t="str">
            <v>1</v>
          </cell>
          <cell r="S802" t="str">
            <v>60</v>
          </cell>
          <cell r="T802">
            <v>96</v>
          </cell>
          <cell r="U802">
            <v>10</v>
          </cell>
          <cell r="V802">
            <v>96</v>
          </cell>
          <cell r="W802">
            <v>10</v>
          </cell>
          <cell r="X802">
            <v>96</v>
          </cell>
          <cell r="Y802">
            <v>0</v>
          </cell>
          <cell r="Z802">
            <v>0</v>
          </cell>
          <cell r="AD802" t="str">
            <v>0</v>
          </cell>
          <cell r="AE802" t="str">
            <v>0</v>
          </cell>
          <cell r="AF802" t="str">
            <v>00</v>
          </cell>
          <cell r="AI802">
            <v>1250000</v>
          </cell>
          <cell r="AJ802">
            <v>291666.67</v>
          </cell>
        </row>
        <row r="803">
          <cell r="A803" t="str">
            <v>02</v>
          </cell>
          <cell r="B803" t="str">
            <v>04</v>
          </cell>
          <cell r="C803" t="str">
            <v>199</v>
          </cell>
          <cell r="D803" t="str">
            <v>Силовой трансформато</v>
          </cell>
          <cell r="E803" t="str">
            <v>р /подстанция/ мощ-</v>
          </cell>
          <cell r="F803" t="str">
            <v>ность 630 кВт</v>
          </cell>
          <cell r="G803" t="str">
            <v>01</v>
          </cell>
          <cell r="H803">
            <v>3784.47</v>
          </cell>
          <cell r="I803">
            <v>1790.68</v>
          </cell>
          <cell r="J803">
            <v>0</v>
          </cell>
          <cell r="K803">
            <v>1.01</v>
          </cell>
          <cell r="L803" t="str">
            <v>23</v>
          </cell>
          <cell r="M803" t="str">
            <v>40705</v>
          </cell>
          <cell r="N803" t="str">
            <v>14 3115202</v>
          </cell>
          <cell r="P803">
            <v>4.4000000000000004</v>
          </cell>
          <cell r="Q803">
            <v>0</v>
          </cell>
          <cell r="R803" t="str">
            <v>1</v>
          </cell>
          <cell r="S803" t="str">
            <v>40</v>
          </cell>
          <cell r="T803">
            <v>86</v>
          </cell>
          <cell r="U803">
            <v>11</v>
          </cell>
          <cell r="V803">
            <v>96</v>
          </cell>
          <cell r="W803">
            <v>11</v>
          </cell>
          <cell r="X803">
            <v>96</v>
          </cell>
          <cell r="Y803">
            <v>0</v>
          </cell>
          <cell r="Z803">
            <v>0</v>
          </cell>
          <cell r="AD803" t="str">
            <v>0</v>
          </cell>
          <cell r="AE803" t="str">
            <v>0</v>
          </cell>
          <cell r="AF803" t="str">
            <v>00</v>
          </cell>
          <cell r="AI803">
            <v>3746995</v>
          </cell>
          <cell r="AJ803">
            <v>1951560.12</v>
          </cell>
        </row>
        <row r="804">
          <cell r="A804" t="str">
            <v>02</v>
          </cell>
          <cell r="B804" t="str">
            <v>80</v>
          </cell>
          <cell r="C804" t="str">
            <v>200</v>
          </cell>
          <cell r="D804" t="str">
            <v>К-т офисной мебели</v>
          </cell>
          <cell r="E804" t="str">
            <v>Италия</v>
          </cell>
          <cell r="G804" t="str">
            <v>01</v>
          </cell>
          <cell r="H804">
            <v>44845.24</v>
          </cell>
          <cell r="I804">
            <v>0</v>
          </cell>
          <cell r="J804">
            <v>0</v>
          </cell>
          <cell r="K804">
            <v>1</v>
          </cell>
          <cell r="L804" t="str">
            <v>26</v>
          </cell>
          <cell r="M804" t="str">
            <v>70003</v>
          </cell>
          <cell r="N804" t="str">
            <v>16 3612050</v>
          </cell>
          <cell r="P804">
            <v>10</v>
          </cell>
          <cell r="Q804">
            <v>0</v>
          </cell>
          <cell r="R804" t="str">
            <v>1</v>
          </cell>
          <cell r="S804" t="str">
            <v>70</v>
          </cell>
          <cell r="T804">
            <v>96</v>
          </cell>
          <cell r="U804">
            <v>12</v>
          </cell>
          <cell r="V804">
            <v>96</v>
          </cell>
          <cell r="W804">
            <v>12</v>
          </cell>
          <cell r="X804">
            <v>96</v>
          </cell>
          <cell r="Y804">
            <v>0</v>
          </cell>
          <cell r="Z804">
            <v>0</v>
          </cell>
          <cell r="AB804" t="str">
            <v>14</v>
          </cell>
          <cell r="AC804">
            <v>4</v>
          </cell>
          <cell r="AD804" t="str">
            <v>0</v>
          </cell>
          <cell r="AE804" t="str">
            <v>0</v>
          </cell>
          <cell r="AF804" t="str">
            <v>00</v>
          </cell>
          <cell r="AI804">
            <v>44845235</v>
          </cell>
          <cell r="AJ804">
            <v>4484523.5</v>
          </cell>
        </row>
        <row r="805">
          <cell r="A805" t="str">
            <v>02</v>
          </cell>
          <cell r="B805" t="str">
            <v>80</v>
          </cell>
          <cell r="C805" t="str">
            <v>201</v>
          </cell>
          <cell r="D805" t="str">
            <v>К-т офисной мебели</v>
          </cell>
          <cell r="E805" t="str">
            <v>Италия</v>
          </cell>
          <cell r="G805" t="str">
            <v>01</v>
          </cell>
          <cell r="H805">
            <v>44845.24</v>
          </cell>
          <cell r="I805">
            <v>0</v>
          </cell>
          <cell r="J805">
            <v>0</v>
          </cell>
          <cell r="K805">
            <v>1</v>
          </cell>
          <cell r="L805" t="str">
            <v>26</v>
          </cell>
          <cell r="M805" t="str">
            <v>70003</v>
          </cell>
          <cell r="N805" t="str">
            <v>16 3612050</v>
          </cell>
          <cell r="P805">
            <v>10</v>
          </cell>
          <cell r="Q805">
            <v>0</v>
          </cell>
          <cell r="R805" t="str">
            <v>1</v>
          </cell>
          <cell r="S805" t="str">
            <v>70</v>
          </cell>
          <cell r="T805">
            <v>96</v>
          </cell>
          <cell r="U805">
            <v>12</v>
          </cell>
          <cell r="V805">
            <v>96</v>
          </cell>
          <cell r="W805">
            <v>12</v>
          </cell>
          <cell r="X805">
            <v>96</v>
          </cell>
          <cell r="Y805">
            <v>0</v>
          </cell>
          <cell r="Z805">
            <v>0</v>
          </cell>
          <cell r="AB805" t="str">
            <v>14</v>
          </cell>
          <cell r="AC805">
            <v>4</v>
          </cell>
          <cell r="AD805" t="str">
            <v>0</v>
          </cell>
          <cell r="AE805" t="str">
            <v>0</v>
          </cell>
          <cell r="AF805" t="str">
            <v>00</v>
          </cell>
          <cell r="AI805">
            <v>44845235</v>
          </cell>
          <cell r="AJ805">
            <v>4484523.5</v>
          </cell>
        </row>
        <row r="806">
          <cell r="A806" t="str">
            <v>02</v>
          </cell>
          <cell r="B806" t="str">
            <v>80</v>
          </cell>
          <cell r="C806" t="str">
            <v>202</v>
          </cell>
          <cell r="D806" t="str">
            <v>Унмверсальное очисти</v>
          </cell>
          <cell r="E806" t="str">
            <v>тельно-ингаляционное</v>
          </cell>
          <cell r="F806" t="str">
            <v>оборудование Rainbow</v>
          </cell>
          <cell r="G806" t="str">
            <v>01</v>
          </cell>
          <cell r="H806">
            <v>10219.18</v>
          </cell>
          <cell r="I806">
            <v>0</v>
          </cell>
          <cell r="J806">
            <v>0</v>
          </cell>
          <cell r="K806">
            <v>1.01</v>
          </cell>
          <cell r="L806" t="str">
            <v>26</v>
          </cell>
          <cell r="M806" t="str">
            <v>70005</v>
          </cell>
          <cell r="N806" t="str">
            <v>14 3311269</v>
          </cell>
          <cell r="P806">
            <v>8.3000000000000007</v>
          </cell>
          <cell r="Q806">
            <v>0</v>
          </cell>
          <cell r="R806" t="str">
            <v>1</v>
          </cell>
          <cell r="S806" t="str">
            <v>46</v>
          </cell>
          <cell r="T806">
            <v>96</v>
          </cell>
          <cell r="U806">
            <v>12</v>
          </cell>
          <cell r="V806">
            <v>96</v>
          </cell>
          <cell r="W806">
            <v>12</v>
          </cell>
          <cell r="X806">
            <v>96</v>
          </cell>
          <cell r="Y806">
            <v>0</v>
          </cell>
          <cell r="Z806">
            <v>0</v>
          </cell>
          <cell r="AB806" t="str">
            <v>14</v>
          </cell>
          <cell r="AC806">
            <v>10</v>
          </cell>
          <cell r="AD806" t="str">
            <v>0</v>
          </cell>
          <cell r="AE806" t="str">
            <v>0</v>
          </cell>
          <cell r="AF806" t="str">
            <v>00</v>
          </cell>
          <cell r="AI806">
            <v>10117996</v>
          </cell>
          <cell r="AJ806">
            <v>1011799.6</v>
          </cell>
        </row>
        <row r="807">
          <cell r="A807" t="str">
            <v>02</v>
          </cell>
          <cell r="B807" t="str">
            <v>80</v>
          </cell>
          <cell r="C807" t="str">
            <v>203</v>
          </cell>
          <cell r="D807" t="str">
            <v>Универсальное очисти</v>
          </cell>
          <cell r="E807" t="str">
            <v>тельно-ингаляционное</v>
          </cell>
          <cell r="F807" t="str">
            <v>оборудование Rainbow</v>
          </cell>
          <cell r="G807" t="str">
            <v>01</v>
          </cell>
          <cell r="H807">
            <v>10219.18</v>
          </cell>
          <cell r="I807">
            <v>0</v>
          </cell>
          <cell r="J807">
            <v>0</v>
          </cell>
          <cell r="K807">
            <v>1.01</v>
          </cell>
          <cell r="L807" t="str">
            <v>26</v>
          </cell>
          <cell r="M807" t="str">
            <v>70005</v>
          </cell>
          <cell r="N807" t="str">
            <v>14 3311269</v>
          </cell>
          <cell r="P807">
            <v>8.3000000000000007</v>
          </cell>
          <cell r="Q807">
            <v>0</v>
          </cell>
          <cell r="R807" t="str">
            <v>1</v>
          </cell>
          <cell r="S807" t="str">
            <v>46</v>
          </cell>
          <cell r="T807">
            <v>96</v>
          </cell>
          <cell r="U807">
            <v>12</v>
          </cell>
          <cell r="V807">
            <v>96</v>
          </cell>
          <cell r="W807">
            <v>12</v>
          </cell>
          <cell r="X807">
            <v>96</v>
          </cell>
          <cell r="Y807">
            <v>0</v>
          </cell>
          <cell r="Z807">
            <v>0</v>
          </cell>
          <cell r="AB807" t="str">
            <v>14</v>
          </cell>
          <cell r="AC807">
            <v>10</v>
          </cell>
          <cell r="AD807" t="str">
            <v>0</v>
          </cell>
          <cell r="AE807" t="str">
            <v>0</v>
          </cell>
          <cell r="AF807" t="str">
            <v>00</v>
          </cell>
          <cell r="AI807">
            <v>10117996</v>
          </cell>
          <cell r="AJ807">
            <v>1011799.6</v>
          </cell>
        </row>
        <row r="808">
          <cell r="A808" t="str">
            <v>02</v>
          </cell>
          <cell r="B808" t="str">
            <v>80</v>
          </cell>
          <cell r="C808" t="str">
            <v>204</v>
          </cell>
          <cell r="D808" t="str">
            <v>Унмверсальное очисти</v>
          </cell>
          <cell r="E808" t="str">
            <v>тельно-ингаляционное</v>
          </cell>
          <cell r="F808" t="str">
            <v>оборудование Rainbow</v>
          </cell>
          <cell r="G808" t="str">
            <v>01</v>
          </cell>
          <cell r="H808">
            <v>10219.18</v>
          </cell>
          <cell r="I808">
            <v>0</v>
          </cell>
          <cell r="J808">
            <v>0</v>
          </cell>
          <cell r="K808">
            <v>1.01</v>
          </cell>
          <cell r="L808" t="str">
            <v>26</v>
          </cell>
          <cell r="M808" t="str">
            <v>70005</v>
          </cell>
          <cell r="N808" t="str">
            <v>14 3311269</v>
          </cell>
          <cell r="P808">
            <v>8.3000000000000007</v>
          </cell>
          <cell r="Q808">
            <v>0</v>
          </cell>
          <cell r="R808" t="str">
            <v>1</v>
          </cell>
          <cell r="S808" t="str">
            <v>46</v>
          </cell>
          <cell r="T808">
            <v>96</v>
          </cell>
          <cell r="U808">
            <v>12</v>
          </cell>
          <cell r="V808">
            <v>96</v>
          </cell>
          <cell r="W808">
            <v>12</v>
          </cell>
          <cell r="X808">
            <v>96</v>
          </cell>
          <cell r="Y808">
            <v>0</v>
          </cell>
          <cell r="Z808">
            <v>0</v>
          </cell>
          <cell r="AB808" t="str">
            <v>14</v>
          </cell>
          <cell r="AC808">
            <v>10</v>
          </cell>
          <cell r="AD808" t="str">
            <v>0</v>
          </cell>
          <cell r="AE808" t="str">
            <v>0</v>
          </cell>
          <cell r="AF808" t="str">
            <v>00</v>
          </cell>
          <cell r="AI808">
            <v>10117996</v>
          </cell>
          <cell r="AJ808">
            <v>1011799.6</v>
          </cell>
        </row>
        <row r="809">
          <cell r="A809" t="str">
            <v>02</v>
          </cell>
          <cell r="B809" t="str">
            <v>03</v>
          </cell>
          <cell r="C809" t="str">
            <v>205</v>
          </cell>
          <cell r="D809" t="str">
            <v>Мельница</v>
          </cell>
          <cell r="G809" t="str">
            <v>01</v>
          </cell>
          <cell r="H809">
            <v>130000</v>
          </cell>
          <cell r="I809">
            <v>0</v>
          </cell>
          <cell r="J809">
            <v>0</v>
          </cell>
          <cell r="K809">
            <v>1.04</v>
          </cell>
          <cell r="L809" t="str">
            <v>26</v>
          </cell>
          <cell r="M809" t="str">
            <v>45008</v>
          </cell>
          <cell r="N809" t="str">
            <v>11 4255661</v>
          </cell>
          <cell r="P809">
            <v>10</v>
          </cell>
          <cell r="Q809">
            <v>0</v>
          </cell>
          <cell r="R809" t="str">
            <v>1</v>
          </cell>
          <cell r="S809" t="str">
            <v>45</v>
          </cell>
          <cell r="T809">
            <v>96</v>
          </cell>
          <cell r="U809">
            <v>12</v>
          </cell>
          <cell r="V809">
            <v>96</v>
          </cell>
          <cell r="W809">
            <v>12</v>
          </cell>
          <cell r="X809">
            <v>96</v>
          </cell>
          <cell r="Y809">
            <v>0</v>
          </cell>
          <cell r="Z809">
            <v>0</v>
          </cell>
          <cell r="AD809" t="str">
            <v>0</v>
          </cell>
          <cell r="AE809" t="str">
            <v>0</v>
          </cell>
          <cell r="AF809" t="str">
            <v>00</v>
          </cell>
          <cell r="AI809">
            <v>125000000</v>
          </cell>
          <cell r="AJ809">
            <v>12500000</v>
          </cell>
        </row>
        <row r="810">
          <cell r="A810" t="str">
            <v>02</v>
          </cell>
          <cell r="B810" t="str">
            <v>61</v>
          </cell>
          <cell r="C810" t="str">
            <v>206</v>
          </cell>
          <cell r="D810" t="str">
            <v>Перфоратор GBH 2-24</v>
          </cell>
          <cell r="E810" t="str">
            <v>DSR</v>
          </cell>
          <cell r="G810" t="str">
            <v>01</v>
          </cell>
          <cell r="H810">
            <v>1870</v>
          </cell>
          <cell r="I810">
            <v>0</v>
          </cell>
          <cell r="J810">
            <v>0</v>
          </cell>
          <cell r="K810">
            <v>0.43</v>
          </cell>
          <cell r="L810" t="str">
            <v>23</v>
          </cell>
          <cell r="M810" t="str">
            <v>60000</v>
          </cell>
          <cell r="N810" t="str">
            <v>14 2947142</v>
          </cell>
          <cell r="P810">
            <v>44.3</v>
          </cell>
          <cell r="Q810">
            <v>0</v>
          </cell>
          <cell r="R810" t="str">
            <v>1</v>
          </cell>
          <cell r="S810" t="str">
            <v>60</v>
          </cell>
          <cell r="T810">
            <v>96</v>
          </cell>
          <cell r="U810">
            <v>12</v>
          </cell>
          <cell r="V810">
            <v>96</v>
          </cell>
          <cell r="W810">
            <v>12</v>
          </cell>
          <cell r="X810">
            <v>96</v>
          </cell>
          <cell r="Y810">
            <v>0</v>
          </cell>
          <cell r="Z810">
            <v>0</v>
          </cell>
          <cell r="AD810" t="str">
            <v>0</v>
          </cell>
          <cell r="AE810" t="str">
            <v>0</v>
          </cell>
          <cell r="AF810" t="str">
            <v>00</v>
          </cell>
          <cell r="AI810">
            <v>4382000</v>
          </cell>
          <cell r="AJ810">
            <v>1941226</v>
          </cell>
        </row>
        <row r="811">
          <cell r="A811" t="str">
            <v>02</v>
          </cell>
          <cell r="B811" t="str">
            <v>80</v>
          </cell>
          <cell r="C811" t="str">
            <v>207</v>
          </cell>
          <cell r="D811" t="str">
            <v>Монитор SVGA 0.28</v>
          </cell>
          <cell r="E811" t="str">
            <v>LR с контроллером</v>
          </cell>
          <cell r="G811" t="str">
            <v>01</v>
          </cell>
          <cell r="H811">
            <v>2115</v>
          </cell>
          <cell r="I811">
            <v>0</v>
          </cell>
          <cell r="J811">
            <v>0</v>
          </cell>
          <cell r="K811">
            <v>1</v>
          </cell>
          <cell r="L811" t="str">
            <v>23</v>
          </cell>
          <cell r="M811" t="str">
            <v>48008</v>
          </cell>
          <cell r="N811" t="str">
            <v>14 3020350</v>
          </cell>
          <cell r="P811">
            <v>10</v>
          </cell>
          <cell r="Q811">
            <v>0</v>
          </cell>
          <cell r="R811" t="str">
            <v>1</v>
          </cell>
          <cell r="S811" t="str">
            <v>48</v>
          </cell>
          <cell r="T811">
            <v>96</v>
          </cell>
          <cell r="U811">
            <v>12</v>
          </cell>
          <cell r="V811">
            <v>96</v>
          </cell>
          <cell r="W811">
            <v>12</v>
          </cell>
          <cell r="X811">
            <v>96</v>
          </cell>
          <cell r="Y811">
            <v>0</v>
          </cell>
          <cell r="Z811">
            <v>0</v>
          </cell>
          <cell r="AD811" t="str">
            <v>0</v>
          </cell>
          <cell r="AE811" t="str">
            <v>0</v>
          </cell>
          <cell r="AF811" t="str">
            <v>00</v>
          </cell>
          <cell r="AI811">
            <v>2115000</v>
          </cell>
          <cell r="AJ811">
            <v>211500</v>
          </cell>
        </row>
        <row r="812">
          <cell r="A812" t="str">
            <v>15</v>
          </cell>
          <cell r="B812" t="str">
            <v>81</v>
          </cell>
          <cell r="C812" t="str">
            <v>208</v>
          </cell>
          <cell r="D812" t="str">
            <v>Ручной массажор LQ-8</v>
          </cell>
          <cell r="E812" t="str">
            <v>08</v>
          </cell>
          <cell r="G812" t="str">
            <v>01</v>
          </cell>
          <cell r="H812">
            <v>4230</v>
          </cell>
          <cell r="I812">
            <v>0</v>
          </cell>
          <cell r="J812">
            <v>0</v>
          </cell>
          <cell r="K812">
            <v>1</v>
          </cell>
          <cell r="L812" t="str">
            <v>88/2</v>
          </cell>
          <cell r="M812" t="str">
            <v>46012</v>
          </cell>
          <cell r="N812" t="str">
            <v>14 3311269</v>
          </cell>
          <cell r="P812">
            <v>10</v>
          </cell>
          <cell r="Q812">
            <v>0</v>
          </cell>
          <cell r="R812" t="str">
            <v>1</v>
          </cell>
          <cell r="S812" t="str">
            <v>46</v>
          </cell>
          <cell r="T812">
            <v>96</v>
          </cell>
          <cell r="U812">
            <v>12</v>
          </cell>
          <cell r="V812">
            <v>96</v>
          </cell>
          <cell r="W812">
            <v>12</v>
          </cell>
          <cell r="X812">
            <v>96</v>
          </cell>
          <cell r="Y812">
            <v>0</v>
          </cell>
          <cell r="Z812">
            <v>0</v>
          </cell>
          <cell r="AB812" t="str">
            <v>14</v>
          </cell>
          <cell r="AC812">
            <v>2</v>
          </cell>
          <cell r="AD812" t="str">
            <v>0</v>
          </cell>
          <cell r="AE812" t="str">
            <v>0</v>
          </cell>
          <cell r="AF812" t="str">
            <v>15</v>
          </cell>
          <cell r="AI812">
            <v>4236333</v>
          </cell>
          <cell r="AJ812">
            <v>423633.3</v>
          </cell>
        </row>
        <row r="813">
          <cell r="A813" t="str">
            <v>15</v>
          </cell>
          <cell r="B813" t="str">
            <v>81</v>
          </cell>
          <cell r="C813" t="str">
            <v>209</v>
          </cell>
          <cell r="D813" t="str">
            <v>Ручной массажор LQ-8</v>
          </cell>
          <cell r="E813" t="str">
            <v>08</v>
          </cell>
          <cell r="G813" t="str">
            <v>01</v>
          </cell>
          <cell r="H813">
            <v>4230</v>
          </cell>
          <cell r="I813">
            <v>0</v>
          </cell>
          <cell r="J813">
            <v>0</v>
          </cell>
          <cell r="K813">
            <v>1</v>
          </cell>
          <cell r="L813" t="str">
            <v>88/2</v>
          </cell>
          <cell r="M813" t="str">
            <v>46012</v>
          </cell>
          <cell r="N813" t="str">
            <v>14 3311269</v>
          </cell>
          <cell r="P813">
            <v>10</v>
          </cell>
          <cell r="Q813">
            <v>0</v>
          </cell>
          <cell r="R813" t="str">
            <v>1</v>
          </cell>
          <cell r="S813" t="str">
            <v>46</v>
          </cell>
          <cell r="T813">
            <v>96</v>
          </cell>
          <cell r="U813">
            <v>12</v>
          </cell>
          <cell r="V813">
            <v>96</v>
          </cell>
          <cell r="W813">
            <v>12</v>
          </cell>
          <cell r="X813">
            <v>96</v>
          </cell>
          <cell r="Y813">
            <v>0</v>
          </cell>
          <cell r="Z813">
            <v>0</v>
          </cell>
          <cell r="AB813" t="str">
            <v>14</v>
          </cell>
          <cell r="AC813">
            <v>2</v>
          </cell>
          <cell r="AD813" t="str">
            <v>0</v>
          </cell>
          <cell r="AE813" t="str">
            <v>0</v>
          </cell>
          <cell r="AF813" t="str">
            <v>15</v>
          </cell>
          <cell r="AI813">
            <v>4236334</v>
          </cell>
          <cell r="AJ813">
            <v>423633.4</v>
          </cell>
        </row>
        <row r="814">
          <cell r="A814" t="str">
            <v>02</v>
          </cell>
          <cell r="B814" t="str">
            <v>23</v>
          </cell>
          <cell r="C814" t="str">
            <v>210</v>
          </cell>
          <cell r="D814" t="str">
            <v>А/м ГАЗ-330210 спец.</v>
          </cell>
          <cell r="E814" t="str">
            <v>автобус д/перевозки</v>
          </cell>
          <cell r="F814" t="str">
            <v>б-х и м/обор.NВ949УУ</v>
          </cell>
          <cell r="G814" t="str">
            <v>01</v>
          </cell>
          <cell r="H814">
            <v>12499.58</v>
          </cell>
          <cell r="I814">
            <v>0</v>
          </cell>
          <cell r="J814">
            <v>75000</v>
          </cell>
          <cell r="K814">
            <v>1.01</v>
          </cell>
          <cell r="L814" t="str">
            <v>88</v>
          </cell>
          <cell r="M814" t="str">
            <v>50427</v>
          </cell>
          <cell r="N814" t="str">
            <v>15 3410302</v>
          </cell>
          <cell r="P814">
            <v>14.3</v>
          </cell>
          <cell r="Q814">
            <v>0</v>
          </cell>
          <cell r="R814" t="str">
            <v>1</v>
          </cell>
          <cell r="S814" t="str">
            <v>50</v>
          </cell>
          <cell r="T814">
            <v>96</v>
          </cell>
          <cell r="U814">
            <v>12</v>
          </cell>
          <cell r="V814">
            <v>96</v>
          </cell>
          <cell r="W814">
            <v>12</v>
          </cell>
          <cell r="X814">
            <v>96</v>
          </cell>
          <cell r="Y814">
            <v>12</v>
          </cell>
          <cell r="Z814">
            <v>96</v>
          </cell>
          <cell r="AD814" t="str">
            <v>0</v>
          </cell>
          <cell r="AE814" t="str">
            <v>0</v>
          </cell>
          <cell r="AF814" t="str">
            <v>00</v>
          </cell>
          <cell r="AI814">
            <v>74279505</v>
          </cell>
          <cell r="AJ814">
            <v>10621969.220000001</v>
          </cell>
        </row>
        <row r="815">
          <cell r="A815" t="str">
            <v>02</v>
          </cell>
          <cell r="B815" t="str">
            <v>05</v>
          </cell>
          <cell r="C815" t="str">
            <v>212</v>
          </cell>
          <cell r="D815" t="str">
            <v>Машина д/резки труб</v>
          </cell>
          <cell r="E815" t="str">
            <v>МРТ 219-530</v>
          </cell>
          <cell r="G815" t="str">
            <v>01</v>
          </cell>
          <cell r="H815">
            <v>40000</v>
          </cell>
          <cell r="I815">
            <v>0</v>
          </cell>
          <cell r="J815">
            <v>0</v>
          </cell>
          <cell r="K815">
            <v>1.01</v>
          </cell>
          <cell r="L815" t="str">
            <v>20</v>
          </cell>
          <cell r="M815" t="str">
            <v>43802</v>
          </cell>
          <cell r="N815" t="str">
            <v>14 2918423</v>
          </cell>
          <cell r="P815">
            <v>15.4</v>
          </cell>
          <cell r="Q815">
            <v>0</v>
          </cell>
          <cell r="R815" t="str">
            <v>1</v>
          </cell>
          <cell r="S815" t="str">
            <v>43</v>
          </cell>
          <cell r="T815">
            <v>96</v>
          </cell>
          <cell r="U815">
            <v>12</v>
          </cell>
          <cell r="V815">
            <v>96</v>
          </cell>
          <cell r="W815">
            <v>12</v>
          </cell>
          <cell r="X815">
            <v>96</v>
          </cell>
          <cell r="Y815">
            <v>0</v>
          </cell>
          <cell r="Z815">
            <v>0</v>
          </cell>
          <cell r="AD815" t="str">
            <v>0</v>
          </cell>
          <cell r="AE815" t="str">
            <v>0</v>
          </cell>
          <cell r="AF815" t="str">
            <v>00</v>
          </cell>
          <cell r="AI815">
            <v>39487700</v>
          </cell>
          <cell r="AJ815">
            <v>6081105.7999999998</v>
          </cell>
        </row>
        <row r="816">
          <cell r="A816" t="str">
            <v>02</v>
          </cell>
          <cell r="B816" t="str">
            <v>71</v>
          </cell>
          <cell r="C816" t="str">
            <v>27</v>
          </cell>
          <cell r="D816" t="str">
            <v>А/м МАЗ-537 груз тяг</v>
          </cell>
          <cell r="E816" t="str">
            <v>ач госN-В628ХО двТ12</v>
          </cell>
          <cell r="F816" t="str">
            <v>КТ2800 ш90010722</v>
          </cell>
          <cell r="G816" t="str">
            <v>01</v>
          </cell>
          <cell r="H816">
            <v>130000</v>
          </cell>
          <cell r="I816">
            <v>0</v>
          </cell>
          <cell r="J816">
            <v>155998.96</v>
          </cell>
          <cell r="K816">
            <v>1</v>
          </cell>
          <cell r="L816" t="str">
            <v>23</v>
          </cell>
          <cell r="M816" t="str">
            <v>50402</v>
          </cell>
          <cell r="N816" t="str">
            <v>15 3410224</v>
          </cell>
          <cell r="P816">
            <v>0.37</v>
          </cell>
          <cell r="Q816">
            <v>0</v>
          </cell>
          <cell r="R816" t="str">
            <v>1</v>
          </cell>
          <cell r="S816" t="str">
            <v>50</v>
          </cell>
          <cell r="T816">
            <v>90</v>
          </cell>
          <cell r="U816">
            <v>2</v>
          </cell>
          <cell r="V816">
            <v>97</v>
          </cell>
          <cell r="W816">
            <v>2</v>
          </cell>
          <cell r="X816">
            <v>97</v>
          </cell>
          <cell r="Y816">
            <v>2</v>
          </cell>
          <cell r="Z816">
            <v>97</v>
          </cell>
          <cell r="AD816" t="str">
            <v>0</v>
          </cell>
          <cell r="AE816" t="str">
            <v>0</v>
          </cell>
          <cell r="AF816" t="str">
            <v>00</v>
          </cell>
          <cell r="AI816">
            <v>0</v>
          </cell>
          <cell r="AJ816">
            <v>0</v>
          </cell>
        </row>
        <row r="817">
          <cell r="A817" t="str">
            <v>02</v>
          </cell>
          <cell r="B817" t="str">
            <v>71</v>
          </cell>
          <cell r="C817" t="str">
            <v>28</v>
          </cell>
          <cell r="D817" t="str">
            <v>П/прицеп ЗППТ-52 бор</v>
          </cell>
          <cell r="E817" t="str">
            <v>товой гос N АВ7611</v>
          </cell>
          <cell r="F817" t="str">
            <v>шК0003261</v>
          </cell>
          <cell r="G817" t="str">
            <v>01</v>
          </cell>
          <cell r="H817">
            <v>170000</v>
          </cell>
          <cell r="I817">
            <v>0</v>
          </cell>
          <cell r="J817">
            <v>186999.32</v>
          </cell>
          <cell r="K817">
            <v>1</v>
          </cell>
          <cell r="L817" t="str">
            <v>23</v>
          </cell>
          <cell r="M817" t="str">
            <v>50410</v>
          </cell>
          <cell r="N817" t="str">
            <v>15 3420208</v>
          </cell>
          <cell r="P817">
            <v>12.5</v>
          </cell>
          <cell r="Q817">
            <v>0</v>
          </cell>
          <cell r="R817" t="str">
            <v>1</v>
          </cell>
          <cell r="S817" t="str">
            <v>50</v>
          </cell>
          <cell r="T817">
            <v>89</v>
          </cell>
          <cell r="U817">
            <v>2</v>
          </cell>
          <cell r="V817">
            <v>97</v>
          </cell>
          <cell r="W817">
            <v>2</v>
          </cell>
          <cell r="X817">
            <v>97</v>
          </cell>
          <cell r="Y817">
            <v>5</v>
          </cell>
          <cell r="Z817">
            <v>97</v>
          </cell>
          <cell r="AD817" t="str">
            <v>0</v>
          </cell>
          <cell r="AE817" t="str">
            <v>0</v>
          </cell>
          <cell r="AF817" t="str">
            <v>00</v>
          </cell>
          <cell r="AI817">
            <v>0</v>
          </cell>
          <cell r="AJ817">
            <v>0</v>
          </cell>
        </row>
        <row r="818">
          <cell r="A818" t="str">
            <v>02</v>
          </cell>
          <cell r="B818" t="str">
            <v>02</v>
          </cell>
          <cell r="C818" t="str">
            <v>29</v>
          </cell>
          <cell r="D818" t="str">
            <v>Машина изоляционная</v>
          </cell>
          <cell r="E818" t="str">
            <v>ИМГ-1220</v>
          </cell>
          <cell r="G818" t="str">
            <v>01</v>
          </cell>
          <cell r="H818">
            <v>78000</v>
          </cell>
          <cell r="I818">
            <v>0</v>
          </cell>
          <cell r="J818">
            <v>0</v>
          </cell>
          <cell r="K818">
            <v>1</v>
          </cell>
          <cell r="L818" t="str">
            <v>20</v>
          </cell>
          <cell r="M818" t="str">
            <v>43803</v>
          </cell>
          <cell r="N818" t="str">
            <v>14 2947195</v>
          </cell>
          <cell r="P818">
            <v>33.299999999999997</v>
          </cell>
          <cell r="Q818">
            <v>0</v>
          </cell>
          <cell r="R818" t="str">
            <v>1</v>
          </cell>
          <cell r="S818" t="str">
            <v>43</v>
          </cell>
          <cell r="T818">
            <v>95</v>
          </cell>
          <cell r="U818">
            <v>2</v>
          </cell>
          <cell r="V818">
            <v>97</v>
          </cell>
          <cell r="W818">
            <v>2</v>
          </cell>
          <cell r="X818">
            <v>97</v>
          </cell>
          <cell r="Y818">
            <v>0</v>
          </cell>
          <cell r="Z818">
            <v>0</v>
          </cell>
          <cell r="AB818" t="str">
            <v>14</v>
          </cell>
          <cell r="AC818">
            <v>9</v>
          </cell>
          <cell r="AD818" t="str">
            <v>0</v>
          </cell>
          <cell r="AE818" t="str">
            <v>0</v>
          </cell>
          <cell r="AF818" t="str">
            <v>00</v>
          </cell>
          <cell r="AI818">
            <v>0</v>
          </cell>
          <cell r="AJ818">
            <v>0</v>
          </cell>
        </row>
        <row r="819">
          <cell r="A819" t="str">
            <v>02</v>
          </cell>
          <cell r="B819" t="str">
            <v>11</v>
          </cell>
          <cell r="C819" t="str">
            <v>21</v>
          </cell>
          <cell r="D819" t="str">
            <v>Цех ж/б изделий на п</v>
          </cell>
          <cell r="E819" t="str">
            <v>олигоне ЖБИ</v>
          </cell>
          <cell r="G819" t="str">
            <v>01</v>
          </cell>
          <cell r="H819">
            <v>584389</v>
          </cell>
          <cell r="I819">
            <v>0</v>
          </cell>
          <cell r="J819">
            <v>0</v>
          </cell>
          <cell r="K819">
            <v>1.02</v>
          </cell>
          <cell r="L819" t="str">
            <v>20</v>
          </cell>
          <cell r="M819" t="str">
            <v>10002</v>
          </cell>
          <cell r="N819" t="str">
            <v>114526675</v>
          </cell>
          <cell r="P819">
            <v>1.2</v>
          </cell>
          <cell r="Q819">
            <v>0</v>
          </cell>
          <cell r="R819" t="str">
            <v>1</v>
          </cell>
          <cell r="S819" t="str">
            <v>10</v>
          </cell>
          <cell r="T819">
            <v>96</v>
          </cell>
          <cell r="U819">
            <v>12</v>
          </cell>
          <cell r="V819">
            <v>96</v>
          </cell>
          <cell r="W819">
            <v>12</v>
          </cell>
          <cell r="X819">
            <v>96</v>
          </cell>
          <cell r="Y819">
            <v>0</v>
          </cell>
          <cell r="Z819">
            <v>0</v>
          </cell>
          <cell r="AD819" t="str">
            <v>2</v>
          </cell>
          <cell r="AE819" t="str">
            <v>0</v>
          </cell>
          <cell r="AF819" t="str">
            <v>00</v>
          </cell>
          <cell r="AI819">
            <v>572930000</v>
          </cell>
          <cell r="AJ819">
            <v>6875160</v>
          </cell>
        </row>
        <row r="820">
          <cell r="A820" t="str">
            <v>02</v>
          </cell>
          <cell r="B820" t="str">
            <v>11</v>
          </cell>
          <cell r="C820" t="str">
            <v>22</v>
          </cell>
          <cell r="D820" t="str">
            <v>Бытовое помещение на</v>
          </cell>
          <cell r="E820" t="str">
            <v>РБУ</v>
          </cell>
          <cell r="G820" t="str">
            <v>01</v>
          </cell>
          <cell r="H820">
            <v>531726</v>
          </cell>
          <cell r="I820">
            <v>0</v>
          </cell>
          <cell r="J820">
            <v>0</v>
          </cell>
          <cell r="K820">
            <v>1.02</v>
          </cell>
          <cell r="L820" t="str">
            <v>20</v>
          </cell>
          <cell r="M820" t="str">
            <v>10002</v>
          </cell>
          <cell r="N820" t="str">
            <v>114529020</v>
          </cell>
          <cell r="P820">
            <v>1.2</v>
          </cell>
          <cell r="Q820">
            <v>0</v>
          </cell>
          <cell r="R820" t="str">
            <v>1</v>
          </cell>
          <cell r="S820" t="str">
            <v>10</v>
          </cell>
          <cell r="T820">
            <v>96</v>
          </cell>
          <cell r="U820">
            <v>12</v>
          </cell>
          <cell r="V820">
            <v>96</v>
          </cell>
          <cell r="W820">
            <v>12</v>
          </cell>
          <cell r="X820">
            <v>96</v>
          </cell>
          <cell r="Y820">
            <v>0</v>
          </cell>
          <cell r="Z820">
            <v>0</v>
          </cell>
          <cell r="AD820" t="str">
            <v>2</v>
          </cell>
          <cell r="AE820" t="str">
            <v>0</v>
          </cell>
          <cell r="AF820" t="str">
            <v>00</v>
          </cell>
          <cell r="AI820">
            <v>521300000</v>
          </cell>
          <cell r="AJ820">
            <v>6255600</v>
          </cell>
        </row>
        <row r="821">
          <cell r="A821" t="str">
            <v>02</v>
          </cell>
          <cell r="B821" t="str">
            <v>11</v>
          </cell>
          <cell r="C821" t="str">
            <v>23</v>
          </cell>
          <cell r="D821" t="str">
            <v>Контрольно-пропускно</v>
          </cell>
          <cell r="E821" t="str">
            <v>й пункт на полигоне</v>
          </cell>
          <cell r="F821" t="str">
            <v>ЖБИ</v>
          </cell>
          <cell r="G821" t="str">
            <v>01</v>
          </cell>
          <cell r="H821">
            <v>34884</v>
          </cell>
          <cell r="I821">
            <v>0</v>
          </cell>
          <cell r="J821">
            <v>0</v>
          </cell>
          <cell r="K821">
            <v>1.02</v>
          </cell>
          <cell r="L821" t="str">
            <v>20</v>
          </cell>
          <cell r="M821" t="str">
            <v>10004</v>
          </cell>
          <cell r="N821" t="str">
            <v>11 4526675</v>
          </cell>
          <cell r="P821">
            <v>2.5</v>
          </cell>
          <cell r="Q821">
            <v>0</v>
          </cell>
          <cell r="R821" t="str">
            <v>1</v>
          </cell>
          <cell r="S821" t="str">
            <v>10</v>
          </cell>
          <cell r="T821">
            <v>96</v>
          </cell>
          <cell r="U821">
            <v>12</v>
          </cell>
          <cell r="V821">
            <v>96</v>
          </cell>
          <cell r="W821">
            <v>12</v>
          </cell>
          <cell r="X821">
            <v>96</v>
          </cell>
          <cell r="Y821">
            <v>0</v>
          </cell>
          <cell r="Z821">
            <v>0</v>
          </cell>
          <cell r="AD821" t="str">
            <v>2</v>
          </cell>
          <cell r="AE821" t="str">
            <v>0</v>
          </cell>
          <cell r="AF821" t="str">
            <v>00</v>
          </cell>
          <cell r="AI821">
            <v>34200000</v>
          </cell>
          <cell r="AJ821">
            <v>855000</v>
          </cell>
        </row>
        <row r="822">
          <cell r="A822" t="str">
            <v>02</v>
          </cell>
          <cell r="B822" t="str">
            <v>11</v>
          </cell>
          <cell r="C822" t="str">
            <v>25</v>
          </cell>
          <cell r="D822" t="str">
            <v>Стоянка спец.техники</v>
          </cell>
          <cell r="E822" t="str">
            <v>на полигоне ЖБИ</v>
          </cell>
          <cell r="G822" t="str">
            <v>01</v>
          </cell>
          <cell r="H822">
            <v>323136</v>
          </cell>
          <cell r="I822">
            <v>0</v>
          </cell>
          <cell r="J822">
            <v>0</v>
          </cell>
          <cell r="K822">
            <v>1.02</v>
          </cell>
          <cell r="L822" t="str">
            <v>20</v>
          </cell>
          <cell r="M822" t="str">
            <v>10004</v>
          </cell>
          <cell r="N822" t="str">
            <v>11 4526675</v>
          </cell>
          <cell r="P822">
            <v>2.5</v>
          </cell>
          <cell r="Q822">
            <v>0</v>
          </cell>
          <cell r="R822" t="str">
            <v>1</v>
          </cell>
          <cell r="S822" t="str">
            <v>10</v>
          </cell>
          <cell r="T822">
            <v>96</v>
          </cell>
          <cell r="U822">
            <v>12</v>
          </cell>
          <cell r="V822">
            <v>96</v>
          </cell>
          <cell r="W822">
            <v>12</v>
          </cell>
          <cell r="X822">
            <v>96</v>
          </cell>
          <cell r="Y822">
            <v>0</v>
          </cell>
          <cell r="Z822">
            <v>0</v>
          </cell>
          <cell r="AD822" t="str">
            <v>2</v>
          </cell>
          <cell r="AE822" t="str">
            <v>0</v>
          </cell>
          <cell r="AF822" t="str">
            <v>00</v>
          </cell>
          <cell r="AI822">
            <v>316800000</v>
          </cell>
          <cell r="AJ822">
            <v>7920000</v>
          </cell>
        </row>
        <row r="823">
          <cell r="A823" t="str">
            <v>02</v>
          </cell>
          <cell r="B823" t="str">
            <v>11</v>
          </cell>
          <cell r="C823" t="str">
            <v>24</v>
          </cell>
          <cell r="D823" t="str">
            <v>Благоустройство терр</v>
          </cell>
          <cell r="E823" t="str">
            <v>итории полигона ЖБИ</v>
          </cell>
          <cell r="G823" t="str">
            <v>01</v>
          </cell>
          <cell r="H823">
            <v>272600</v>
          </cell>
          <cell r="I823">
            <v>0</v>
          </cell>
          <cell r="J823">
            <v>0</v>
          </cell>
          <cell r="K823">
            <v>1.03</v>
          </cell>
          <cell r="L823" t="str">
            <v>20</v>
          </cell>
          <cell r="M823" t="str">
            <v>20223</v>
          </cell>
          <cell r="N823" t="str">
            <v>12 4526372</v>
          </cell>
          <cell r="P823">
            <v>3.2</v>
          </cell>
          <cell r="Q823">
            <v>0</v>
          </cell>
          <cell r="R823" t="str">
            <v>1</v>
          </cell>
          <cell r="S823" t="str">
            <v>20</v>
          </cell>
          <cell r="T823">
            <v>96</v>
          </cell>
          <cell r="U823">
            <v>12</v>
          </cell>
          <cell r="V823">
            <v>96</v>
          </cell>
          <cell r="W823">
            <v>12</v>
          </cell>
          <cell r="X823">
            <v>96</v>
          </cell>
          <cell r="Y823">
            <v>0</v>
          </cell>
          <cell r="Z823">
            <v>0</v>
          </cell>
          <cell r="AD823" t="str">
            <v>2</v>
          </cell>
          <cell r="AE823" t="str">
            <v>0</v>
          </cell>
          <cell r="AF823" t="str">
            <v>00</v>
          </cell>
          <cell r="AI823">
            <v>265300000</v>
          </cell>
          <cell r="AJ823">
            <v>8489600</v>
          </cell>
        </row>
        <row r="824">
          <cell r="A824" t="str">
            <v>02</v>
          </cell>
          <cell r="B824" t="str">
            <v>11</v>
          </cell>
          <cell r="C824" t="str">
            <v>261</v>
          </cell>
          <cell r="D824" t="str">
            <v>Тельфер с подкраново</v>
          </cell>
          <cell r="E824" t="str">
            <v>й балкой</v>
          </cell>
          <cell r="G824" t="str">
            <v>01</v>
          </cell>
          <cell r="H824">
            <v>13800</v>
          </cell>
          <cell r="I824">
            <v>0</v>
          </cell>
          <cell r="J824">
            <v>0</v>
          </cell>
          <cell r="K824">
            <v>1.01</v>
          </cell>
          <cell r="L824" t="str">
            <v>20</v>
          </cell>
          <cell r="M824" t="str">
            <v>41721</v>
          </cell>
          <cell r="N824" t="str">
            <v>14 2915480</v>
          </cell>
          <cell r="P824">
            <v>20</v>
          </cell>
          <cell r="Q824">
            <v>0</v>
          </cell>
          <cell r="R824" t="str">
            <v>1</v>
          </cell>
          <cell r="S824" t="str">
            <v>41</v>
          </cell>
          <cell r="T824">
            <v>96</v>
          </cell>
          <cell r="U824">
            <v>12</v>
          </cell>
          <cell r="V824">
            <v>96</v>
          </cell>
          <cell r="W824">
            <v>12</v>
          </cell>
          <cell r="X824">
            <v>96</v>
          </cell>
          <cell r="Y824">
            <v>0</v>
          </cell>
          <cell r="Z824">
            <v>0</v>
          </cell>
          <cell r="AD824" t="str">
            <v>2</v>
          </cell>
          <cell r="AE824" t="str">
            <v>0</v>
          </cell>
          <cell r="AF824" t="str">
            <v>00</v>
          </cell>
          <cell r="AI824">
            <v>13729000</v>
          </cell>
          <cell r="AJ824">
            <v>2745800</v>
          </cell>
        </row>
        <row r="825">
          <cell r="A825" t="str">
            <v>02</v>
          </cell>
          <cell r="B825" t="str">
            <v>11</v>
          </cell>
          <cell r="C825" t="str">
            <v>262</v>
          </cell>
          <cell r="D825" t="str">
            <v>Виброплощадка СМЖ-</v>
          </cell>
          <cell r="E825" t="str">
            <v>153 А</v>
          </cell>
          <cell r="G825" t="str">
            <v>01</v>
          </cell>
          <cell r="H825">
            <v>5400</v>
          </cell>
          <cell r="I825">
            <v>0</v>
          </cell>
          <cell r="J825">
            <v>0</v>
          </cell>
          <cell r="K825">
            <v>1</v>
          </cell>
          <cell r="L825" t="str">
            <v>20</v>
          </cell>
          <cell r="M825" t="str">
            <v>42005</v>
          </cell>
          <cell r="N825" t="str">
            <v>14 2947131</v>
          </cell>
          <cell r="P825">
            <v>20</v>
          </cell>
          <cell r="Q825">
            <v>0</v>
          </cell>
          <cell r="R825" t="str">
            <v>1</v>
          </cell>
          <cell r="S825" t="str">
            <v>42</v>
          </cell>
          <cell r="T825">
            <v>96</v>
          </cell>
          <cell r="U825">
            <v>12</v>
          </cell>
          <cell r="V825">
            <v>96</v>
          </cell>
          <cell r="W825">
            <v>12</v>
          </cell>
          <cell r="X825">
            <v>96</v>
          </cell>
          <cell r="Y825">
            <v>0</v>
          </cell>
          <cell r="Z825">
            <v>0</v>
          </cell>
          <cell r="AD825" t="str">
            <v>2</v>
          </cell>
          <cell r="AE825" t="str">
            <v>0</v>
          </cell>
          <cell r="AF825" t="str">
            <v>00</v>
          </cell>
          <cell r="AI825">
            <v>5400000</v>
          </cell>
          <cell r="AJ825">
            <v>1080000</v>
          </cell>
        </row>
        <row r="826">
          <cell r="A826" t="str">
            <v>02</v>
          </cell>
          <cell r="B826" t="str">
            <v>11</v>
          </cell>
          <cell r="C826" t="str">
            <v>263</v>
          </cell>
          <cell r="D826" t="str">
            <v>Виброплощадка СМЖ -</v>
          </cell>
          <cell r="E826" t="str">
            <v>187</v>
          </cell>
          <cell r="G826" t="str">
            <v>01</v>
          </cell>
          <cell r="H826">
            <v>850.9</v>
          </cell>
          <cell r="I826">
            <v>0</v>
          </cell>
          <cell r="J826">
            <v>0</v>
          </cell>
          <cell r="K826">
            <v>1.01</v>
          </cell>
          <cell r="L826" t="str">
            <v>20</v>
          </cell>
          <cell r="M826" t="str">
            <v>42005</v>
          </cell>
          <cell r="N826" t="str">
            <v>142947131</v>
          </cell>
          <cell r="P826">
            <v>20</v>
          </cell>
          <cell r="Q826">
            <v>0</v>
          </cell>
          <cell r="R826" t="str">
            <v>1</v>
          </cell>
          <cell r="S826" t="str">
            <v>42</v>
          </cell>
          <cell r="T826">
            <v>96</v>
          </cell>
          <cell r="U826">
            <v>12</v>
          </cell>
          <cell r="V826">
            <v>96</v>
          </cell>
          <cell r="W826">
            <v>12</v>
          </cell>
          <cell r="X826">
            <v>96</v>
          </cell>
          <cell r="Y826">
            <v>0</v>
          </cell>
          <cell r="Z826">
            <v>0</v>
          </cell>
          <cell r="AD826" t="str">
            <v>2</v>
          </cell>
          <cell r="AE826" t="str">
            <v>0</v>
          </cell>
          <cell r="AF826" t="str">
            <v>00</v>
          </cell>
          <cell r="AI826">
            <v>842474</v>
          </cell>
          <cell r="AJ826">
            <v>168494.8</v>
          </cell>
        </row>
        <row r="827">
          <cell r="A827" t="str">
            <v>02</v>
          </cell>
          <cell r="B827" t="str">
            <v>80</v>
          </cell>
          <cell r="C827" t="str">
            <v>264</v>
          </cell>
          <cell r="D827" t="str">
            <v>Линия АТС GOLD STAR</v>
          </cell>
          <cell r="E827" t="str">
            <v>/Корея/</v>
          </cell>
          <cell r="G827" t="str">
            <v>01</v>
          </cell>
          <cell r="H827">
            <v>10815</v>
          </cell>
          <cell r="I827">
            <v>0</v>
          </cell>
          <cell r="J827">
            <v>0</v>
          </cell>
          <cell r="K827">
            <v>1</v>
          </cell>
          <cell r="L827" t="str">
            <v>26</v>
          </cell>
          <cell r="M827" t="str">
            <v>30019</v>
          </cell>
          <cell r="N827" t="str">
            <v>14 3222131</v>
          </cell>
          <cell r="P827">
            <v>6.7</v>
          </cell>
          <cell r="Q827">
            <v>0</v>
          </cell>
          <cell r="R827" t="str">
            <v>1</v>
          </cell>
          <cell r="S827" t="str">
            <v>30</v>
          </cell>
          <cell r="T827">
            <v>92</v>
          </cell>
          <cell r="U827">
            <v>3</v>
          </cell>
          <cell r="V827">
            <v>97</v>
          </cell>
          <cell r="W827">
            <v>3</v>
          </cell>
          <cell r="X827">
            <v>97</v>
          </cell>
          <cell r="Y827">
            <v>0</v>
          </cell>
          <cell r="Z827">
            <v>0</v>
          </cell>
          <cell r="AD827" t="str">
            <v>0</v>
          </cell>
          <cell r="AE827" t="str">
            <v>0</v>
          </cell>
          <cell r="AF827" t="str">
            <v>00</v>
          </cell>
          <cell r="AI827">
            <v>0</v>
          </cell>
          <cell r="AJ827">
            <v>0</v>
          </cell>
        </row>
        <row r="828">
          <cell r="A828" t="str">
            <v>02</v>
          </cell>
          <cell r="B828" t="str">
            <v>71</v>
          </cell>
          <cell r="C828" t="str">
            <v>265</v>
          </cell>
          <cell r="D828" t="str">
            <v>Прицеп ЧМЗАП-ПТ-80тн</v>
          </cell>
          <cell r="E828" t="str">
            <v>гос N АВ7651 ш000002</v>
          </cell>
          <cell r="F828" t="str">
            <v>9</v>
          </cell>
          <cell r="G828" t="str">
            <v>01</v>
          </cell>
          <cell r="H828">
            <v>586293.5</v>
          </cell>
          <cell r="I828">
            <v>0</v>
          </cell>
          <cell r="J828">
            <v>644920.51</v>
          </cell>
          <cell r="K828">
            <v>1</v>
          </cell>
          <cell r="L828" t="str">
            <v>23</v>
          </cell>
          <cell r="M828" t="str">
            <v>50413</v>
          </cell>
          <cell r="N828" t="str">
            <v>15 3420208</v>
          </cell>
          <cell r="P828">
            <v>8.3000000000000007</v>
          </cell>
          <cell r="Q828">
            <v>0</v>
          </cell>
          <cell r="R828" t="str">
            <v>1</v>
          </cell>
          <cell r="S828" t="str">
            <v>50</v>
          </cell>
          <cell r="T828">
            <v>96</v>
          </cell>
          <cell r="U828">
            <v>4</v>
          </cell>
          <cell r="V828">
            <v>97</v>
          </cell>
          <cell r="W828">
            <v>4</v>
          </cell>
          <cell r="X828">
            <v>97</v>
          </cell>
          <cell r="Y828">
            <v>5</v>
          </cell>
          <cell r="Z828">
            <v>97</v>
          </cell>
          <cell r="AD828" t="str">
            <v>0</v>
          </cell>
          <cell r="AE828" t="str">
            <v>0</v>
          </cell>
          <cell r="AF828" t="str">
            <v>00</v>
          </cell>
          <cell r="AI828">
            <v>0</v>
          </cell>
          <cell r="AJ828">
            <v>0</v>
          </cell>
        </row>
        <row r="829">
          <cell r="A829" t="str">
            <v>02</v>
          </cell>
          <cell r="B829" t="str">
            <v>02</v>
          </cell>
          <cell r="C829" t="str">
            <v>266</v>
          </cell>
          <cell r="D829" t="str">
            <v>Ручная радиостанция</v>
          </cell>
          <cell r="E829" t="str">
            <v>НХ-190 зав.N27КО8310</v>
          </cell>
          <cell r="F829" t="str">
            <v>7</v>
          </cell>
          <cell r="G829" t="str">
            <v>01</v>
          </cell>
          <cell r="H829">
            <v>1758</v>
          </cell>
          <cell r="I829">
            <v>183</v>
          </cell>
          <cell r="J829">
            <v>0</v>
          </cell>
          <cell r="K829">
            <v>1</v>
          </cell>
          <cell r="L829" t="str">
            <v>20</v>
          </cell>
          <cell r="M829" t="str">
            <v>45620</v>
          </cell>
          <cell r="N829" t="str">
            <v>14 3221104</v>
          </cell>
          <cell r="P829">
            <v>12.5</v>
          </cell>
          <cell r="Q829">
            <v>0</v>
          </cell>
          <cell r="R829" t="str">
            <v>1</v>
          </cell>
          <cell r="S829" t="str">
            <v>45</v>
          </cell>
          <cell r="T829">
            <v>96</v>
          </cell>
          <cell r="U829">
            <v>4</v>
          </cell>
          <cell r="V829">
            <v>97</v>
          </cell>
          <cell r="W829">
            <v>4</v>
          </cell>
          <cell r="X829">
            <v>97</v>
          </cell>
          <cell r="Y829">
            <v>0</v>
          </cell>
          <cell r="Z829">
            <v>0</v>
          </cell>
          <cell r="AD829" t="str">
            <v>0</v>
          </cell>
          <cell r="AE829" t="str">
            <v>0</v>
          </cell>
          <cell r="AF829" t="str">
            <v>00</v>
          </cell>
          <cell r="AI829">
            <v>0</v>
          </cell>
          <cell r="AJ829">
            <v>0</v>
          </cell>
        </row>
        <row r="830">
          <cell r="A830" t="str">
            <v>02</v>
          </cell>
          <cell r="B830" t="str">
            <v>02</v>
          </cell>
          <cell r="C830" t="str">
            <v>267</v>
          </cell>
          <cell r="D830" t="str">
            <v>Ручная радиостанция</v>
          </cell>
          <cell r="E830" t="str">
            <v>НХ-190 зав.N27КО8310</v>
          </cell>
          <cell r="F830" t="str">
            <v>9</v>
          </cell>
          <cell r="G830" t="str">
            <v>01</v>
          </cell>
          <cell r="H830">
            <v>1758</v>
          </cell>
          <cell r="I830">
            <v>183</v>
          </cell>
          <cell r="J830">
            <v>0</v>
          </cell>
          <cell r="K830">
            <v>1</v>
          </cell>
          <cell r="L830" t="str">
            <v>20</v>
          </cell>
          <cell r="M830" t="str">
            <v>45620</v>
          </cell>
          <cell r="N830" t="str">
            <v>14 3221104</v>
          </cell>
          <cell r="P830">
            <v>12.5</v>
          </cell>
          <cell r="Q830">
            <v>0</v>
          </cell>
          <cell r="R830" t="str">
            <v>1</v>
          </cell>
          <cell r="S830" t="str">
            <v>45</v>
          </cell>
          <cell r="T830">
            <v>96</v>
          </cell>
          <cell r="U830">
            <v>4</v>
          </cell>
          <cell r="V830">
            <v>97</v>
          </cell>
          <cell r="W830">
            <v>4</v>
          </cell>
          <cell r="X830">
            <v>97</v>
          </cell>
          <cell r="Y830">
            <v>0</v>
          </cell>
          <cell r="Z830">
            <v>0</v>
          </cell>
          <cell r="AD830" t="str">
            <v>0</v>
          </cell>
          <cell r="AE830" t="str">
            <v>0</v>
          </cell>
          <cell r="AF830" t="str">
            <v>00</v>
          </cell>
          <cell r="AI830">
            <v>0</v>
          </cell>
          <cell r="AJ830">
            <v>0</v>
          </cell>
        </row>
        <row r="831">
          <cell r="A831" t="str">
            <v>02</v>
          </cell>
          <cell r="B831" t="str">
            <v>02</v>
          </cell>
          <cell r="C831" t="str">
            <v>268</v>
          </cell>
          <cell r="D831" t="str">
            <v>Холодильник Минск256</v>
          </cell>
          <cell r="E831" t="str">
            <v>Минский з-д хол-ков</v>
          </cell>
          <cell r="F831" t="str">
            <v>АО Атлант завN672602</v>
          </cell>
          <cell r="G831" t="str">
            <v>01</v>
          </cell>
          <cell r="H831">
            <v>1833.33</v>
          </cell>
          <cell r="I831">
            <v>0</v>
          </cell>
          <cell r="J831">
            <v>0</v>
          </cell>
          <cell r="K831">
            <v>1</v>
          </cell>
          <cell r="L831" t="str">
            <v>20</v>
          </cell>
          <cell r="M831" t="str">
            <v>45800</v>
          </cell>
          <cell r="N831" t="str">
            <v>2930100</v>
          </cell>
          <cell r="P831">
            <v>10</v>
          </cell>
          <cell r="Q831">
            <v>0</v>
          </cell>
          <cell r="R831" t="str">
            <v>1</v>
          </cell>
          <cell r="S831" t="str">
            <v>45</v>
          </cell>
          <cell r="T831">
            <v>96</v>
          </cell>
          <cell r="U831">
            <v>6</v>
          </cell>
          <cell r="V831">
            <v>97</v>
          </cell>
          <cell r="W831">
            <v>6</v>
          </cell>
          <cell r="X831">
            <v>97</v>
          </cell>
          <cell r="Y831">
            <v>0</v>
          </cell>
          <cell r="Z831">
            <v>0</v>
          </cell>
          <cell r="AD831" t="str">
            <v>0</v>
          </cell>
          <cell r="AE831" t="str">
            <v>0</v>
          </cell>
          <cell r="AF831" t="str">
            <v>00</v>
          </cell>
          <cell r="AI831">
            <v>0</v>
          </cell>
          <cell r="AJ831">
            <v>0</v>
          </cell>
        </row>
        <row r="832">
          <cell r="A832" t="str">
            <v>02</v>
          </cell>
          <cell r="B832" t="str">
            <v>70</v>
          </cell>
          <cell r="C832" t="str">
            <v>271</v>
          </cell>
          <cell r="D832" t="str">
            <v>Холодильник Минск357</v>
          </cell>
          <cell r="E832" t="str">
            <v>Минский з-д хол-ков</v>
          </cell>
          <cell r="F832" t="str">
            <v>АО АТЛАНТ</v>
          </cell>
          <cell r="G832" t="str">
            <v>01</v>
          </cell>
          <cell r="H832">
            <v>1625</v>
          </cell>
          <cell r="I832">
            <v>0</v>
          </cell>
          <cell r="J832">
            <v>0</v>
          </cell>
          <cell r="K832">
            <v>1</v>
          </cell>
          <cell r="L832" t="str">
            <v>20</v>
          </cell>
          <cell r="M832" t="str">
            <v>45800</v>
          </cell>
          <cell r="N832" t="str">
            <v>2930100</v>
          </cell>
          <cell r="P832">
            <v>10</v>
          </cell>
          <cell r="Q832">
            <v>0</v>
          </cell>
          <cell r="R832" t="str">
            <v>1</v>
          </cell>
          <cell r="S832" t="str">
            <v>45</v>
          </cell>
          <cell r="T832">
            <v>97</v>
          </cell>
          <cell r="U832">
            <v>6</v>
          </cell>
          <cell r="V832">
            <v>97</v>
          </cell>
          <cell r="W832">
            <v>6</v>
          </cell>
          <cell r="X832">
            <v>97</v>
          </cell>
          <cell r="Y832">
            <v>0</v>
          </cell>
          <cell r="Z832">
            <v>0</v>
          </cell>
          <cell r="AD832" t="str">
            <v>0</v>
          </cell>
          <cell r="AE832" t="str">
            <v>0</v>
          </cell>
          <cell r="AF832" t="str">
            <v>00</v>
          </cell>
          <cell r="AI832">
            <v>0</v>
          </cell>
          <cell r="AJ832">
            <v>0</v>
          </cell>
        </row>
        <row r="833">
          <cell r="A833" t="str">
            <v>19</v>
          </cell>
          <cell r="B833" t="str">
            <v>19</v>
          </cell>
          <cell r="C833" t="str">
            <v>272</v>
          </cell>
          <cell r="D833" t="str">
            <v>Здание мясокомбината</v>
          </cell>
          <cell r="G833" t="str">
            <v>01</v>
          </cell>
          <cell r="H833">
            <v>1654123.37</v>
          </cell>
          <cell r="I833">
            <v>302778.99</v>
          </cell>
          <cell r="J833">
            <v>0</v>
          </cell>
          <cell r="K833">
            <v>1</v>
          </cell>
          <cell r="L833" t="str">
            <v>88/4</v>
          </cell>
          <cell r="M833" t="str">
            <v>10005</v>
          </cell>
          <cell r="N833" t="str">
            <v>114524351</v>
          </cell>
          <cell r="P833">
            <v>5</v>
          </cell>
          <cell r="Q833">
            <v>0</v>
          </cell>
          <cell r="R833" t="str">
            <v>1</v>
          </cell>
          <cell r="S833" t="str">
            <v>10</v>
          </cell>
          <cell r="T833">
            <v>94</v>
          </cell>
          <cell r="U833">
            <v>6</v>
          </cell>
          <cell r="V833">
            <v>97</v>
          </cell>
          <cell r="W833">
            <v>6</v>
          </cell>
          <cell r="X833">
            <v>97</v>
          </cell>
          <cell r="Y833">
            <v>0</v>
          </cell>
          <cell r="Z833">
            <v>0</v>
          </cell>
          <cell r="AD833" t="str">
            <v>0</v>
          </cell>
          <cell r="AE833" t="str">
            <v>0</v>
          </cell>
          <cell r="AF833" t="str">
            <v>19</v>
          </cell>
          <cell r="AI833">
            <v>0</v>
          </cell>
          <cell r="AJ833">
            <v>0</v>
          </cell>
        </row>
        <row r="834">
          <cell r="A834" t="str">
            <v>19</v>
          </cell>
          <cell r="B834" t="str">
            <v>19</v>
          </cell>
          <cell r="C834" t="str">
            <v>273</v>
          </cell>
          <cell r="D834" t="str">
            <v>Лаборатория мясокомб</v>
          </cell>
          <cell r="E834" t="str">
            <v>ината</v>
          </cell>
          <cell r="G834" t="str">
            <v>01</v>
          </cell>
          <cell r="H834">
            <v>243490</v>
          </cell>
          <cell r="I834">
            <v>42609.919999999998</v>
          </cell>
          <cell r="J834">
            <v>0</v>
          </cell>
          <cell r="K834">
            <v>1</v>
          </cell>
          <cell r="L834" t="str">
            <v>88/4</v>
          </cell>
          <cell r="M834" t="str">
            <v>10008</v>
          </cell>
          <cell r="N834" t="str">
            <v>114524351</v>
          </cell>
          <cell r="P834">
            <v>5</v>
          </cell>
          <cell r="Q834">
            <v>0</v>
          </cell>
          <cell r="R834" t="str">
            <v>1</v>
          </cell>
          <cell r="S834" t="str">
            <v>10</v>
          </cell>
          <cell r="T834">
            <v>94</v>
          </cell>
          <cell r="U834">
            <v>6</v>
          </cell>
          <cell r="V834">
            <v>97</v>
          </cell>
          <cell r="W834">
            <v>6</v>
          </cell>
          <cell r="X834">
            <v>97</v>
          </cell>
          <cell r="Y834">
            <v>0</v>
          </cell>
          <cell r="Z834">
            <v>0</v>
          </cell>
          <cell r="AD834" t="str">
            <v>0</v>
          </cell>
          <cell r="AE834" t="str">
            <v>0</v>
          </cell>
          <cell r="AF834" t="str">
            <v>19</v>
          </cell>
          <cell r="AI834">
            <v>0</v>
          </cell>
          <cell r="AJ834">
            <v>0</v>
          </cell>
        </row>
        <row r="835">
          <cell r="A835" t="str">
            <v>19</v>
          </cell>
          <cell r="B835" t="str">
            <v>19</v>
          </cell>
          <cell r="C835" t="str">
            <v>274</v>
          </cell>
          <cell r="D835" t="str">
            <v>Аппарат промывной по</v>
          </cell>
          <cell r="E835" t="str">
            <v>д давлением</v>
          </cell>
          <cell r="G835" t="str">
            <v>01</v>
          </cell>
          <cell r="H835">
            <v>2950</v>
          </cell>
          <cell r="I835">
            <v>424.59</v>
          </cell>
          <cell r="J835">
            <v>0</v>
          </cell>
          <cell r="K835">
            <v>1</v>
          </cell>
          <cell r="L835" t="str">
            <v>88/4</v>
          </cell>
          <cell r="M835" t="str">
            <v>45102</v>
          </cell>
          <cell r="N835" t="str">
            <v>142925101</v>
          </cell>
          <cell r="P835">
            <v>15.4</v>
          </cell>
          <cell r="Q835">
            <v>0</v>
          </cell>
          <cell r="R835" t="str">
            <v>1</v>
          </cell>
          <cell r="S835" t="str">
            <v>45</v>
          </cell>
          <cell r="T835">
            <v>94</v>
          </cell>
          <cell r="U835">
            <v>6</v>
          </cell>
          <cell r="V835">
            <v>97</v>
          </cell>
          <cell r="W835">
            <v>6</v>
          </cell>
          <cell r="X835">
            <v>97</v>
          </cell>
          <cell r="Y835">
            <v>0</v>
          </cell>
          <cell r="Z835">
            <v>0</v>
          </cell>
          <cell r="AD835" t="str">
            <v>0</v>
          </cell>
          <cell r="AE835" t="str">
            <v>0</v>
          </cell>
          <cell r="AF835" t="str">
            <v>19</v>
          </cell>
          <cell r="AI835">
            <v>0</v>
          </cell>
          <cell r="AJ835">
            <v>0</v>
          </cell>
        </row>
        <row r="836">
          <cell r="A836" t="str">
            <v>19</v>
          </cell>
          <cell r="B836" t="str">
            <v>19</v>
          </cell>
          <cell r="C836" t="str">
            <v>275</v>
          </cell>
          <cell r="D836" t="str">
            <v>Бак для сбора крови</v>
          </cell>
          <cell r="G836" t="str">
            <v>01</v>
          </cell>
          <cell r="H836">
            <v>19640</v>
          </cell>
          <cell r="I836">
            <v>2828.03</v>
          </cell>
          <cell r="J836">
            <v>0</v>
          </cell>
          <cell r="K836">
            <v>1</v>
          </cell>
          <cell r="L836" t="str">
            <v>88/4</v>
          </cell>
          <cell r="M836" t="str">
            <v>45102</v>
          </cell>
          <cell r="N836" t="str">
            <v>142925101</v>
          </cell>
          <cell r="P836">
            <v>15.4</v>
          </cell>
          <cell r="Q836">
            <v>0</v>
          </cell>
          <cell r="R836" t="str">
            <v>1</v>
          </cell>
          <cell r="S836" t="str">
            <v>45</v>
          </cell>
          <cell r="T836">
            <v>94</v>
          </cell>
          <cell r="U836">
            <v>6</v>
          </cell>
          <cell r="V836">
            <v>97</v>
          </cell>
          <cell r="W836">
            <v>6</v>
          </cell>
          <cell r="X836">
            <v>97</v>
          </cell>
          <cell r="Y836">
            <v>0</v>
          </cell>
          <cell r="Z836">
            <v>0</v>
          </cell>
          <cell r="AD836" t="str">
            <v>0</v>
          </cell>
          <cell r="AE836" t="str">
            <v>0</v>
          </cell>
          <cell r="AF836" t="str">
            <v>19</v>
          </cell>
          <cell r="AI836">
            <v>0</v>
          </cell>
          <cell r="AJ836">
            <v>0</v>
          </cell>
        </row>
        <row r="837">
          <cell r="A837" t="str">
            <v>19</v>
          </cell>
          <cell r="B837" t="str">
            <v>19</v>
          </cell>
          <cell r="C837" t="str">
            <v>276</v>
          </cell>
          <cell r="D837" t="str">
            <v>Блок для промывки и</v>
          </cell>
          <cell r="E837" t="str">
            <v>стерилизации</v>
          </cell>
          <cell r="G837" t="str">
            <v>01</v>
          </cell>
          <cell r="H837">
            <v>1105.8699999999999</v>
          </cell>
          <cell r="I837">
            <v>159.65</v>
          </cell>
          <cell r="J837">
            <v>0</v>
          </cell>
          <cell r="K837">
            <v>1</v>
          </cell>
          <cell r="L837" t="str">
            <v>88/4</v>
          </cell>
          <cell r="M837" t="str">
            <v>45102</v>
          </cell>
          <cell r="N837" t="str">
            <v>142925101</v>
          </cell>
          <cell r="P837">
            <v>15.4</v>
          </cell>
          <cell r="Q837">
            <v>0</v>
          </cell>
          <cell r="R837" t="str">
            <v>1</v>
          </cell>
          <cell r="S837" t="str">
            <v>45</v>
          </cell>
          <cell r="T837">
            <v>94</v>
          </cell>
          <cell r="U837">
            <v>6</v>
          </cell>
          <cell r="V837">
            <v>97</v>
          </cell>
          <cell r="W837">
            <v>6</v>
          </cell>
          <cell r="X837">
            <v>97</v>
          </cell>
          <cell r="Y837">
            <v>0</v>
          </cell>
          <cell r="Z837">
            <v>0</v>
          </cell>
          <cell r="AD837" t="str">
            <v>0</v>
          </cell>
          <cell r="AE837" t="str">
            <v>0</v>
          </cell>
          <cell r="AF837" t="str">
            <v>19</v>
          </cell>
          <cell r="AI837">
            <v>0</v>
          </cell>
          <cell r="AJ837">
            <v>0</v>
          </cell>
        </row>
        <row r="838">
          <cell r="A838" t="str">
            <v>19</v>
          </cell>
          <cell r="B838" t="str">
            <v>19</v>
          </cell>
          <cell r="C838" t="str">
            <v>277</v>
          </cell>
          <cell r="D838" t="str">
            <v>Блок промывки</v>
          </cell>
          <cell r="G838" t="str">
            <v>01</v>
          </cell>
          <cell r="H838">
            <v>9200</v>
          </cell>
          <cell r="I838">
            <v>1325</v>
          </cell>
          <cell r="J838">
            <v>0</v>
          </cell>
          <cell r="K838">
            <v>1</v>
          </cell>
          <cell r="L838" t="str">
            <v>88/4</v>
          </cell>
          <cell r="M838" t="str">
            <v>45102</v>
          </cell>
          <cell r="N838" t="str">
            <v>142925101</v>
          </cell>
          <cell r="P838">
            <v>15.4</v>
          </cell>
          <cell r="Q838">
            <v>0</v>
          </cell>
          <cell r="R838" t="str">
            <v>1</v>
          </cell>
          <cell r="S838" t="str">
            <v>45</v>
          </cell>
          <cell r="T838">
            <v>94</v>
          </cell>
          <cell r="U838">
            <v>6</v>
          </cell>
          <cell r="V838">
            <v>97</v>
          </cell>
          <cell r="W838">
            <v>6</v>
          </cell>
          <cell r="X838">
            <v>97</v>
          </cell>
          <cell r="Y838">
            <v>0</v>
          </cell>
          <cell r="Z838">
            <v>0</v>
          </cell>
          <cell r="AD838" t="str">
            <v>0</v>
          </cell>
          <cell r="AE838" t="str">
            <v>0</v>
          </cell>
          <cell r="AF838" t="str">
            <v>19</v>
          </cell>
          <cell r="AI838">
            <v>0</v>
          </cell>
          <cell r="AJ838">
            <v>0</v>
          </cell>
        </row>
        <row r="839">
          <cell r="A839" t="str">
            <v>19</v>
          </cell>
          <cell r="B839" t="str">
            <v>19</v>
          </cell>
          <cell r="C839" t="str">
            <v>278</v>
          </cell>
          <cell r="D839" t="str">
            <v>Блок промывки и стер</v>
          </cell>
          <cell r="E839" t="str">
            <v>илизации</v>
          </cell>
          <cell r="G839" t="str">
            <v>01</v>
          </cell>
          <cell r="H839">
            <v>4560</v>
          </cell>
          <cell r="I839">
            <v>656.86</v>
          </cell>
          <cell r="J839">
            <v>0</v>
          </cell>
          <cell r="K839">
            <v>1</v>
          </cell>
          <cell r="L839" t="str">
            <v>88/4</v>
          </cell>
          <cell r="M839" t="str">
            <v>45102</v>
          </cell>
          <cell r="N839" t="str">
            <v>142925101</v>
          </cell>
          <cell r="P839">
            <v>15.4</v>
          </cell>
          <cell r="Q839">
            <v>0</v>
          </cell>
          <cell r="R839" t="str">
            <v>1</v>
          </cell>
          <cell r="S839" t="str">
            <v>45</v>
          </cell>
          <cell r="T839">
            <v>94</v>
          </cell>
          <cell r="U839">
            <v>6</v>
          </cell>
          <cell r="V839">
            <v>97</v>
          </cell>
          <cell r="W839">
            <v>6</v>
          </cell>
          <cell r="X839">
            <v>97</v>
          </cell>
          <cell r="Y839">
            <v>0</v>
          </cell>
          <cell r="Z839">
            <v>0</v>
          </cell>
          <cell r="AD839" t="str">
            <v>0</v>
          </cell>
          <cell r="AE839" t="str">
            <v>0</v>
          </cell>
          <cell r="AF839" t="str">
            <v>19</v>
          </cell>
          <cell r="AI839">
            <v>0</v>
          </cell>
          <cell r="AJ839">
            <v>0</v>
          </cell>
        </row>
        <row r="840">
          <cell r="A840" t="str">
            <v>19</v>
          </cell>
          <cell r="B840" t="str">
            <v>19</v>
          </cell>
          <cell r="C840" t="str">
            <v>279</v>
          </cell>
          <cell r="D840" t="str">
            <v>Блок промывки и стер</v>
          </cell>
          <cell r="E840" t="str">
            <v>илизации</v>
          </cell>
          <cell r="G840" t="str">
            <v>01</v>
          </cell>
          <cell r="H840">
            <v>19400</v>
          </cell>
          <cell r="I840">
            <v>2793.38</v>
          </cell>
          <cell r="J840">
            <v>0</v>
          </cell>
          <cell r="K840">
            <v>1</v>
          </cell>
          <cell r="L840" t="str">
            <v>88/4</v>
          </cell>
          <cell r="M840" t="str">
            <v>45102</v>
          </cell>
          <cell r="N840" t="str">
            <v>142925101</v>
          </cell>
          <cell r="P840">
            <v>15.4</v>
          </cell>
          <cell r="Q840">
            <v>0</v>
          </cell>
          <cell r="R840" t="str">
            <v>1</v>
          </cell>
          <cell r="S840" t="str">
            <v>45</v>
          </cell>
          <cell r="T840">
            <v>94</v>
          </cell>
          <cell r="U840">
            <v>6</v>
          </cell>
          <cell r="V840">
            <v>97</v>
          </cell>
          <cell r="W840">
            <v>6</v>
          </cell>
          <cell r="X840">
            <v>97</v>
          </cell>
          <cell r="Y840">
            <v>0</v>
          </cell>
          <cell r="Z840">
            <v>0</v>
          </cell>
          <cell r="AD840" t="str">
            <v>0</v>
          </cell>
          <cell r="AE840" t="str">
            <v>0</v>
          </cell>
          <cell r="AF840" t="str">
            <v>19</v>
          </cell>
          <cell r="AI840">
            <v>0</v>
          </cell>
          <cell r="AJ840">
            <v>0</v>
          </cell>
        </row>
        <row r="841">
          <cell r="A841" t="str">
            <v>19</v>
          </cell>
          <cell r="B841" t="str">
            <v>19</v>
          </cell>
          <cell r="C841" t="str">
            <v>280</v>
          </cell>
          <cell r="D841" t="str">
            <v>Блок промывки и стер</v>
          </cell>
          <cell r="E841" t="str">
            <v>илизации</v>
          </cell>
          <cell r="G841" t="str">
            <v>01</v>
          </cell>
          <cell r="H841">
            <v>4560</v>
          </cell>
          <cell r="I841">
            <v>657.07</v>
          </cell>
          <cell r="J841">
            <v>0</v>
          </cell>
          <cell r="K841">
            <v>1</v>
          </cell>
          <cell r="L841" t="str">
            <v>88/4</v>
          </cell>
          <cell r="M841" t="str">
            <v>45102</v>
          </cell>
          <cell r="N841" t="str">
            <v>142925101</v>
          </cell>
          <cell r="P841">
            <v>15.4</v>
          </cell>
          <cell r="Q841">
            <v>0</v>
          </cell>
          <cell r="R841" t="str">
            <v>1</v>
          </cell>
          <cell r="S841" t="str">
            <v>45</v>
          </cell>
          <cell r="T841">
            <v>94</v>
          </cell>
          <cell r="U841">
            <v>6</v>
          </cell>
          <cell r="V841">
            <v>97</v>
          </cell>
          <cell r="W841">
            <v>6</v>
          </cell>
          <cell r="X841">
            <v>97</v>
          </cell>
          <cell r="Y841">
            <v>0</v>
          </cell>
          <cell r="Z841">
            <v>0</v>
          </cell>
          <cell r="AD841" t="str">
            <v>0</v>
          </cell>
          <cell r="AE841" t="str">
            <v>0</v>
          </cell>
          <cell r="AF841" t="str">
            <v>19</v>
          </cell>
          <cell r="AI841">
            <v>0</v>
          </cell>
          <cell r="AJ841">
            <v>0</v>
          </cell>
        </row>
        <row r="842">
          <cell r="A842" t="str">
            <v>19</v>
          </cell>
          <cell r="B842" t="str">
            <v>19</v>
          </cell>
          <cell r="C842" t="str">
            <v>281</v>
          </cell>
          <cell r="D842" t="str">
            <v>Блок промывки и стер</v>
          </cell>
          <cell r="E842" t="str">
            <v>илизации</v>
          </cell>
          <cell r="G842" t="str">
            <v>01</v>
          </cell>
          <cell r="H842">
            <v>4560</v>
          </cell>
          <cell r="I842">
            <v>657.14</v>
          </cell>
          <cell r="J842">
            <v>0</v>
          </cell>
          <cell r="K842">
            <v>1</v>
          </cell>
          <cell r="L842" t="str">
            <v>88/4</v>
          </cell>
          <cell r="M842" t="str">
            <v>45102</v>
          </cell>
          <cell r="N842" t="str">
            <v>142925101</v>
          </cell>
          <cell r="P842">
            <v>15.4</v>
          </cell>
          <cell r="Q842">
            <v>0</v>
          </cell>
          <cell r="R842" t="str">
            <v>1</v>
          </cell>
          <cell r="S842" t="str">
            <v>45</v>
          </cell>
          <cell r="T842">
            <v>94</v>
          </cell>
          <cell r="U842">
            <v>6</v>
          </cell>
          <cell r="V842">
            <v>97</v>
          </cell>
          <cell r="W842">
            <v>6</v>
          </cell>
          <cell r="X842">
            <v>97</v>
          </cell>
          <cell r="Y842">
            <v>0</v>
          </cell>
          <cell r="Z842">
            <v>0</v>
          </cell>
          <cell r="AD842" t="str">
            <v>0</v>
          </cell>
          <cell r="AE842" t="str">
            <v>0</v>
          </cell>
          <cell r="AF842" t="str">
            <v>19</v>
          </cell>
          <cell r="AI842">
            <v>0</v>
          </cell>
          <cell r="AJ842">
            <v>0</v>
          </cell>
        </row>
        <row r="843">
          <cell r="A843" t="str">
            <v>19</v>
          </cell>
          <cell r="B843" t="str">
            <v>19</v>
          </cell>
          <cell r="C843" t="str">
            <v>282</v>
          </cell>
          <cell r="D843" t="str">
            <v>Бокс для оглушения</v>
          </cell>
          <cell r="G843" t="str">
            <v>01</v>
          </cell>
          <cell r="H843">
            <v>53600</v>
          </cell>
          <cell r="I843">
            <v>7718.28</v>
          </cell>
          <cell r="J843">
            <v>0</v>
          </cell>
          <cell r="K843">
            <v>1</v>
          </cell>
          <cell r="L843" t="str">
            <v>88/4</v>
          </cell>
          <cell r="M843" t="str">
            <v>45102</v>
          </cell>
          <cell r="N843" t="str">
            <v>142925101</v>
          </cell>
          <cell r="P843">
            <v>15.4</v>
          </cell>
          <cell r="Q843">
            <v>0</v>
          </cell>
          <cell r="R843" t="str">
            <v>1</v>
          </cell>
          <cell r="S843" t="str">
            <v>45</v>
          </cell>
          <cell r="T843">
            <v>94</v>
          </cell>
          <cell r="U843">
            <v>6</v>
          </cell>
          <cell r="V843">
            <v>97</v>
          </cell>
          <cell r="W843">
            <v>6</v>
          </cell>
          <cell r="X843">
            <v>97</v>
          </cell>
          <cell r="Y843">
            <v>0</v>
          </cell>
          <cell r="Z843">
            <v>0</v>
          </cell>
          <cell r="AD843" t="str">
            <v>0</v>
          </cell>
          <cell r="AE843" t="str">
            <v>0</v>
          </cell>
          <cell r="AF843" t="str">
            <v>19</v>
          </cell>
          <cell r="AI843">
            <v>0</v>
          </cell>
          <cell r="AJ843">
            <v>0</v>
          </cell>
        </row>
        <row r="844">
          <cell r="A844" t="str">
            <v>19</v>
          </cell>
          <cell r="B844" t="str">
            <v>19</v>
          </cell>
          <cell r="C844" t="str">
            <v>283</v>
          </cell>
          <cell r="D844" t="str">
            <v>Вакуумный барабан ВА</v>
          </cell>
          <cell r="E844" t="str">
            <v>-250</v>
          </cell>
          <cell r="G844" t="str">
            <v>01</v>
          </cell>
          <cell r="H844">
            <v>368000</v>
          </cell>
          <cell r="I844">
            <v>52991.57</v>
          </cell>
          <cell r="J844">
            <v>0</v>
          </cell>
          <cell r="K844">
            <v>1</v>
          </cell>
          <cell r="L844" t="str">
            <v>88/4</v>
          </cell>
          <cell r="M844" t="str">
            <v>45102</v>
          </cell>
          <cell r="N844" t="str">
            <v>142925101</v>
          </cell>
          <cell r="P844">
            <v>15.4</v>
          </cell>
          <cell r="Q844">
            <v>0</v>
          </cell>
          <cell r="R844" t="str">
            <v>1</v>
          </cell>
          <cell r="S844" t="str">
            <v>45</v>
          </cell>
          <cell r="T844">
            <v>94</v>
          </cell>
          <cell r="U844">
            <v>6</v>
          </cell>
          <cell r="V844">
            <v>97</v>
          </cell>
          <cell r="W844">
            <v>6</v>
          </cell>
          <cell r="X844">
            <v>97</v>
          </cell>
          <cell r="Y844">
            <v>0</v>
          </cell>
          <cell r="Z844">
            <v>0</v>
          </cell>
          <cell r="AD844" t="str">
            <v>0</v>
          </cell>
          <cell r="AE844" t="str">
            <v>0</v>
          </cell>
          <cell r="AF844" t="str">
            <v>19</v>
          </cell>
          <cell r="AI844">
            <v>0</v>
          </cell>
          <cell r="AJ844">
            <v>0</v>
          </cell>
        </row>
        <row r="845">
          <cell r="A845" t="str">
            <v>19</v>
          </cell>
          <cell r="B845" t="str">
            <v>19</v>
          </cell>
          <cell r="C845" t="str">
            <v>284</v>
          </cell>
          <cell r="D845" t="str">
            <v>Вакуумно-упаковочная</v>
          </cell>
          <cell r="E845" t="str">
            <v>машина А-200</v>
          </cell>
          <cell r="G845" t="str">
            <v>01</v>
          </cell>
          <cell r="H845">
            <v>26000</v>
          </cell>
          <cell r="I845">
            <v>3743.82</v>
          </cell>
          <cell r="J845">
            <v>0</v>
          </cell>
          <cell r="K845">
            <v>1</v>
          </cell>
          <cell r="L845" t="str">
            <v>88/4</v>
          </cell>
          <cell r="M845" t="str">
            <v>45102</v>
          </cell>
          <cell r="N845" t="str">
            <v>142925104</v>
          </cell>
          <cell r="P845">
            <v>15.4</v>
          </cell>
          <cell r="Q845">
            <v>0</v>
          </cell>
          <cell r="R845" t="str">
            <v>1</v>
          </cell>
          <cell r="S845" t="str">
            <v>45</v>
          </cell>
          <cell r="T845">
            <v>94</v>
          </cell>
          <cell r="U845">
            <v>6</v>
          </cell>
          <cell r="V845">
            <v>97</v>
          </cell>
          <cell r="W845">
            <v>6</v>
          </cell>
          <cell r="X845">
            <v>97</v>
          </cell>
          <cell r="Y845">
            <v>0</v>
          </cell>
          <cell r="Z845">
            <v>0</v>
          </cell>
          <cell r="AD845" t="str">
            <v>0</v>
          </cell>
          <cell r="AE845" t="str">
            <v>0</v>
          </cell>
          <cell r="AF845" t="str">
            <v>19</v>
          </cell>
          <cell r="AI845">
            <v>0</v>
          </cell>
          <cell r="AJ845">
            <v>0</v>
          </cell>
        </row>
        <row r="846">
          <cell r="A846" t="str">
            <v>19</v>
          </cell>
          <cell r="B846" t="str">
            <v>19</v>
          </cell>
          <cell r="C846" t="str">
            <v>285</v>
          </cell>
          <cell r="D846" t="str">
            <v>Ванна для отпаривани</v>
          </cell>
          <cell r="E846" t="str">
            <v>я</v>
          </cell>
          <cell r="G846" t="str">
            <v>01</v>
          </cell>
          <cell r="H846">
            <v>61350</v>
          </cell>
          <cell r="I846">
            <v>8834.76</v>
          </cell>
          <cell r="J846">
            <v>0</v>
          </cell>
          <cell r="K846">
            <v>1</v>
          </cell>
          <cell r="L846" t="str">
            <v>88/4</v>
          </cell>
          <cell r="M846" t="str">
            <v>45102</v>
          </cell>
          <cell r="N846" t="str">
            <v>142925101</v>
          </cell>
          <cell r="P846">
            <v>15.4</v>
          </cell>
          <cell r="Q846">
            <v>0</v>
          </cell>
          <cell r="R846" t="str">
            <v>1</v>
          </cell>
          <cell r="S846" t="str">
            <v>45</v>
          </cell>
          <cell r="T846">
            <v>94</v>
          </cell>
          <cell r="U846">
            <v>6</v>
          </cell>
          <cell r="V846">
            <v>97</v>
          </cell>
          <cell r="W846">
            <v>6</v>
          </cell>
          <cell r="X846">
            <v>97</v>
          </cell>
          <cell r="Y846">
            <v>0</v>
          </cell>
          <cell r="Z846">
            <v>0</v>
          </cell>
          <cell r="AD846" t="str">
            <v>0</v>
          </cell>
          <cell r="AE846" t="str">
            <v>0</v>
          </cell>
          <cell r="AF846" t="str">
            <v>19</v>
          </cell>
          <cell r="AI846">
            <v>0</v>
          </cell>
          <cell r="AJ846">
            <v>0</v>
          </cell>
        </row>
        <row r="847">
          <cell r="A847" t="str">
            <v>19</v>
          </cell>
          <cell r="B847" t="str">
            <v>19</v>
          </cell>
          <cell r="C847" t="str">
            <v>286</v>
          </cell>
          <cell r="D847" t="str">
            <v>Весы для скота в бок</v>
          </cell>
          <cell r="E847" t="str">
            <v>се</v>
          </cell>
          <cell r="G847" t="str">
            <v>01</v>
          </cell>
          <cell r="H847">
            <v>24600</v>
          </cell>
          <cell r="I847">
            <v>354.28</v>
          </cell>
          <cell r="J847">
            <v>0</v>
          </cell>
          <cell r="K847">
            <v>1</v>
          </cell>
          <cell r="L847" t="str">
            <v>88/4</v>
          </cell>
          <cell r="M847" t="str">
            <v>45102</v>
          </cell>
          <cell r="N847" t="str">
            <v>142925101</v>
          </cell>
          <cell r="P847">
            <v>15.4</v>
          </cell>
          <cell r="Q847">
            <v>0</v>
          </cell>
          <cell r="R847" t="str">
            <v>1</v>
          </cell>
          <cell r="S847" t="str">
            <v>45</v>
          </cell>
          <cell r="T847">
            <v>94</v>
          </cell>
          <cell r="U847">
            <v>6</v>
          </cell>
          <cell r="V847">
            <v>97</v>
          </cell>
          <cell r="W847">
            <v>6</v>
          </cell>
          <cell r="X847">
            <v>97</v>
          </cell>
          <cell r="Y847">
            <v>0</v>
          </cell>
          <cell r="Z847">
            <v>0</v>
          </cell>
          <cell r="AD847" t="str">
            <v>0</v>
          </cell>
          <cell r="AE847" t="str">
            <v>0</v>
          </cell>
          <cell r="AF847" t="str">
            <v>19</v>
          </cell>
          <cell r="AI847">
            <v>0</v>
          </cell>
          <cell r="AJ847">
            <v>0</v>
          </cell>
        </row>
        <row r="848">
          <cell r="A848" t="str">
            <v>19</v>
          </cell>
          <cell r="B848" t="str">
            <v>19</v>
          </cell>
          <cell r="C848" t="str">
            <v>287</v>
          </cell>
          <cell r="D848" t="str">
            <v>Весы на подвесном пу</v>
          </cell>
          <cell r="E848" t="str">
            <v>ти</v>
          </cell>
          <cell r="G848" t="str">
            <v>01</v>
          </cell>
          <cell r="H848">
            <v>18971.59</v>
          </cell>
          <cell r="I848">
            <v>2730.97</v>
          </cell>
          <cell r="J848">
            <v>0</v>
          </cell>
          <cell r="K848">
            <v>1</v>
          </cell>
          <cell r="L848" t="str">
            <v>88/4</v>
          </cell>
          <cell r="M848" t="str">
            <v>45102</v>
          </cell>
          <cell r="N848" t="str">
            <v>142925101</v>
          </cell>
          <cell r="P848">
            <v>15.4</v>
          </cell>
          <cell r="Q848">
            <v>0</v>
          </cell>
          <cell r="R848" t="str">
            <v>1</v>
          </cell>
          <cell r="S848" t="str">
            <v>45</v>
          </cell>
          <cell r="T848">
            <v>94</v>
          </cell>
          <cell r="U848">
            <v>6</v>
          </cell>
          <cell r="V848">
            <v>97</v>
          </cell>
          <cell r="W848">
            <v>6</v>
          </cell>
          <cell r="X848">
            <v>97</v>
          </cell>
          <cell r="Y848">
            <v>0</v>
          </cell>
          <cell r="Z848">
            <v>0</v>
          </cell>
          <cell r="AD848" t="str">
            <v>0</v>
          </cell>
          <cell r="AE848" t="str">
            <v>0</v>
          </cell>
          <cell r="AF848" t="str">
            <v>19</v>
          </cell>
          <cell r="AI848">
            <v>0</v>
          </cell>
          <cell r="AJ848">
            <v>0</v>
          </cell>
        </row>
        <row r="849">
          <cell r="A849" t="str">
            <v>19</v>
          </cell>
          <cell r="B849" t="str">
            <v>19</v>
          </cell>
          <cell r="C849" t="str">
            <v>288</v>
          </cell>
          <cell r="D849" t="str">
            <v>Весы с подставкой</v>
          </cell>
          <cell r="E849" t="str">
            <v>К-1Д-90-60</v>
          </cell>
          <cell r="G849" t="str">
            <v>01</v>
          </cell>
          <cell r="H849">
            <v>21346</v>
          </cell>
          <cell r="I849">
            <v>3074.09</v>
          </cell>
          <cell r="J849">
            <v>0</v>
          </cell>
          <cell r="K849">
            <v>1</v>
          </cell>
          <cell r="L849" t="str">
            <v>88/4</v>
          </cell>
          <cell r="M849" t="str">
            <v>45102</v>
          </cell>
          <cell r="N849" t="str">
            <v>142925101</v>
          </cell>
          <cell r="P849">
            <v>15.4</v>
          </cell>
          <cell r="Q849">
            <v>0</v>
          </cell>
          <cell r="R849" t="str">
            <v>1</v>
          </cell>
          <cell r="S849" t="str">
            <v>45</v>
          </cell>
          <cell r="T849">
            <v>94</v>
          </cell>
          <cell r="U849">
            <v>6</v>
          </cell>
          <cell r="V849">
            <v>97</v>
          </cell>
          <cell r="W849">
            <v>6</v>
          </cell>
          <cell r="X849">
            <v>97</v>
          </cell>
          <cell r="Y849">
            <v>0</v>
          </cell>
          <cell r="Z849">
            <v>0</v>
          </cell>
          <cell r="AD849" t="str">
            <v>0</v>
          </cell>
          <cell r="AE849" t="str">
            <v>0</v>
          </cell>
          <cell r="AF849" t="str">
            <v>19</v>
          </cell>
          <cell r="AI849">
            <v>0</v>
          </cell>
          <cell r="AJ849">
            <v>0</v>
          </cell>
        </row>
        <row r="850">
          <cell r="A850" t="str">
            <v>19</v>
          </cell>
          <cell r="B850" t="str">
            <v>19</v>
          </cell>
          <cell r="C850" t="str">
            <v>289</v>
          </cell>
          <cell r="D850" t="str">
            <v>Весы электронные нас</v>
          </cell>
          <cell r="E850" t="str">
            <v>тольные</v>
          </cell>
          <cell r="G850" t="str">
            <v>01</v>
          </cell>
          <cell r="H850">
            <v>11500</v>
          </cell>
          <cell r="I850">
            <v>1686.25</v>
          </cell>
          <cell r="J850">
            <v>0</v>
          </cell>
          <cell r="K850">
            <v>1</v>
          </cell>
          <cell r="L850" t="str">
            <v>88/4</v>
          </cell>
          <cell r="M850" t="str">
            <v>45102</v>
          </cell>
          <cell r="N850" t="str">
            <v>142925101</v>
          </cell>
          <cell r="P850">
            <v>15.4</v>
          </cell>
          <cell r="Q850">
            <v>0</v>
          </cell>
          <cell r="R850" t="str">
            <v>1</v>
          </cell>
          <cell r="S850" t="str">
            <v>45</v>
          </cell>
          <cell r="T850">
            <v>94</v>
          </cell>
          <cell r="U850">
            <v>6</v>
          </cell>
          <cell r="V850">
            <v>97</v>
          </cell>
          <cell r="W850">
            <v>6</v>
          </cell>
          <cell r="X850">
            <v>97</v>
          </cell>
          <cell r="Y850">
            <v>0</v>
          </cell>
          <cell r="Z850">
            <v>0</v>
          </cell>
          <cell r="AD850" t="str">
            <v>0</v>
          </cell>
          <cell r="AE850" t="str">
            <v>0</v>
          </cell>
          <cell r="AF850" t="str">
            <v>19</v>
          </cell>
          <cell r="AI850">
            <v>0</v>
          </cell>
          <cell r="AJ850">
            <v>0</v>
          </cell>
        </row>
        <row r="851">
          <cell r="A851" t="str">
            <v>19</v>
          </cell>
          <cell r="B851" t="str">
            <v>19</v>
          </cell>
          <cell r="C851" t="str">
            <v>290</v>
          </cell>
          <cell r="D851" t="str">
            <v>Волчок смесительный</v>
          </cell>
          <cell r="E851" t="str">
            <v>КТ-ЛМ</v>
          </cell>
          <cell r="G851" t="str">
            <v>01</v>
          </cell>
          <cell r="H851">
            <v>35777</v>
          </cell>
          <cell r="I851">
            <v>5152.51</v>
          </cell>
          <cell r="J851">
            <v>0</v>
          </cell>
          <cell r="K851">
            <v>1</v>
          </cell>
          <cell r="L851" t="str">
            <v>88/4</v>
          </cell>
          <cell r="M851" t="str">
            <v>45102</v>
          </cell>
          <cell r="N851" t="str">
            <v>142925101</v>
          </cell>
          <cell r="P851">
            <v>15.4</v>
          </cell>
          <cell r="Q851">
            <v>0</v>
          </cell>
          <cell r="R851" t="str">
            <v>1</v>
          </cell>
          <cell r="S851" t="str">
            <v>45</v>
          </cell>
          <cell r="T851">
            <v>94</v>
          </cell>
          <cell r="U851">
            <v>6</v>
          </cell>
          <cell r="V851">
            <v>97</v>
          </cell>
          <cell r="W851">
            <v>6</v>
          </cell>
          <cell r="X851">
            <v>97</v>
          </cell>
          <cell r="Y851">
            <v>0</v>
          </cell>
          <cell r="Z851">
            <v>0</v>
          </cell>
          <cell r="AD851" t="str">
            <v>0</v>
          </cell>
          <cell r="AE851" t="str">
            <v>0</v>
          </cell>
          <cell r="AF851" t="str">
            <v>19</v>
          </cell>
          <cell r="AI851">
            <v>0</v>
          </cell>
          <cell r="AJ851">
            <v>0</v>
          </cell>
        </row>
        <row r="852">
          <cell r="A852" t="str">
            <v>19</v>
          </cell>
          <cell r="B852" t="str">
            <v>19</v>
          </cell>
          <cell r="C852" t="str">
            <v>291</v>
          </cell>
          <cell r="D852" t="str">
            <v>Емкость 25м3</v>
          </cell>
          <cell r="G852" t="str">
            <v>01</v>
          </cell>
          <cell r="H852">
            <v>5122.25</v>
          </cell>
          <cell r="I852">
            <v>737.21</v>
          </cell>
          <cell r="J852">
            <v>0</v>
          </cell>
          <cell r="K852">
            <v>1</v>
          </cell>
          <cell r="L852" t="str">
            <v>88/4</v>
          </cell>
          <cell r="M852" t="str">
            <v>45102</v>
          </cell>
          <cell r="N852" t="str">
            <v>142925101</v>
          </cell>
          <cell r="P852">
            <v>15.4</v>
          </cell>
          <cell r="Q852">
            <v>0</v>
          </cell>
          <cell r="R852" t="str">
            <v>1</v>
          </cell>
          <cell r="S852" t="str">
            <v>45</v>
          </cell>
          <cell r="T852">
            <v>94</v>
          </cell>
          <cell r="U852">
            <v>6</v>
          </cell>
          <cell r="V852">
            <v>97</v>
          </cell>
          <cell r="W852">
            <v>6</v>
          </cell>
          <cell r="X852">
            <v>97</v>
          </cell>
          <cell r="Y852">
            <v>0</v>
          </cell>
          <cell r="Z852">
            <v>0</v>
          </cell>
          <cell r="AD852" t="str">
            <v>0</v>
          </cell>
          <cell r="AE852" t="str">
            <v>0</v>
          </cell>
          <cell r="AF852" t="str">
            <v>19</v>
          </cell>
          <cell r="AI852">
            <v>0</v>
          </cell>
          <cell r="AJ852">
            <v>0</v>
          </cell>
        </row>
        <row r="853">
          <cell r="A853" t="str">
            <v>19</v>
          </cell>
          <cell r="B853" t="str">
            <v>19</v>
          </cell>
          <cell r="C853" t="str">
            <v>292</v>
          </cell>
          <cell r="D853" t="str">
            <v>Камера горячего копч</v>
          </cell>
          <cell r="E853" t="str">
            <v>ения</v>
          </cell>
          <cell r="G853" t="str">
            <v>01</v>
          </cell>
          <cell r="H853">
            <v>289321</v>
          </cell>
          <cell r="I853">
            <v>41662.32</v>
          </cell>
          <cell r="J853">
            <v>0</v>
          </cell>
          <cell r="K853">
            <v>1</v>
          </cell>
          <cell r="L853" t="str">
            <v>88/4</v>
          </cell>
          <cell r="M853" t="str">
            <v>45102</v>
          </cell>
          <cell r="N853" t="str">
            <v>142925101</v>
          </cell>
          <cell r="P853">
            <v>15.4</v>
          </cell>
          <cell r="Q853">
            <v>0</v>
          </cell>
          <cell r="R853" t="str">
            <v>1</v>
          </cell>
          <cell r="S853" t="str">
            <v>45</v>
          </cell>
          <cell r="T853">
            <v>94</v>
          </cell>
          <cell r="U853">
            <v>6</v>
          </cell>
          <cell r="V853">
            <v>97</v>
          </cell>
          <cell r="W853">
            <v>6</v>
          </cell>
          <cell r="X853">
            <v>97</v>
          </cell>
          <cell r="Y853">
            <v>0</v>
          </cell>
          <cell r="Z853">
            <v>0</v>
          </cell>
          <cell r="AD853" t="str">
            <v>0</v>
          </cell>
          <cell r="AE853" t="str">
            <v>0</v>
          </cell>
          <cell r="AF853" t="str">
            <v>19</v>
          </cell>
          <cell r="AI853">
            <v>0</v>
          </cell>
          <cell r="AJ853">
            <v>0</v>
          </cell>
        </row>
        <row r="854">
          <cell r="A854" t="str">
            <v>19</v>
          </cell>
          <cell r="B854" t="str">
            <v>19</v>
          </cell>
          <cell r="C854" t="str">
            <v>293</v>
          </cell>
          <cell r="D854" t="str">
            <v>Камера горячего копч</v>
          </cell>
          <cell r="E854" t="str">
            <v>ения</v>
          </cell>
          <cell r="G854" t="str">
            <v>01</v>
          </cell>
          <cell r="H854">
            <v>289321</v>
          </cell>
          <cell r="I854">
            <v>41662.32</v>
          </cell>
          <cell r="J854">
            <v>0</v>
          </cell>
          <cell r="K854">
            <v>1</v>
          </cell>
          <cell r="L854" t="str">
            <v>88/4</v>
          </cell>
          <cell r="M854" t="str">
            <v>45102</v>
          </cell>
          <cell r="N854" t="str">
            <v>142925101</v>
          </cell>
          <cell r="P854">
            <v>15.4</v>
          </cell>
          <cell r="Q854">
            <v>0</v>
          </cell>
          <cell r="R854" t="str">
            <v>1</v>
          </cell>
          <cell r="S854" t="str">
            <v>45</v>
          </cell>
          <cell r="T854">
            <v>94</v>
          </cell>
          <cell r="U854">
            <v>6</v>
          </cell>
          <cell r="V854">
            <v>97</v>
          </cell>
          <cell r="W854">
            <v>6</v>
          </cell>
          <cell r="X854">
            <v>97</v>
          </cell>
          <cell r="Y854">
            <v>0</v>
          </cell>
          <cell r="Z854">
            <v>0</v>
          </cell>
          <cell r="AD854" t="str">
            <v>0</v>
          </cell>
          <cell r="AE854" t="str">
            <v>0</v>
          </cell>
          <cell r="AF854" t="str">
            <v>19</v>
          </cell>
          <cell r="AI854">
            <v>0</v>
          </cell>
          <cell r="AJ854">
            <v>0</v>
          </cell>
        </row>
        <row r="855">
          <cell r="A855" t="str">
            <v>19</v>
          </cell>
          <cell r="B855" t="str">
            <v>19</v>
          </cell>
          <cell r="C855" t="str">
            <v>294</v>
          </cell>
          <cell r="D855" t="str">
            <v>Камера холодного коп</v>
          </cell>
          <cell r="E855" t="str">
            <v>чения</v>
          </cell>
          <cell r="G855" t="str">
            <v>01</v>
          </cell>
          <cell r="H855">
            <v>289321</v>
          </cell>
          <cell r="I855">
            <v>41499.949999999997</v>
          </cell>
          <cell r="J855">
            <v>0</v>
          </cell>
          <cell r="K855">
            <v>1</v>
          </cell>
          <cell r="L855" t="str">
            <v>88/4</v>
          </cell>
          <cell r="M855" t="str">
            <v>45102</v>
          </cell>
          <cell r="N855" t="str">
            <v>142925101</v>
          </cell>
          <cell r="P855">
            <v>15.4</v>
          </cell>
          <cell r="Q855">
            <v>0</v>
          </cell>
          <cell r="R855" t="str">
            <v>1</v>
          </cell>
          <cell r="S855" t="str">
            <v>45</v>
          </cell>
          <cell r="T855">
            <v>94</v>
          </cell>
          <cell r="U855">
            <v>6</v>
          </cell>
          <cell r="V855">
            <v>97</v>
          </cell>
          <cell r="W855">
            <v>6</v>
          </cell>
          <cell r="X855">
            <v>97</v>
          </cell>
          <cell r="Y855">
            <v>0</v>
          </cell>
          <cell r="Z855">
            <v>0</v>
          </cell>
          <cell r="AD855" t="str">
            <v>0</v>
          </cell>
          <cell r="AE855" t="str">
            <v>0</v>
          </cell>
          <cell r="AF855" t="str">
            <v>19</v>
          </cell>
          <cell r="AI855">
            <v>0</v>
          </cell>
          <cell r="AJ855">
            <v>0</v>
          </cell>
        </row>
        <row r="856">
          <cell r="A856" t="str">
            <v>19</v>
          </cell>
          <cell r="B856" t="str">
            <v>19</v>
          </cell>
          <cell r="C856" t="str">
            <v>295</v>
          </cell>
          <cell r="D856" t="str">
            <v>Козлы для съемки шку</v>
          </cell>
          <cell r="E856" t="str">
            <v>р</v>
          </cell>
          <cell r="G856" t="str">
            <v>01</v>
          </cell>
          <cell r="H856">
            <v>8124</v>
          </cell>
          <cell r="I856">
            <v>1169.73</v>
          </cell>
          <cell r="J856">
            <v>0</v>
          </cell>
          <cell r="K856">
            <v>1</v>
          </cell>
          <cell r="L856" t="str">
            <v>88/4</v>
          </cell>
          <cell r="M856" t="str">
            <v>45102</v>
          </cell>
          <cell r="N856" t="str">
            <v>142925101</v>
          </cell>
          <cell r="P856">
            <v>15.4</v>
          </cell>
          <cell r="Q856">
            <v>0</v>
          </cell>
          <cell r="R856" t="str">
            <v>1</v>
          </cell>
          <cell r="S856" t="str">
            <v>45</v>
          </cell>
          <cell r="T856">
            <v>94</v>
          </cell>
          <cell r="U856">
            <v>6</v>
          </cell>
          <cell r="V856">
            <v>97</v>
          </cell>
          <cell r="W856">
            <v>6</v>
          </cell>
          <cell r="X856">
            <v>97</v>
          </cell>
          <cell r="Y856">
            <v>0</v>
          </cell>
          <cell r="Z856">
            <v>0</v>
          </cell>
          <cell r="AD856" t="str">
            <v>0</v>
          </cell>
          <cell r="AE856" t="str">
            <v>0</v>
          </cell>
          <cell r="AF856" t="str">
            <v>19</v>
          </cell>
          <cell r="AI856">
            <v>0</v>
          </cell>
          <cell r="AJ856">
            <v>0</v>
          </cell>
        </row>
        <row r="857">
          <cell r="A857" t="str">
            <v>19</v>
          </cell>
          <cell r="B857" t="str">
            <v>19</v>
          </cell>
          <cell r="C857" t="str">
            <v>296</v>
          </cell>
          <cell r="D857" t="str">
            <v>Конструкции бокса</v>
          </cell>
          <cell r="G857" t="str">
            <v>01</v>
          </cell>
          <cell r="H857">
            <v>45198.239999999998</v>
          </cell>
          <cell r="I857">
            <v>6508.49</v>
          </cell>
          <cell r="J857">
            <v>0</v>
          </cell>
          <cell r="K857">
            <v>1</v>
          </cell>
          <cell r="L857" t="str">
            <v>88/4</v>
          </cell>
          <cell r="M857" t="str">
            <v>45102</v>
          </cell>
          <cell r="N857" t="str">
            <v>142925101</v>
          </cell>
          <cell r="P857">
            <v>15.4</v>
          </cell>
          <cell r="Q857">
            <v>0</v>
          </cell>
          <cell r="R857" t="str">
            <v>1</v>
          </cell>
          <cell r="S857" t="str">
            <v>45</v>
          </cell>
          <cell r="T857">
            <v>94</v>
          </cell>
          <cell r="U857">
            <v>6</v>
          </cell>
          <cell r="V857">
            <v>97</v>
          </cell>
          <cell r="W857">
            <v>6</v>
          </cell>
          <cell r="X857">
            <v>97</v>
          </cell>
          <cell r="Y857">
            <v>0</v>
          </cell>
          <cell r="Z857">
            <v>0</v>
          </cell>
          <cell r="AD857" t="str">
            <v>0</v>
          </cell>
          <cell r="AE857" t="str">
            <v>0</v>
          </cell>
          <cell r="AF857" t="str">
            <v>19</v>
          </cell>
          <cell r="AI857">
            <v>0</v>
          </cell>
          <cell r="AJ857">
            <v>0</v>
          </cell>
        </row>
        <row r="858">
          <cell r="A858" t="str">
            <v>19</v>
          </cell>
          <cell r="B858" t="str">
            <v>19</v>
          </cell>
          <cell r="C858" t="str">
            <v>297</v>
          </cell>
          <cell r="D858" t="str">
            <v>Машина для очистки</v>
          </cell>
          <cell r="E858" t="str">
            <v>кишок</v>
          </cell>
          <cell r="G858" t="str">
            <v>01</v>
          </cell>
          <cell r="H858">
            <v>85700</v>
          </cell>
          <cell r="I858">
            <v>12340.87</v>
          </cell>
          <cell r="J858">
            <v>0</v>
          </cell>
          <cell r="K858">
            <v>1</v>
          </cell>
          <cell r="L858" t="str">
            <v>88/4</v>
          </cell>
          <cell r="M858" t="str">
            <v>45102</v>
          </cell>
          <cell r="N858" t="str">
            <v>142925101</v>
          </cell>
          <cell r="P858">
            <v>15.4</v>
          </cell>
          <cell r="Q858">
            <v>0</v>
          </cell>
          <cell r="R858" t="str">
            <v>1</v>
          </cell>
          <cell r="S858" t="str">
            <v>45</v>
          </cell>
          <cell r="T858">
            <v>94</v>
          </cell>
          <cell r="U858">
            <v>6</v>
          </cell>
          <cell r="V858">
            <v>97</v>
          </cell>
          <cell r="W858">
            <v>6</v>
          </cell>
          <cell r="X858">
            <v>97</v>
          </cell>
          <cell r="Y858">
            <v>0</v>
          </cell>
          <cell r="Z858">
            <v>0</v>
          </cell>
          <cell r="AD858" t="str">
            <v>0</v>
          </cell>
          <cell r="AE858" t="str">
            <v>0</v>
          </cell>
          <cell r="AF858" t="str">
            <v>19</v>
          </cell>
          <cell r="AI858">
            <v>0</v>
          </cell>
          <cell r="AJ858">
            <v>0</v>
          </cell>
        </row>
        <row r="859">
          <cell r="A859" t="str">
            <v>19</v>
          </cell>
          <cell r="B859" t="str">
            <v>19</v>
          </cell>
          <cell r="C859" t="str">
            <v>298</v>
          </cell>
          <cell r="D859" t="str">
            <v>Машина для производс</v>
          </cell>
          <cell r="E859" t="str">
            <v>тва льда</v>
          </cell>
          <cell r="G859" t="str">
            <v>01</v>
          </cell>
          <cell r="H859">
            <v>28418.85</v>
          </cell>
          <cell r="I859">
            <v>4091.81</v>
          </cell>
          <cell r="J859">
            <v>0</v>
          </cell>
          <cell r="K859">
            <v>1</v>
          </cell>
          <cell r="L859" t="str">
            <v>88/4</v>
          </cell>
          <cell r="M859" t="str">
            <v>45102</v>
          </cell>
          <cell r="N859" t="str">
            <v>142925101</v>
          </cell>
          <cell r="P859">
            <v>15.4</v>
          </cell>
          <cell r="Q859">
            <v>0</v>
          </cell>
          <cell r="R859" t="str">
            <v>1</v>
          </cell>
          <cell r="S859" t="str">
            <v>45</v>
          </cell>
          <cell r="T859">
            <v>94</v>
          </cell>
          <cell r="U859">
            <v>6</v>
          </cell>
          <cell r="V859">
            <v>97</v>
          </cell>
          <cell r="W859">
            <v>6</v>
          </cell>
          <cell r="X859">
            <v>97</v>
          </cell>
          <cell r="Y859">
            <v>0</v>
          </cell>
          <cell r="Z859">
            <v>0</v>
          </cell>
          <cell r="AD859" t="str">
            <v>0</v>
          </cell>
          <cell r="AE859" t="str">
            <v>0</v>
          </cell>
          <cell r="AF859" t="str">
            <v>19</v>
          </cell>
          <cell r="AI859">
            <v>0</v>
          </cell>
          <cell r="AJ859">
            <v>0</v>
          </cell>
        </row>
        <row r="860">
          <cell r="A860" t="str">
            <v>19</v>
          </cell>
          <cell r="B860" t="str">
            <v>19</v>
          </cell>
          <cell r="C860" t="str">
            <v>299</v>
          </cell>
          <cell r="D860" t="str">
            <v>Машина для произврдс</v>
          </cell>
          <cell r="E860" t="str">
            <v>тва фарша</v>
          </cell>
          <cell r="G860" t="str">
            <v>01</v>
          </cell>
          <cell r="H860">
            <v>320000</v>
          </cell>
          <cell r="I860">
            <v>46080.14</v>
          </cell>
          <cell r="J860">
            <v>0</v>
          </cell>
          <cell r="K860">
            <v>1</v>
          </cell>
          <cell r="L860" t="str">
            <v>88/4</v>
          </cell>
          <cell r="M860" t="str">
            <v>45102</v>
          </cell>
          <cell r="N860" t="str">
            <v>142925101</v>
          </cell>
          <cell r="P860">
            <v>15.4</v>
          </cell>
          <cell r="Q860">
            <v>0</v>
          </cell>
          <cell r="R860" t="str">
            <v>1</v>
          </cell>
          <cell r="S860" t="str">
            <v>45</v>
          </cell>
          <cell r="T860">
            <v>94</v>
          </cell>
          <cell r="U860">
            <v>6</v>
          </cell>
          <cell r="V860">
            <v>97</v>
          </cell>
          <cell r="W860">
            <v>6</v>
          </cell>
          <cell r="X860">
            <v>97</v>
          </cell>
          <cell r="Y860">
            <v>0</v>
          </cell>
          <cell r="Z860">
            <v>0</v>
          </cell>
          <cell r="AD860" t="str">
            <v>0</v>
          </cell>
          <cell r="AE860" t="str">
            <v>0</v>
          </cell>
          <cell r="AF860" t="str">
            <v>19</v>
          </cell>
          <cell r="AI860">
            <v>0</v>
          </cell>
          <cell r="AJ860">
            <v>0</v>
          </cell>
        </row>
        <row r="861">
          <cell r="A861" t="str">
            <v>19</v>
          </cell>
          <cell r="B861" t="str">
            <v>19</v>
          </cell>
          <cell r="C861" t="str">
            <v>300</v>
          </cell>
          <cell r="D861" t="str">
            <v>Машина для производс</v>
          </cell>
          <cell r="E861" t="str">
            <v>тва фарша</v>
          </cell>
          <cell r="G861" t="str">
            <v>01</v>
          </cell>
          <cell r="H861">
            <v>320000</v>
          </cell>
          <cell r="I861">
            <v>46080.14</v>
          </cell>
          <cell r="J861">
            <v>0</v>
          </cell>
          <cell r="K861">
            <v>1</v>
          </cell>
          <cell r="L861" t="str">
            <v>88/4</v>
          </cell>
          <cell r="M861" t="str">
            <v>45102</v>
          </cell>
          <cell r="N861" t="str">
            <v>142925101</v>
          </cell>
          <cell r="P861">
            <v>15.4</v>
          </cell>
          <cell r="Q861">
            <v>0</v>
          </cell>
          <cell r="R861" t="str">
            <v>1</v>
          </cell>
          <cell r="S861" t="str">
            <v>45</v>
          </cell>
          <cell r="T861">
            <v>94</v>
          </cell>
          <cell r="U861">
            <v>6</v>
          </cell>
          <cell r="V861">
            <v>97</v>
          </cell>
          <cell r="W861">
            <v>6</v>
          </cell>
          <cell r="X861">
            <v>97</v>
          </cell>
          <cell r="Y861">
            <v>0</v>
          </cell>
          <cell r="Z861">
            <v>0</v>
          </cell>
          <cell r="AD861" t="str">
            <v>0</v>
          </cell>
          <cell r="AE861" t="str">
            <v>0</v>
          </cell>
          <cell r="AF861" t="str">
            <v>19</v>
          </cell>
          <cell r="AI861">
            <v>0</v>
          </cell>
          <cell r="AJ861">
            <v>0</v>
          </cell>
        </row>
        <row r="862">
          <cell r="A862" t="str">
            <v>19</v>
          </cell>
          <cell r="B862" t="str">
            <v>19</v>
          </cell>
          <cell r="C862" t="str">
            <v>301</v>
          </cell>
          <cell r="D862" t="str">
            <v>Машина для снятия ко</v>
          </cell>
          <cell r="E862" t="str">
            <v>жи</v>
          </cell>
          <cell r="G862" t="str">
            <v>01</v>
          </cell>
          <cell r="H862">
            <v>84600</v>
          </cell>
          <cell r="I862">
            <v>12182.4</v>
          </cell>
          <cell r="J862">
            <v>0</v>
          </cell>
          <cell r="K862">
            <v>1</v>
          </cell>
          <cell r="L862" t="str">
            <v>88/4</v>
          </cell>
          <cell r="M862" t="str">
            <v>45102</v>
          </cell>
          <cell r="N862" t="str">
            <v>142925101</v>
          </cell>
          <cell r="P862">
            <v>15.4</v>
          </cell>
          <cell r="Q862">
            <v>0</v>
          </cell>
          <cell r="R862" t="str">
            <v>1</v>
          </cell>
          <cell r="S862" t="str">
            <v>45</v>
          </cell>
          <cell r="T862">
            <v>94</v>
          </cell>
          <cell r="U862">
            <v>6</v>
          </cell>
          <cell r="V862">
            <v>97</v>
          </cell>
          <cell r="W862">
            <v>6</v>
          </cell>
          <cell r="X862">
            <v>97</v>
          </cell>
          <cell r="Y862">
            <v>0</v>
          </cell>
          <cell r="Z862">
            <v>0</v>
          </cell>
          <cell r="AD862" t="str">
            <v>0</v>
          </cell>
          <cell r="AE862" t="str">
            <v>0</v>
          </cell>
          <cell r="AF862" t="str">
            <v>19</v>
          </cell>
          <cell r="AI862">
            <v>0</v>
          </cell>
          <cell r="AJ862">
            <v>0</v>
          </cell>
        </row>
        <row r="863">
          <cell r="A863" t="str">
            <v>19</v>
          </cell>
          <cell r="B863" t="str">
            <v>19</v>
          </cell>
          <cell r="C863" t="str">
            <v>302</v>
          </cell>
          <cell r="D863" t="str">
            <v>Оборудование терм.об</v>
          </cell>
          <cell r="E863" t="str">
            <v>работки</v>
          </cell>
          <cell r="G863" t="str">
            <v>01</v>
          </cell>
          <cell r="H863">
            <v>32400</v>
          </cell>
          <cell r="I863">
            <v>4665.3599999999997</v>
          </cell>
          <cell r="J863">
            <v>0</v>
          </cell>
          <cell r="K863">
            <v>1</v>
          </cell>
          <cell r="L863" t="str">
            <v>88/4</v>
          </cell>
          <cell r="M863" t="str">
            <v>45102</v>
          </cell>
          <cell r="N863" t="str">
            <v>142925101</v>
          </cell>
          <cell r="P863">
            <v>15.4</v>
          </cell>
          <cell r="Q863">
            <v>0</v>
          </cell>
          <cell r="R863" t="str">
            <v>1</v>
          </cell>
          <cell r="S863" t="str">
            <v>45</v>
          </cell>
          <cell r="T863">
            <v>94</v>
          </cell>
          <cell r="U863">
            <v>6</v>
          </cell>
          <cell r="V863">
            <v>97</v>
          </cell>
          <cell r="W863">
            <v>6</v>
          </cell>
          <cell r="X863">
            <v>97</v>
          </cell>
          <cell r="Y863">
            <v>0</v>
          </cell>
          <cell r="Z863">
            <v>0</v>
          </cell>
          <cell r="AD863" t="str">
            <v>0</v>
          </cell>
          <cell r="AE863" t="str">
            <v>0</v>
          </cell>
          <cell r="AF863" t="str">
            <v>19</v>
          </cell>
          <cell r="AI863">
            <v>0</v>
          </cell>
          <cell r="AJ863">
            <v>0</v>
          </cell>
        </row>
        <row r="864">
          <cell r="A864" t="str">
            <v>19</v>
          </cell>
          <cell r="B864" t="str">
            <v>19</v>
          </cell>
          <cell r="C864" t="str">
            <v>303</v>
          </cell>
          <cell r="D864" t="str">
            <v>Очистные сооружения</v>
          </cell>
          <cell r="G864" t="str">
            <v>01</v>
          </cell>
          <cell r="H864">
            <v>379305.29</v>
          </cell>
          <cell r="I864">
            <v>49677.919999999998</v>
          </cell>
          <cell r="J864">
            <v>0</v>
          </cell>
          <cell r="K864">
            <v>1</v>
          </cell>
          <cell r="L864" t="str">
            <v>88/4</v>
          </cell>
          <cell r="M864" t="str">
            <v>45102</v>
          </cell>
          <cell r="N864" t="str">
            <v>12 4527371</v>
          </cell>
          <cell r="P864">
            <v>15.4</v>
          </cell>
          <cell r="Q864">
            <v>0</v>
          </cell>
          <cell r="R864" t="str">
            <v>1</v>
          </cell>
          <cell r="S864" t="str">
            <v>45</v>
          </cell>
          <cell r="T864">
            <v>94</v>
          </cell>
          <cell r="U864">
            <v>6</v>
          </cell>
          <cell r="V864">
            <v>97</v>
          </cell>
          <cell r="W864">
            <v>6</v>
          </cell>
          <cell r="X864">
            <v>97</v>
          </cell>
          <cell r="Y864">
            <v>0</v>
          </cell>
          <cell r="Z864">
            <v>0</v>
          </cell>
          <cell r="AD864" t="str">
            <v>0</v>
          </cell>
          <cell r="AE864" t="str">
            <v>0</v>
          </cell>
          <cell r="AF864" t="str">
            <v>19</v>
          </cell>
          <cell r="AI864">
            <v>0</v>
          </cell>
          <cell r="AJ864">
            <v>0</v>
          </cell>
        </row>
        <row r="865">
          <cell r="A865" t="str">
            <v>19</v>
          </cell>
          <cell r="B865" t="str">
            <v>19</v>
          </cell>
          <cell r="C865" t="str">
            <v>304</v>
          </cell>
          <cell r="D865" t="str">
            <v>Пила ленточная для р</v>
          </cell>
          <cell r="E865" t="str">
            <v>азреза костей</v>
          </cell>
          <cell r="G865" t="str">
            <v>01</v>
          </cell>
          <cell r="H865">
            <v>28000</v>
          </cell>
          <cell r="I865">
            <v>4031.92</v>
          </cell>
          <cell r="J865">
            <v>0</v>
          </cell>
          <cell r="K865">
            <v>1</v>
          </cell>
          <cell r="L865" t="str">
            <v>88/4</v>
          </cell>
          <cell r="M865" t="str">
            <v>45102</v>
          </cell>
          <cell r="N865" t="str">
            <v>142925101</v>
          </cell>
          <cell r="P865">
            <v>15.4</v>
          </cell>
          <cell r="Q865">
            <v>0</v>
          </cell>
          <cell r="R865" t="str">
            <v>1</v>
          </cell>
          <cell r="S865" t="str">
            <v>45</v>
          </cell>
          <cell r="T865">
            <v>94</v>
          </cell>
          <cell r="U865">
            <v>6</v>
          </cell>
          <cell r="V865">
            <v>97</v>
          </cell>
          <cell r="W865">
            <v>6</v>
          </cell>
          <cell r="X865">
            <v>97</v>
          </cell>
          <cell r="Y865">
            <v>0</v>
          </cell>
          <cell r="Z865">
            <v>0</v>
          </cell>
          <cell r="AD865" t="str">
            <v>0</v>
          </cell>
          <cell r="AE865" t="str">
            <v>0</v>
          </cell>
          <cell r="AF865" t="str">
            <v>19</v>
          </cell>
          <cell r="AI865">
            <v>0</v>
          </cell>
          <cell r="AJ865">
            <v>0</v>
          </cell>
        </row>
        <row r="866">
          <cell r="A866" t="str">
            <v>19</v>
          </cell>
          <cell r="B866" t="str">
            <v>19</v>
          </cell>
          <cell r="C866" t="str">
            <v>305</v>
          </cell>
          <cell r="D866" t="str">
            <v>Пила эл.для разделки</v>
          </cell>
          <cell r="G866" t="str">
            <v>01</v>
          </cell>
          <cell r="H866">
            <v>20000</v>
          </cell>
          <cell r="I866">
            <v>2880.35</v>
          </cell>
          <cell r="J866">
            <v>0</v>
          </cell>
          <cell r="K866">
            <v>1</v>
          </cell>
          <cell r="L866" t="str">
            <v>88/4</v>
          </cell>
          <cell r="M866" t="str">
            <v>45102</v>
          </cell>
          <cell r="N866" t="str">
            <v>142925101</v>
          </cell>
          <cell r="P866">
            <v>15.4</v>
          </cell>
          <cell r="Q866">
            <v>0</v>
          </cell>
          <cell r="R866" t="str">
            <v>1</v>
          </cell>
          <cell r="S866" t="str">
            <v>45</v>
          </cell>
          <cell r="T866">
            <v>94</v>
          </cell>
          <cell r="U866">
            <v>6</v>
          </cell>
          <cell r="V866">
            <v>97</v>
          </cell>
          <cell r="W866">
            <v>6</v>
          </cell>
          <cell r="X866">
            <v>97</v>
          </cell>
          <cell r="Y866">
            <v>0</v>
          </cell>
          <cell r="Z866">
            <v>0</v>
          </cell>
          <cell r="AD866" t="str">
            <v>0</v>
          </cell>
          <cell r="AE866" t="str">
            <v>0</v>
          </cell>
          <cell r="AF866" t="str">
            <v>19</v>
          </cell>
          <cell r="AI866">
            <v>0</v>
          </cell>
          <cell r="AJ866">
            <v>0</v>
          </cell>
        </row>
        <row r="867">
          <cell r="A867" t="str">
            <v>19</v>
          </cell>
          <cell r="B867" t="str">
            <v>19</v>
          </cell>
          <cell r="C867" t="str">
            <v>306</v>
          </cell>
          <cell r="D867" t="str">
            <v>Пистолет для глушени</v>
          </cell>
          <cell r="E867" t="str">
            <v>я КРС</v>
          </cell>
          <cell r="G867" t="str">
            <v>01</v>
          </cell>
          <cell r="H867">
            <v>5783</v>
          </cell>
          <cell r="I867">
            <v>832.83</v>
          </cell>
          <cell r="J867">
            <v>0</v>
          </cell>
          <cell r="K867">
            <v>1</v>
          </cell>
          <cell r="L867" t="str">
            <v>88/4</v>
          </cell>
          <cell r="M867" t="str">
            <v>45102</v>
          </cell>
          <cell r="N867" t="str">
            <v>142925101</v>
          </cell>
          <cell r="P867">
            <v>15.4</v>
          </cell>
          <cell r="Q867">
            <v>0</v>
          </cell>
          <cell r="R867" t="str">
            <v>1</v>
          </cell>
          <cell r="S867" t="str">
            <v>45</v>
          </cell>
          <cell r="T867">
            <v>94</v>
          </cell>
          <cell r="U867">
            <v>6</v>
          </cell>
          <cell r="V867">
            <v>97</v>
          </cell>
          <cell r="W867">
            <v>6</v>
          </cell>
          <cell r="X867">
            <v>97</v>
          </cell>
          <cell r="Y867">
            <v>0</v>
          </cell>
          <cell r="Z867">
            <v>0</v>
          </cell>
          <cell r="AD867" t="str">
            <v>0</v>
          </cell>
          <cell r="AE867" t="str">
            <v>0</v>
          </cell>
          <cell r="AF867" t="str">
            <v>19</v>
          </cell>
          <cell r="AI867">
            <v>0</v>
          </cell>
          <cell r="AJ867">
            <v>0</v>
          </cell>
        </row>
        <row r="868">
          <cell r="A868" t="str">
            <v>19</v>
          </cell>
          <cell r="B868" t="str">
            <v>19</v>
          </cell>
          <cell r="C868" t="str">
            <v>307</v>
          </cell>
          <cell r="D868" t="str">
            <v>Пистолет электр.для</v>
          </cell>
          <cell r="E868" t="str">
            <v>глушения скота</v>
          </cell>
          <cell r="G868" t="str">
            <v>01</v>
          </cell>
          <cell r="H868">
            <v>9230</v>
          </cell>
          <cell r="I868">
            <v>1181.52</v>
          </cell>
          <cell r="J868">
            <v>0</v>
          </cell>
          <cell r="K868">
            <v>1</v>
          </cell>
          <cell r="L868" t="str">
            <v>88/4</v>
          </cell>
          <cell r="M868" t="str">
            <v>45102</v>
          </cell>
          <cell r="N868" t="str">
            <v>142925101</v>
          </cell>
          <cell r="P868">
            <v>15.4</v>
          </cell>
          <cell r="Q868">
            <v>0</v>
          </cell>
          <cell r="R868" t="str">
            <v>1</v>
          </cell>
          <cell r="S868" t="str">
            <v>45</v>
          </cell>
          <cell r="T868">
            <v>94</v>
          </cell>
          <cell r="U868">
            <v>6</v>
          </cell>
          <cell r="V868">
            <v>97</v>
          </cell>
          <cell r="W868">
            <v>6</v>
          </cell>
          <cell r="X868">
            <v>97</v>
          </cell>
          <cell r="Y868">
            <v>0</v>
          </cell>
          <cell r="Z868">
            <v>0</v>
          </cell>
          <cell r="AD868" t="str">
            <v>0</v>
          </cell>
          <cell r="AE868" t="str">
            <v>0</v>
          </cell>
          <cell r="AF868" t="str">
            <v>19</v>
          </cell>
          <cell r="AI868">
            <v>0</v>
          </cell>
          <cell r="AJ868">
            <v>0</v>
          </cell>
        </row>
        <row r="869">
          <cell r="A869" t="str">
            <v>19</v>
          </cell>
          <cell r="B869" t="str">
            <v>19</v>
          </cell>
          <cell r="C869" t="str">
            <v>308</v>
          </cell>
          <cell r="D869" t="str">
            <v>Площадка для распило</v>
          </cell>
          <cell r="E869" t="str">
            <v>вки туш</v>
          </cell>
          <cell r="G869" t="str">
            <v>01</v>
          </cell>
          <cell r="H869">
            <v>29000</v>
          </cell>
          <cell r="I869">
            <v>3712.03</v>
          </cell>
          <cell r="J869">
            <v>0</v>
          </cell>
          <cell r="K869">
            <v>1</v>
          </cell>
          <cell r="L869" t="str">
            <v>88/4</v>
          </cell>
          <cell r="M869" t="str">
            <v>45102</v>
          </cell>
          <cell r="N869" t="str">
            <v>142925101</v>
          </cell>
          <cell r="P869">
            <v>15.4</v>
          </cell>
          <cell r="Q869">
            <v>0</v>
          </cell>
          <cell r="R869" t="str">
            <v>1</v>
          </cell>
          <cell r="S869" t="str">
            <v>45</v>
          </cell>
          <cell r="T869">
            <v>94</v>
          </cell>
          <cell r="U869">
            <v>6</v>
          </cell>
          <cell r="V869">
            <v>97</v>
          </cell>
          <cell r="W869">
            <v>6</v>
          </cell>
          <cell r="X869">
            <v>97</v>
          </cell>
          <cell r="Y869">
            <v>0</v>
          </cell>
          <cell r="Z869">
            <v>0</v>
          </cell>
          <cell r="AD869" t="str">
            <v>0</v>
          </cell>
          <cell r="AE869" t="str">
            <v>0</v>
          </cell>
          <cell r="AF869" t="str">
            <v>19</v>
          </cell>
          <cell r="AI869">
            <v>0</v>
          </cell>
          <cell r="AJ869">
            <v>0</v>
          </cell>
        </row>
        <row r="870">
          <cell r="A870" t="str">
            <v>19</v>
          </cell>
          <cell r="B870" t="str">
            <v>19</v>
          </cell>
          <cell r="C870" t="str">
            <v>309</v>
          </cell>
          <cell r="D870" t="str">
            <v>Площадка для удалени</v>
          </cell>
          <cell r="E870" t="str">
            <v>я кишок</v>
          </cell>
          <cell r="G870" t="str">
            <v>01</v>
          </cell>
          <cell r="H870">
            <v>29000</v>
          </cell>
          <cell r="I870">
            <v>3712.03</v>
          </cell>
          <cell r="J870">
            <v>0</v>
          </cell>
          <cell r="K870">
            <v>1</v>
          </cell>
          <cell r="L870" t="str">
            <v>88/4</v>
          </cell>
          <cell r="M870" t="str">
            <v>45102</v>
          </cell>
          <cell r="N870" t="str">
            <v>142925101</v>
          </cell>
          <cell r="P870">
            <v>15.4</v>
          </cell>
          <cell r="Q870">
            <v>0</v>
          </cell>
          <cell r="R870" t="str">
            <v>1</v>
          </cell>
          <cell r="S870" t="str">
            <v>45</v>
          </cell>
          <cell r="T870">
            <v>94</v>
          </cell>
          <cell r="U870">
            <v>6</v>
          </cell>
          <cell r="V870">
            <v>97</v>
          </cell>
          <cell r="W870">
            <v>6</v>
          </cell>
          <cell r="X870">
            <v>97</v>
          </cell>
          <cell r="Y870">
            <v>0</v>
          </cell>
          <cell r="Z870">
            <v>0</v>
          </cell>
          <cell r="AD870" t="str">
            <v>0</v>
          </cell>
          <cell r="AE870" t="str">
            <v>0</v>
          </cell>
          <cell r="AF870" t="str">
            <v>19</v>
          </cell>
          <cell r="AI870">
            <v>0</v>
          </cell>
          <cell r="AJ870">
            <v>0</v>
          </cell>
        </row>
        <row r="871">
          <cell r="A871" t="str">
            <v>19</v>
          </cell>
          <cell r="B871" t="str">
            <v>19</v>
          </cell>
          <cell r="C871" t="str">
            <v>310</v>
          </cell>
          <cell r="D871" t="str">
            <v>Подъемник вагона</v>
          </cell>
          <cell r="G871" t="str">
            <v>01</v>
          </cell>
          <cell r="H871">
            <v>23600</v>
          </cell>
          <cell r="I871">
            <v>3020.94</v>
          </cell>
          <cell r="J871">
            <v>0</v>
          </cell>
          <cell r="K871">
            <v>1</v>
          </cell>
          <cell r="L871" t="str">
            <v>88/4</v>
          </cell>
          <cell r="M871" t="str">
            <v>45102</v>
          </cell>
          <cell r="N871" t="str">
            <v>142925101</v>
          </cell>
          <cell r="P871">
            <v>15.4</v>
          </cell>
          <cell r="Q871">
            <v>0</v>
          </cell>
          <cell r="R871" t="str">
            <v>1</v>
          </cell>
          <cell r="S871" t="str">
            <v>45</v>
          </cell>
          <cell r="T871">
            <v>94</v>
          </cell>
          <cell r="U871">
            <v>6</v>
          </cell>
          <cell r="V871">
            <v>97</v>
          </cell>
          <cell r="W871">
            <v>6</v>
          </cell>
          <cell r="X871">
            <v>97</v>
          </cell>
          <cell r="Y871">
            <v>0</v>
          </cell>
          <cell r="Z871">
            <v>0</v>
          </cell>
          <cell r="AD871" t="str">
            <v>0</v>
          </cell>
          <cell r="AE871" t="str">
            <v>0</v>
          </cell>
          <cell r="AF871" t="str">
            <v>19</v>
          </cell>
          <cell r="AI871">
            <v>0</v>
          </cell>
          <cell r="AJ871">
            <v>0</v>
          </cell>
        </row>
        <row r="872">
          <cell r="A872" t="str">
            <v>19</v>
          </cell>
          <cell r="B872" t="str">
            <v>19</v>
          </cell>
          <cell r="C872" t="str">
            <v>311</v>
          </cell>
          <cell r="D872" t="str">
            <v>Промывной шланг с на</v>
          </cell>
          <cell r="E872" t="str">
            <v>садкой</v>
          </cell>
          <cell r="G872" t="str">
            <v>01</v>
          </cell>
          <cell r="H872">
            <v>1300</v>
          </cell>
          <cell r="I872">
            <v>165.93</v>
          </cell>
          <cell r="J872">
            <v>0</v>
          </cell>
          <cell r="K872">
            <v>1</v>
          </cell>
          <cell r="L872" t="str">
            <v>88/4</v>
          </cell>
          <cell r="M872" t="str">
            <v>45102</v>
          </cell>
          <cell r="N872" t="str">
            <v>142925101</v>
          </cell>
          <cell r="P872">
            <v>15.4</v>
          </cell>
          <cell r="Q872">
            <v>0</v>
          </cell>
          <cell r="R872" t="str">
            <v>1</v>
          </cell>
          <cell r="S872" t="str">
            <v>45</v>
          </cell>
          <cell r="T872">
            <v>94</v>
          </cell>
          <cell r="U872">
            <v>6</v>
          </cell>
          <cell r="V872">
            <v>97</v>
          </cell>
          <cell r="W872">
            <v>6</v>
          </cell>
          <cell r="X872">
            <v>97</v>
          </cell>
          <cell r="Y872">
            <v>0</v>
          </cell>
          <cell r="Z872">
            <v>0</v>
          </cell>
          <cell r="AD872" t="str">
            <v>0</v>
          </cell>
          <cell r="AE872" t="str">
            <v>0</v>
          </cell>
          <cell r="AF872" t="str">
            <v>19</v>
          </cell>
          <cell r="AI872">
            <v>0</v>
          </cell>
          <cell r="AJ872">
            <v>0</v>
          </cell>
        </row>
        <row r="873">
          <cell r="A873" t="str">
            <v>19</v>
          </cell>
          <cell r="B873" t="str">
            <v>19</v>
          </cell>
          <cell r="C873" t="str">
            <v>312</v>
          </cell>
          <cell r="D873" t="str">
            <v>Путь убойно-подвесно</v>
          </cell>
          <cell r="E873" t="str">
            <v>й</v>
          </cell>
          <cell r="G873" t="str">
            <v>01</v>
          </cell>
          <cell r="H873">
            <v>22000</v>
          </cell>
          <cell r="I873">
            <v>2815.82</v>
          </cell>
          <cell r="J873">
            <v>0</v>
          </cell>
          <cell r="K873">
            <v>1</v>
          </cell>
          <cell r="L873" t="str">
            <v>88/4</v>
          </cell>
          <cell r="M873" t="str">
            <v>45102</v>
          </cell>
          <cell r="N873" t="str">
            <v>142925101</v>
          </cell>
          <cell r="P873">
            <v>15.4</v>
          </cell>
          <cell r="Q873">
            <v>0</v>
          </cell>
          <cell r="R873" t="str">
            <v>1</v>
          </cell>
          <cell r="S873" t="str">
            <v>45</v>
          </cell>
          <cell r="T873">
            <v>94</v>
          </cell>
          <cell r="U873">
            <v>6</v>
          </cell>
          <cell r="V873">
            <v>97</v>
          </cell>
          <cell r="W873">
            <v>6</v>
          </cell>
          <cell r="X873">
            <v>97</v>
          </cell>
          <cell r="Y873">
            <v>0</v>
          </cell>
          <cell r="Z873">
            <v>0</v>
          </cell>
          <cell r="AD873" t="str">
            <v>0</v>
          </cell>
          <cell r="AE873" t="str">
            <v>0</v>
          </cell>
          <cell r="AF873" t="str">
            <v>19</v>
          </cell>
          <cell r="AI873">
            <v>0</v>
          </cell>
          <cell r="AJ873">
            <v>0</v>
          </cell>
        </row>
        <row r="874">
          <cell r="A874" t="str">
            <v>19</v>
          </cell>
          <cell r="B874" t="str">
            <v>19</v>
          </cell>
          <cell r="C874" t="str">
            <v>313</v>
          </cell>
          <cell r="D874" t="str">
            <v>Путь убойно-подвесно</v>
          </cell>
          <cell r="E874" t="str">
            <v>й</v>
          </cell>
          <cell r="G874" t="str">
            <v>01</v>
          </cell>
          <cell r="H874">
            <v>37000</v>
          </cell>
          <cell r="I874">
            <v>4736.09</v>
          </cell>
          <cell r="J874">
            <v>0</v>
          </cell>
          <cell r="K874">
            <v>1</v>
          </cell>
          <cell r="L874" t="str">
            <v>88/4</v>
          </cell>
          <cell r="M874" t="str">
            <v>45102</v>
          </cell>
          <cell r="N874" t="str">
            <v>142925101</v>
          </cell>
          <cell r="P874">
            <v>15.4</v>
          </cell>
          <cell r="Q874">
            <v>0</v>
          </cell>
          <cell r="R874" t="str">
            <v>1</v>
          </cell>
          <cell r="S874" t="str">
            <v>45</v>
          </cell>
          <cell r="T874">
            <v>94</v>
          </cell>
          <cell r="U874">
            <v>6</v>
          </cell>
          <cell r="V874">
            <v>97</v>
          </cell>
          <cell r="W874">
            <v>6</v>
          </cell>
          <cell r="X874">
            <v>97</v>
          </cell>
          <cell r="Y874">
            <v>0</v>
          </cell>
          <cell r="Z874">
            <v>0</v>
          </cell>
          <cell r="AD874" t="str">
            <v>0</v>
          </cell>
          <cell r="AE874" t="str">
            <v>0</v>
          </cell>
          <cell r="AF874" t="str">
            <v>19</v>
          </cell>
          <cell r="AI874">
            <v>0</v>
          </cell>
          <cell r="AJ874">
            <v>0</v>
          </cell>
        </row>
        <row r="875">
          <cell r="A875" t="str">
            <v>19</v>
          </cell>
          <cell r="B875" t="str">
            <v>19</v>
          </cell>
          <cell r="C875" t="str">
            <v>314</v>
          </cell>
          <cell r="D875" t="str">
            <v>Стол-тележка для обд</v>
          </cell>
          <cell r="E875" t="str">
            <v>ирки шкур</v>
          </cell>
          <cell r="G875" t="str">
            <v>01</v>
          </cell>
          <cell r="H875">
            <v>8124</v>
          </cell>
          <cell r="I875">
            <v>1039.5</v>
          </cell>
          <cell r="J875">
            <v>0</v>
          </cell>
          <cell r="K875">
            <v>1</v>
          </cell>
          <cell r="L875" t="str">
            <v>88/4</v>
          </cell>
          <cell r="M875" t="str">
            <v>45102</v>
          </cell>
          <cell r="N875" t="str">
            <v>142925101</v>
          </cell>
          <cell r="P875">
            <v>15.4</v>
          </cell>
          <cell r="Q875">
            <v>0</v>
          </cell>
          <cell r="R875" t="str">
            <v>1</v>
          </cell>
          <cell r="S875" t="str">
            <v>45</v>
          </cell>
          <cell r="T875">
            <v>94</v>
          </cell>
          <cell r="U875">
            <v>6</v>
          </cell>
          <cell r="V875">
            <v>97</v>
          </cell>
          <cell r="W875">
            <v>6</v>
          </cell>
          <cell r="X875">
            <v>97</v>
          </cell>
          <cell r="Y875">
            <v>0</v>
          </cell>
          <cell r="Z875">
            <v>0</v>
          </cell>
          <cell r="AD875" t="str">
            <v>0</v>
          </cell>
          <cell r="AE875" t="str">
            <v>0</v>
          </cell>
          <cell r="AF875" t="str">
            <v>19</v>
          </cell>
          <cell r="AI875">
            <v>0</v>
          </cell>
          <cell r="AJ875">
            <v>0</v>
          </cell>
        </row>
        <row r="876">
          <cell r="A876" t="str">
            <v>19</v>
          </cell>
          <cell r="B876" t="str">
            <v>19</v>
          </cell>
          <cell r="C876" t="str">
            <v>315</v>
          </cell>
          <cell r="D876" t="str">
            <v>Стол для засолки</v>
          </cell>
          <cell r="G876" t="str">
            <v>01</v>
          </cell>
          <cell r="H876">
            <v>6120</v>
          </cell>
          <cell r="I876">
            <v>783.7</v>
          </cell>
          <cell r="J876">
            <v>0</v>
          </cell>
          <cell r="K876">
            <v>1</v>
          </cell>
          <cell r="L876" t="str">
            <v>88/4</v>
          </cell>
          <cell r="M876" t="str">
            <v>45102</v>
          </cell>
          <cell r="N876" t="str">
            <v>142925101</v>
          </cell>
          <cell r="P876">
            <v>15.4</v>
          </cell>
          <cell r="Q876">
            <v>0</v>
          </cell>
          <cell r="R876" t="str">
            <v>1</v>
          </cell>
          <cell r="S876" t="str">
            <v>45</v>
          </cell>
          <cell r="T876">
            <v>94</v>
          </cell>
          <cell r="U876">
            <v>6</v>
          </cell>
          <cell r="V876">
            <v>97</v>
          </cell>
          <cell r="W876">
            <v>6</v>
          </cell>
          <cell r="X876">
            <v>97</v>
          </cell>
          <cell r="Y876">
            <v>0</v>
          </cell>
          <cell r="Z876">
            <v>0</v>
          </cell>
          <cell r="AD876" t="str">
            <v>0</v>
          </cell>
          <cell r="AE876" t="str">
            <v>0</v>
          </cell>
          <cell r="AF876" t="str">
            <v>19</v>
          </cell>
          <cell r="AI876">
            <v>0</v>
          </cell>
          <cell r="AJ876">
            <v>0</v>
          </cell>
        </row>
        <row r="877">
          <cell r="A877" t="str">
            <v>19</v>
          </cell>
          <cell r="B877" t="str">
            <v>19</v>
          </cell>
          <cell r="C877" t="str">
            <v>316</v>
          </cell>
          <cell r="D877" t="str">
            <v>Стол для накопления</v>
          </cell>
          <cell r="E877" t="str">
            <v>колбас</v>
          </cell>
          <cell r="G877" t="str">
            <v>01</v>
          </cell>
          <cell r="H877">
            <v>6450</v>
          </cell>
          <cell r="I877">
            <v>825.73</v>
          </cell>
          <cell r="J877">
            <v>0</v>
          </cell>
          <cell r="K877">
            <v>1</v>
          </cell>
          <cell r="L877" t="str">
            <v>88/4</v>
          </cell>
          <cell r="M877" t="str">
            <v>45102</v>
          </cell>
          <cell r="N877" t="str">
            <v>142925101</v>
          </cell>
          <cell r="P877">
            <v>15.4</v>
          </cell>
          <cell r="Q877">
            <v>0</v>
          </cell>
          <cell r="R877" t="str">
            <v>1</v>
          </cell>
          <cell r="S877" t="str">
            <v>45</v>
          </cell>
          <cell r="T877">
            <v>94</v>
          </cell>
          <cell r="U877">
            <v>6</v>
          </cell>
          <cell r="V877">
            <v>97</v>
          </cell>
          <cell r="W877">
            <v>6</v>
          </cell>
          <cell r="X877">
            <v>97</v>
          </cell>
          <cell r="Y877">
            <v>0</v>
          </cell>
          <cell r="Z877">
            <v>0</v>
          </cell>
          <cell r="AD877" t="str">
            <v>0</v>
          </cell>
          <cell r="AE877" t="str">
            <v>0</v>
          </cell>
          <cell r="AF877" t="str">
            <v>19</v>
          </cell>
          <cell r="AI877">
            <v>0</v>
          </cell>
          <cell r="AJ877">
            <v>0</v>
          </cell>
        </row>
        <row r="878">
          <cell r="A878" t="str">
            <v>19</v>
          </cell>
          <cell r="B878" t="str">
            <v>19</v>
          </cell>
          <cell r="C878" t="str">
            <v>317</v>
          </cell>
          <cell r="D878" t="str">
            <v>Стол для обрезки</v>
          </cell>
          <cell r="G878" t="str">
            <v>01</v>
          </cell>
          <cell r="H878">
            <v>6450</v>
          </cell>
          <cell r="I878">
            <v>825.73</v>
          </cell>
          <cell r="J878">
            <v>0</v>
          </cell>
          <cell r="K878">
            <v>1</v>
          </cell>
          <cell r="L878" t="str">
            <v>88/4</v>
          </cell>
          <cell r="M878" t="str">
            <v>45102</v>
          </cell>
          <cell r="N878" t="str">
            <v>142925101</v>
          </cell>
          <cell r="P878">
            <v>15.4</v>
          </cell>
          <cell r="Q878">
            <v>0</v>
          </cell>
          <cell r="R878" t="str">
            <v>1</v>
          </cell>
          <cell r="S878" t="str">
            <v>45</v>
          </cell>
          <cell r="T878">
            <v>94</v>
          </cell>
          <cell r="U878">
            <v>6</v>
          </cell>
          <cell r="V878">
            <v>97</v>
          </cell>
          <cell r="W878">
            <v>6</v>
          </cell>
          <cell r="X878">
            <v>97</v>
          </cell>
          <cell r="Y878">
            <v>0</v>
          </cell>
          <cell r="Z878">
            <v>0</v>
          </cell>
          <cell r="AD878" t="str">
            <v>0</v>
          </cell>
          <cell r="AE878" t="str">
            <v>0</v>
          </cell>
          <cell r="AF878" t="str">
            <v>19</v>
          </cell>
          <cell r="AI878">
            <v>0</v>
          </cell>
          <cell r="AJ878">
            <v>0</v>
          </cell>
        </row>
        <row r="879">
          <cell r="A879" t="str">
            <v>19</v>
          </cell>
          <cell r="B879" t="str">
            <v>19</v>
          </cell>
          <cell r="C879" t="str">
            <v>318</v>
          </cell>
          <cell r="D879" t="str">
            <v>Стол для обрезки киш</v>
          </cell>
          <cell r="E879" t="str">
            <v>ок</v>
          </cell>
          <cell r="G879" t="str">
            <v>01</v>
          </cell>
          <cell r="H879">
            <v>8260</v>
          </cell>
          <cell r="I879">
            <v>1056.96</v>
          </cell>
          <cell r="J879">
            <v>0</v>
          </cell>
          <cell r="K879">
            <v>1</v>
          </cell>
          <cell r="L879" t="str">
            <v>88/4</v>
          </cell>
          <cell r="M879" t="str">
            <v>45102</v>
          </cell>
          <cell r="N879" t="str">
            <v>142925101</v>
          </cell>
          <cell r="P879">
            <v>15.4</v>
          </cell>
          <cell r="Q879">
            <v>0</v>
          </cell>
          <cell r="R879" t="str">
            <v>1</v>
          </cell>
          <cell r="S879" t="str">
            <v>45</v>
          </cell>
          <cell r="T879">
            <v>94</v>
          </cell>
          <cell r="U879">
            <v>6</v>
          </cell>
          <cell r="V879">
            <v>97</v>
          </cell>
          <cell r="W879">
            <v>6</v>
          </cell>
          <cell r="X879">
            <v>97</v>
          </cell>
          <cell r="Y879">
            <v>0</v>
          </cell>
          <cell r="Z879">
            <v>0</v>
          </cell>
          <cell r="AD879" t="str">
            <v>0</v>
          </cell>
          <cell r="AE879" t="str">
            <v>0</v>
          </cell>
          <cell r="AF879" t="str">
            <v>19</v>
          </cell>
          <cell r="AI879">
            <v>0</v>
          </cell>
          <cell r="AJ879">
            <v>0</v>
          </cell>
        </row>
        <row r="880">
          <cell r="A880" t="str">
            <v>19</v>
          </cell>
          <cell r="B880" t="str">
            <v>19</v>
          </cell>
          <cell r="C880" t="str">
            <v>319</v>
          </cell>
          <cell r="D880" t="str">
            <v>Стол для разделки</v>
          </cell>
          <cell r="G880" t="str">
            <v>01</v>
          </cell>
          <cell r="H880">
            <v>8260</v>
          </cell>
          <cell r="I880">
            <v>1056.76</v>
          </cell>
          <cell r="J880">
            <v>0</v>
          </cell>
          <cell r="K880">
            <v>1</v>
          </cell>
          <cell r="L880" t="str">
            <v>88/4</v>
          </cell>
          <cell r="M880" t="str">
            <v>45102</v>
          </cell>
          <cell r="N880" t="str">
            <v>142925101</v>
          </cell>
          <cell r="P880">
            <v>15.4</v>
          </cell>
          <cell r="Q880">
            <v>0</v>
          </cell>
          <cell r="R880" t="str">
            <v>1</v>
          </cell>
          <cell r="S880" t="str">
            <v>45</v>
          </cell>
          <cell r="T880">
            <v>94</v>
          </cell>
          <cell r="U880">
            <v>6</v>
          </cell>
          <cell r="V880">
            <v>97</v>
          </cell>
          <cell r="W880">
            <v>6</v>
          </cell>
          <cell r="X880">
            <v>97</v>
          </cell>
          <cell r="Y880">
            <v>0</v>
          </cell>
          <cell r="Z880">
            <v>0</v>
          </cell>
          <cell r="AD880" t="str">
            <v>0</v>
          </cell>
          <cell r="AE880" t="str">
            <v>0</v>
          </cell>
          <cell r="AF880" t="str">
            <v>19</v>
          </cell>
          <cell r="AI880">
            <v>0</v>
          </cell>
          <cell r="AJ880">
            <v>0</v>
          </cell>
        </row>
        <row r="881">
          <cell r="A881" t="str">
            <v>19</v>
          </cell>
          <cell r="B881" t="str">
            <v>19</v>
          </cell>
          <cell r="C881" t="str">
            <v>320</v>
          </cell>
          <cell r="D881" t="str">
            <v>Стол для упаковки</v>
          </cell>
          <cell r="G881" t="str">
            <v>01</v>
          </cell>
          <cell r="H881">
            <v>7500</v>
          </cell>
          <cell r="I881">
            <v>959.91</v>
          </cell>
          <cell r="J881">
            <v>0</v>
          </cell>
          <cell r="K881">
            <v>1</v>
          </cell>
          <cell r="L881" t="str">
            <v>88/4</v>
          </cell>
          <cell r="M881" t="str">
            <v>45102</v>
          </cell>
          <cell r="N881" t="str">
            <v>142925101</v>
          </cell>
          <cell r="P881">
            <v>15.4</v>
          </cell>
          <cell r="Q881">
            <v>0</v>
          </cell>
          <cell r="R881" t="str">
            <v>1</v>
          </cell>
          <cell r="S881" t="str">
            <v>45</v>
          </cell>
          <cell r="T881">
            <v>94</v>
          </cell>
          <cell r="U881">
            <v>6</v>
          </cell>
          <cell r="V881">
            <v>97</v>
          </cell>
          <cell r="W881">
            <v>6</v>
          </cell>
          <cell r="X881">
            <v>97</v>
          </cell>
          <cell r="Y881">
            <v>0</v>
          </cell>
          <cell r="Z881">
            <v>0</v>
          </cell>
          <cell r="AD881" t="str">
            <v>0</v>
          </cell>
          <cell r="AE881" t="str">
            <v>0</v>
          </cell>
          <cell r="AF881" t="str">
            <v>19</v>
          </cell>
          <cell r="AI881">
            <v>0</v>
          </cell>
          <cell r="AJ881">
            <v>0</v>
          </cell>
        </row>
        <row r="882">
          <cell r="A882" t="str">
            <v>19</v>
          </cell>
          <cell r="B882" t="str">
            <v>19</v>
          </cell>
          <cell r="C882" t="str">
            <v>321</v>
          </cell>
          <cell r="D882" t="str">
            <v>Тележка-ванна</v>
          </cell>
          <cell r="G882" t="str">
            <v>01</v>
          </cell>
          <cell r="H882">
            <v>12000</v>
          </cell>
          <cell r="I882">
            <v>1535.79</v>
          </cell>
          <cell r="J882">
            <v>0</v>
          </cell>
          <cell r="K882">
            <v>1</v>
          </cell>
          <cell r="L882" t="str">
            <v>88/4</v>
          </cell>
          <cell r="M882" t="str">
            <v>45102</v>
          </cell>
          <cell r="N882" t="str">
            <v>142925101</v>
          </cell>
          <cell r="P882">
            <v>15.4</v>
          </cell>
          <cell r="Q882">
            <v>0</v>
          </cell>
          <cell r="R882" t="str">
            <v>1</v>
          </cell>
          <cell r="S882" t="str">
            <v>45</v>
          </cell>
          <cell r="T882">
            <v>94</v>
          </cell>
          <cell r="U882">
            <v>6</v>
          </cell>
          <cell r="V882">
            <v>97</v>
          </cell>
          <cell r="W882">
            <v>6</v>
          </cell>
          <cell r="X882">
            <v>97</v>
          </cell>
          <cell r="Y882">
            <v>0</v>
          </cell>
          <cell r="Z882">
            <v>0</v>
          </cell>
          <cell r="AD882" t="str">
            <v>0</v>
          </cell>
          <cell r="AE882" t="str">
            <v>0</v>
          </cell>
          <cell r="AF882" t="str">
            <v>19</v>
          </cell>
          <cell r="AI882">
            <v>0</v>
          </cell>
          <cell r="AJ882">
            <v>0</v>
          </cell>
        </row>
        <row r="883">
          <cell r="A883" t="str">
            <v>19</v>
          </cell>
          <cell r="B883" t="str">
            <v>19</v>
          </cell>
          <cell r="C883" t="str">
            <v>322</v>
          </cell>
          <cell r="D883" t="str">
            <v>Тележка для колбасы</v>
          </cell>
          <cell r="G883" t="str">
            <v>01</v>
          </cell>
          <cell r="H883">
            <v>64800</v>
          </cell>
          <cell r="I883">
            <v>8294.2999999999993</v>
          </cell>
          <cell r="J883">
            <v>0</v>
          </cell>
          <cell r="K883">
            <v>1</v>
          </cell>
          <cell r="L883" t="str">
            <v>88/4</v>
          </cell>
          <cell r="M883" t="str">
            <v>45102</v>
          </cell>
          <cell r="N883" t="str">
            <v>142925101</v>
          </cell>
          <cell r="P883">
            <v>15.4</v>
          </cell>
          <cell r="Q883">
            <v>0</v>
          </cell>
          <cell r="R883" t="str">
            <v>1</v>
          </cell>
          <cell r="S883" t="str">
            <v>45</v>
          </cell>
          <cell r="T883">
            <v>94</v>
          </cell>
          <cell r="U883">
            <v>6</v>
          </cell>
          <cell r="V883">
            <v>97</v>
          </cell>
          <cell r="W883">
            <v>6</v>
          </cell>
          <cell r="X883">
            <v>97</v>
          </cell>
          <cell r="Y883">
            <v>0</v>
          </cell>
          <cell r="Z883">
            <v>0</v>
          </cell>
          <cell r="AD883" t="str">
            <v>0</v>
          </cell>
          <cell r="AE883" t="str">
            <v>0</v>
          </cell>
          <cell r="AF883" t="str">
            <v>19</v>
          </cell>
          <cell r="AI883">
            <v>0</v>
          </cell>
          <cell r="AJ883">
            <v>0</v>
          </cell>
        </row>
        <row r="884">
          <cell r="A884" t="str">
            <v>19</v>
          </cell>
          <cell r="B884" t="str">
            <v>19</v>
          </cell>
          <cell r="C884" t="str">
            <v>323</v>
          </cell>
          <cell r="D884" t="str">
            <v>Тележка для крюков</v>
          </cell>
          <cell r="G884" t="str">
            <v>01</v>
          </cell>
          <cell r="H884">
            <v>9760</v>
          </cell>
          <cell r="I884">
            <v>1248.94</v>
          </cell>
          <cell r="J884">
            <v>0</v>
          </cell>
          <cell r="K884">
            <v>1</v>
          </cell>
          <cell r="L884" t="str">
            <v>88/4</v>
          </cell>
          <cell r="M884" t="str">
            <v>45102</v>
          </cell>
          <cell r="N884" t="str">
            <v>142925101</v>
          </cell>
          <cell r="P884">
            <v>15.4</v>
          </cell>
          <cell r="Q884">
            <v>0</v>
          </cell>
          <cell r="R884" t="str">
            <v>1</v>
          </cell>
          <cell r="S884" t="str">
            <v>45</v>
          </cell>
          <cell r="T884">
            <v>94</v>
          </cell>
          <cell r="U884">
            <v>6</v>
          </cell>
          <cell r="V884">
            <v>97</v>
          </cell>
          <cell r="W884">
            <v>6</v>
          </cell>
          <cell r="X884">
            <v>97</v>
          </cell>
          <cell r="Y884">
            <v>0</v>
          </cell>
          <cell r="Z884">
            <v>0</v>
          </cell>
          <cell r="AD884" t="str">
            <v>0</v>
          </cell>
          <cell r="AE884" t="str">
            <v>0</v>
          </cell>
          <cell r="AF884" t="str">
            <v>19</v>
          </cell>
          <cell r="AI884">
            <v>0</v>
          </cell>
          <cell r="AJ884">
            <v>0</v>
          </cell>
        </row>
        <row r="885">
          <cell r="A885" t="str">
            <v>19</v>
          </cell>
          <cell r="B885" t="str">
            <v>19</v>
          </cell>
          <cell r="C885" t="str">
            <v>324</v>
          </cell>
          <cell r="D885" t="str">
            <v>Тележка для реек</v>
          </cell>
          <cell r="G885" t="str">
            <v>01</v>
          </cell>
          <cell r="H885">
            <v>5320</v>
          </cell>
          <cell r="I885">
            <v>681.3</v>
          </cell>
          <cell r="J885">
            <v>0</v>
          </cell>
          <cell r="K885">
            <v>1</v>
          </cell>
          <cell r="L885" t="str">
            <v>88/4</v>
          </cell>
          <cell r="M885" t="str">
            <v>45102</v>
          </cell>
          <cell r="N885" t="str">
            <v>142925101</v>
          </cell>
          <cell r="P885">
            <v>15.4</v>
          </cell>
          <cell r="Q885">
            <v>0</v>
          </cell>
          <cell r="R885" t="str">
            <v>1</v>
          </cell>
          <cell r="S885" t="str">
            <v>45</v>
          </cell>
          <cell r="T885">
            <v>94</v>
          </cell>
          <cell r="U885">
            <v>6</v>
          </cell>
          <cell r="V885">
            <v>97</v>
          </cell>
          <cell r="W885">
            <v>6</v>
          </cell>
          <cell r="X885">
            <v>97</v>
          </cell>
          <cell r="Y885">
            <v>0</v>
          </cell>
          <cell r="Z885">
            <v>0</v>
          </cell>
          <cell r="AD885" t="str">
            <v>0</v>
          </cell>
          <cell r="AE885" t="str">
            <v>0</v>
          </cell>
          <cell r="AF885" t="str">
            <v>19</v>
          </cell>
          <cell r="AI885">
            <v>0</v>
          </cell>
          <cell r="AJ885">
            <v>0</v>
          </cell>
        </row>
        <row r="886">
          <cell r="A886" t="str">
            <v>19</v>
          </cell>
          <cell r="B886" t="str">
            <v>19</v>
          </cell>
          <cell r="C886" t="str">
            <v>325</v>
          </cell>
          <cell r="D886" t="str">
            <v>Здание теплоцентрали</v>
          </cell>
          <cell r="G886" t="str">
            <v>01</v>
          </cell>
          <cell r="H886">
            <v>35976.449999999997</v>
          </cell>
          <cell r="I886">
            <v>5096.66</v>
          </cell>
          <cell r="J886">
            <v>0</v>
          </cell>
          <cell r="K886">
            <v>1</v>
          </cell>
          <cell r="L886" t="str">
            <v>88/4</v>
          </cell>
          <cell r="M886" t="str">
            <v>10005</v>
          </cell>
          <cell r="N886" t="str">
            <v>142914000</v>
          </cell>
          <cell r="P886">
            <v>5</v>
          </cell>
          <cell r="Q886">
            <v>0</v>
          </cell>
          <cell r="R886" t="str">
            <v>1</v>
          </cell>
          <cell r="S886" t="str">
            <v>45</v>
          </cell>
          <cell r="T886">
            <v>94</v>
          </cell>
          <cell r="U886">
            <v>6</v>
          </cell>
          <cell r="V886">
            <v>97</v>
          </cell>
          <cell r="W886">
            <v>6</v>
          </cell>
          <cell r="X886">
            <v>97</v>
          </cell>
          <cell r="Y886">
            <v>0</v>
          </cell>
          <cell r="Z886">
            <v>0</v>
          </cell>
          <cell r="AD886" t="str">
            <v>0</v>
          </cell>
          <cell r="AE886" t="str">
            <v>0</v>
          </cell>
          <cell r="AF886" t="str">
            <v>19</v>
          </cell>
          <cell r="AI886">
            <v>0</v>
          </cell>
          <cell r="AJ886">
            <v>0</v>
          </cell>
        </row>
        <row r="887">
          <cell r="A887" t="str">
            <v>19</v>
          </cell>
          <cell r="B887" t="str">
            <v>19</v>
          </cell>
          <cell r="C887" t="str">
            <v>326</v>
          </cell>
          <cell r="D887" t="str">
            <v>Устр-во для закрепле</v>
          </cell>
          <cell r="E887" t="str">
            <v>ния колбас</v>
          </cell>
          <cell r="G887" t="str">
            <v>01</v>
          </cell>
          <cell r="H887">
            <v>10700</v>
          </cell>
          <cell r="I887">
            <v>1369.01</v>
          </cell>
          <cell r="J887">
            <v>0</v>
          </cell>
          <cell r="K887">
            <v>1</v>
          </cell>
          <cell r="L887" t="str">
            <v>88/4</v>
          </cell>
          <cell r="M887" t="str">
            <v>45102</v>
          </cell>
          <cell r="N887" t="str">
            <v>142925101</v>
          </cell>
          <cell r="P887">
            <v>15.4</v>
          </cell>
          <cell r="Q887">
            <v>0</v>
          </cell>
          <cell r="R887" t="str">
            <v>1</v>
          </cell>
          <cell r="S887" t="str">
            <v>45</v>
          </cell>
          <cell r="T887">
            <v>94</v>
          </cell>
          <cell r="U887">
            <v>6</v>
          </cell>
          <cell r="V887">
            <v>97</v>
          </cell>
          <cell r="W887">
            <v>6</v>
          </cell>
          <cell r="X887">
            <v>97</v>
          </cell>
          <cell r="Y887">
            <v>0</v>
          </cell>
          <cell r="Z887">
            <v>0</v>
          </cell>
          <cell r="AD887" t="str">
            <v>0</v>
          </cell>
          <cell r="AE887" t="str">
            <v>0</v>
          </cell>
          <cell r="AF887" t="str">
            <v>19</v>
          </cell>
          <cell r="AI887">
            <v>0</v>
          </cell>
          <cell r="AJ887">
            <v>0</v>
          </cell>
        </row>
        <row r="888">
          <cell r="A888" t="str">
            <v>19</v>
          </cell>
          <cell r="B888" t="str">
            <v>19</v>
          </cell>
          <cell r="C888" t="str">
            <v>327</v>
          </cell>
          <cell r="D888" t="str">
            <v>Устройство подъемное</v>
          </cell>
          <cell r="G888" t="str">
            <v>01</v>
          </cell>
          <cell r="H888">
            <v>9800</v>
          </cell>
          <cell r="I888">
            <v>1254.0999999999999</v>
          </cell>
          <cell r="J888">
            <v>0</v>
          </cell>
          <cell r="K888">
            <v>1</v>
          </cell>
          <cell r="L888" t="str">
            <v>88/4</v>
          </cell>
          <cell r="M888" t="str">
            <v>45102</v>
          </cell>
          <cell r="N888" t="str">
            <v>142925101</v>
          </cell>
          <cell r="P888">
            <v>15.4</v>
          </cell>
          <cell r="Q888">
            <v>0</v>
          </cell>
          <cell r="R888" t="str">
            <v>1</v>
          </cell>
          <cell r="S888" t="str">
            <v>45</v>
          </cell>
          <cell r="T888">
            <v>94</v>
          </cell>
          <cell r="U888">
            <v>6</v>
          </cell>
          <cell r="V888">
            <v>97</v>
          </cell>
          <cell r="W888">
            <v>6</v>
          </cell>
          <cell r="X888">
            <v>97</v>
          </cell>
          <cell r="Y888">
            <v>0</v>
          </cell>
          <cell r="Z888">
            <v>0</v>
          </cell>
          <cell r="AD888" t="str">
            <v>0</v>
          </cell>
          <cell r="AE888" t="str">
            <v>0</v>
          </cell>
          <cell r="AF888" t="str">
            <v>19</v>
          </cell>
          <cell r="AI888">
            <v>0</v>
          </cell>
          <cell r="AJ888">
            <v>0</v>
          </cell>
        </row>
        <row r="889">
          <cell r="A889" t="str">
            <v>19</v>
          </cell>
          <cell r="B889" t="str">
            <v>19</v>
          </cell>
          <cell r="C889" t="str">
            <v>328</v>
          </cell>
          <cell r="D889" t="str">
            <v>Устройство подъемное</v>
          </cell>
          <cell r="E889" t="str">
            <v>/труба/</v>
          </cell>
          <cell r="G889" t="str">
            <v>01</v>
          </cell>
          <cell r="H889">
            <v>24224.84</v>
          </cell>
          <cell r="I889">
            <v>3100.66</v>
          </cell>
          <cell r="J889">
            <v>0</v>
          </cell>
          <cell r="K889">
            <v>1</v>
          </cell>
          <cell r="L889" t="str">
            <v>88/4</v>
          </cell>
          <cell r="M889" t="str">
            <v>45102</v>
          </cell>
          <cell r="N889" t="str">
            <v>142925101</v>
          </cell>
          <cell r="P889">
            <v>15.4</v>
          </cell>
          <cell r="Q889">
            <v>0</v>
          </cell>
          <cell r="R889" t="str">
            <v>1</v>
          </cell>
          <cell r="S889" t="str">
            <v>45</v>
          </cell>
          <cell r="T889">
            <v>94</v>
          </cell>
          <cell r="U889">
            <v>6</v>
          </cell>
          <cell r="V889">
            <v>97</v>
          </cell>
          <cell r="W889">
            <v>6</v>
          </cell>
          <cell r="X889">
            <v>97</v>
          </cell>
          <cell r="Y889">
            <v>0</v>
          </cell>
          <cell r="Z889">
            <v>0</v>
          </cell>
          <cell r="AD889" t="str">
            <v>0</v>
          </cell>
          <cell r="AE889" t="str">
            <v>0</v>
          </cell>
          <cell r="AF889" t="str">
            <v>19</v>
          </cell>
          <cell r="AI889">
            <v>0</v>
          </cell>
          <cell r="AJ889">
            <v>0</v>
          </cell>
        </row>
        <row r="890">
          <cell r="A890" t="str">
            <v>19</v>
          </cell>
          <cell r="B890" t="str">
            <v>19</v>
          </cell>
          <cell r="C890" t="str">
            <v>329</v>
          </cell>
          <cell r="D890" t="str">
            <v>Устр-во эл.подъемное</v>
          </cell>
          <cell r="E890" t="str">
            <v>0.5 т</v>
          </cell>
          <cell r="G890" t="str">
            <v>01</v>
          </cell>
          <cell r="H890">
            <v>22000</v>
          </cell>
          <cell r="I890">
            <v>2815.3</v>
          </cell>
          <cell r="J890">
            <v>0</v>
          </cell>
          <cell r="K890">
            <v>1</v>
          </cell>
          <cell r="L890" t="str">
            <v>88/4</v>
          </cell>
          <cell r="M890" t="str">
            <v>45102</v>
          </cell>
          <cell r="N890" t="str">
            <v>142925101</v>
          </cell>
          <cell r="P890">
            <v>15.4</v>
          </cell>
          <cell r="Q890">
            <v>0</v>
          </cell>
          <cell r="R890" t="str">
            <v>1</v>
          </cell>
          <cell r="S890" t="str">
            <v>45</v>
          </cell>
          <cell r="T890">
            <v>94</v>
          </cell>
          <cell r="U890">
            <v>6</v>
          </cell>
          <cell r="V890">
            <v>97</v>
          </cell>
          <cell r="W890">
            <v>6</v>
          </cell>
          <cell r="X890">
            <v>97</v>
          </cell>
          <cell r="Y890">
            <v>0</v>
          </cell>
          <cell r="Z890">
            <v>0</v>
          </cell>
          <cell r="AD890" t="str">
            <v>0</v>
          </cell>
          <cell r="AE890" t="str">
            <v>0</v>
          </cell>
          <cell r="AF890" t="str">
            <v>19</v>
          </cell>
          <cell r="AI890">
            <v>0</v>
          </cell>
          <cell r="AJ890">
            <v>0</v>
          </cell>
        </row>
        <row r="891">
          <cell r="A891" t="str">
            <v>19</v>
          </cell>
          <cell r="B891" t="str">
            <v>19</v>
          </cell>
          <cell r="C891" t="str">
            <v>330</v>
          </cell>
          <cell r="D891" t="str">
            <v>Устр-во эл.подъемное</v>
          </cell>
          <cell r="E891" t="str">
            <v>1 тн</v>
          </cell>
          <cell r="G891" t="str">
            <v>01</v>
          </cell>
          <cell r="H891">
            <v>17100</v>
          </cell>
          <cell r="I891">
            <v>2188.59</v>
          </cell>
          <cell r="J891">
            <v>0</v>
          </cell>
          <cell r="K891">
            <v>1</v>
          </cell>
          <cell r="L891" t="str">
            <v>88/4</v>
          </cell>
          <cell r="M891" t="str">
            <v>45102</v>
          </cell>
          <cell r="N891" t="str">
            <v>142925101</v>
          </cell>
          <cell r="P891">
            <v>15.4</v>
          </cell>
          <cell r="Q891">
            <v>0</v>
          </cell>
          <cell r="R891" t="str">
            <v>1</v>
          </cell>
          <cell r="S891" t="str">
            <v>45</v>
          </cell>
          <cell r="T891">
            <v>94</v>
          </cell>
          <cell r="U891">
            <v>6</v>
          </cell>
          <cell r="V891">
            <v>97</v>
          </cell>
          <cell r="W891">
            <v>6</v>
          </cell>
          <cell r="X891">
            <v>97</v>
          </cell>
          <cell r="Y891">
            <v>0</v>
          </cell>
          <cell r="Z891">
            <v>0</v>
          </cell>
          <cell r="AD891" t="str">
            <v>0</v>
          </cell>
          <cell r="AE891" t="str">
            <v>0</v>
          </cell>
          <cell r="AF891" t="str">
            <v>19</v>
          </cell>
          <cell r="AI891">
            <v>0</v>
          </cell>
          <cell r="AJ891">
            <v>0</v>
          </cell>
        </row>
        <row r="892">
          <cell r="A892" t="str">
            <v>19</v>
          </cell>
          <cell r="B892" t="str">
            <v>19</v>
          </cell>
          <cell r="C892" t="str">
            <v>331</v>
          </cell>
          <cell r="D892" t="str">
            <v>Устр-во эл.подъемное</v>
          </cell>
          <cell r="E892" t="str">
            <v>1 тн</v>
          </cell>
          <cell r="G892" t="str">
            <v>01</v>
          </cell>
          <cell r="H892">
            <v>17100</v>
          </cell>
          <cell r="I892">
            <v>2188.59</v>
          </cell>
          <cell r="J892">
            <v>0</v>
          </cell>
          <cell r="K892">
            <v>1</v>
          </cell>
          <cell r="L892" t="str">
            <v>88/4</v>
          </cell>
          <cell r="M892" t="str">
            <v>45102</v>
          </cell>
          <cell r="N892" t="str">
            <v>142925101</v>
          </cell>
          <cell r="P892">
            <v>15.4</v>
          </cell>
          <cell r="Q892">
            <v>0</v>
          </cell>
          <cell r="R892" t="str">
            <v>1</v>
          </cell>
          <cell r="S892" t="str">
            <v>45</v>
          </cell>
          <cell r="T892">
            <v>94</v>
          </cell>
          <cell r="U892">
            <v>6</v>
          </cell>
          <cell r="V892">
            <v>97</v>
          </cell>
          <cell r="W892">
            <v>6</v>
          </cell>
          <cell r="X892">
            <v>97</v>
          </cell>
          <cell r="Y892">
            <v>0</v>
          </cell>
          <cell r="Z892">
            <v>0</v>
          </cell>
          <cell r="AD892" t="str">
            <v>0</v>
          </cell>
          <cell r="AE892" t="str">
            <v>0</v>
          </cell>
          <cell r="AF892" t="str">
            <v>19</v>
          </cell>
          <cell r="AI892">
            <v>0</v>
          </cell>
          <cell r="AJ892">
            <v>0</v>
          </cell>
        </row>
        <row r="893">
          <cell r="A893" t="str">
            <v>19</v>
          </cell>
          <cell r="B893" t="str">
            <v>19</v>
          </cell>
          <cell r="C893" t="str">
            <v>332</v>
          </cell>
          <cell r="D893" t="str">
            <v>Хллодильное оборудов</v>
          </cell>
          <cell r="E893" t="str">
            <v>ание</v>
          </cell>
          <cell r="G893" t="str">
            <v>01</v>
          </cell>
          <cell r="H893">
            <v>258827.89</v>
          </cell>
          <cell r="I893">
            <v>33129.699999999997</v>
          </cell>
          <cell r="J893">
            <v>0</v>
          </cell>
          <cell r="K893">
            <v>1</v>
          </cell>
          <cell r="L893" t="str">
            <v>88/4</v>
          </cell>
          <cell r="M893" t="str">
            <v>45102</v>
          </cell>
          <cell r="N893" t="str">
            <v>162930011</v>
          </cell>
          <cell r="P893">
            <v>15.4</v>
          </cell>
          <cell r="Q893">
            <v>0</v>
          </cell>
          <cell r="R893" t="str">
            <v>1</v>
          </cell>
          <cell r="S893" t="str">
            <v>45</v>
          </cell>
          <cell r="T893">
            <v>94</v>
          </cell>
          <cell r="U893">
            <v>6</v>
          </cell>
          <cell r="V893">
            <v>97</v>
          </cell>
          <cell r="W893">
            <v>6</v>
          </cell>
          <cell r="X893">
            <v>97</v>
          </cell>
          <cell r="Y893">
            <v>0</v>
          </cell>
          <cell r="Z893">
            <v>0</v>
          </cell>
          <cell r="AD893" t="str">
            <v>0</v>
          </cell>
          <cell r="AE893" t="str">
            <v>0</v>
          </cell>
          <cell r="AF893" t="str">
            <v>19</v>
          </cell>
          <cell r="AI893">
            <v>0</v>
          </cell>
          <cell r="AJ893">
            <v>0</v>
          </cell>
        </row>
        <row r="894">
          <cell r="A894" t="str">
            <v>19</v>
          </cell>
          <cell r="B894" t="str">
            <v>19</v>
          </cell>
          <cell r="C894" t="str">
            <v>333</v>
          </cell>
          <cell r="D894" t="str">
            <v>Цепной крюк</v>
          </cell>
          <cell r="G894" t="str">
            <v>01</v>
          </cell>
          <cell r="H894">
            <v>2800</v>
          </cell>
          <cell r="I894">
            <v>358.99</v>
          </cell>
          <cell r="J894">
            <v>0</v>
          </cell>
          <cell r="K894">
            <v>1</v>
          </cell>
          <cell r="L894" t="str">
            <v>88/4</v>
          </cell>
          <cell r="M894" t="str">
            <v>45102</v>
          </cell>
          <cell r="N894" t="str">
            <v>142925101</v>
          </cell>
          <cell r="P894">
            <v>15.4</v>
          </cell>
          <cell r="Q894">
            <v>0</v>
          </cell>
          <cell r="R894" t="str">
            <v>1</v>
          </cell>
          <cell r="S894" t="str">
            <v>45</v>
          </cell>
          <cell r="T894">
            <v>94</v>
          </cell>
          <cell r="U894">
            <v>6</v>
          </cell>
          <cell r="V894">
            <v>97</v>
          </cell>
          <cell r="W894">
            <v>6</v>
          </cell>
          <cell r="X894">
            <v>97</v>
          </cell>
          <cell r="Y894">
            <v>0</v>
          </cell>
          <cell r="Z894">
            <v>0</v>
          </cell>
          <cell r="AD894" t="str">
            <v>0</v>
          </cell>
          <cell r="AE894" t="str">
            <v>0</v>
          </cell>
          <cell r="AF894" t="str">
            <v>19</v>
          </cell>
          <cell r="AI894">
            <v>0</v>
          </cell>
          <cell r="AJ894">
            <v>0</v>
          </cell>
        </row>
        <row r="895">
          <cell r="A895" t="str">
            <v>19</v>
          </cell>
          <cell r="B895" t="str">
            <v>19</v>
          </cell>
          <cell r="C895" t="str">
            <v>334</v>
          </cell>
          <cell r="D895" t="str">
            <v>Чан для кишок</v>
          </cell>
          <cell r="G895" t="str">
            <v>01</v>
          </cell>
          <cell r="H895">
            <v>12710</v>
          </cell>
          <cell r="I895">
            <v>1626.68</v>
          </cell>
          <cell r="J895">
            <v>0</v>
          </cell>
          <cell r="K895">
            <v>1</v>
          </cell>
          <cell r="L895" t="str">
            <v>88/4</v>
          </cell>
          <cell r="M895" t="str">
            <v>45102</v>
          </cell>
          <cell r="N895" t="str">
            <v>142925101</v>
          </cell>
          <cell r="P895">
            <v>15.4</v>
          </cell>
          <cell r="Q895">
            <v>0</v>
          </cell>
          <cell r="R895" t="str">
            <v>1</v>
          </cell>
          <cell r="S895" t="str">
            <v>45</v>
          </cell>
          <cell r="T895">
            <v>94</v>
          </cell>
          <cell r="U895">
            <v>6</v>
          </cell>
          <cell r="V895">
            <v>97</v>
          </cell>
          <cell r="W895">
            <v>6</v>
          </cell>
          <cell r="X895">
            <v>97</v>
          </cell>
          <cell r="Y895">
            <v>0</v>
          </cell>
          <cell r="Z895">
            <v>0</v>
          </cell>
          <cell r="AD895" t="str">
            <v>0</v>
          </cell>
          <cell r="AE895" t="str">
            <v>0</v>
          </cell>
          <cell r="AF895" t="str">
            <v>19</v>
          </cell>
          <cell r="AI895">
            <v>0</v>
          </cell>
          <cell r="AJ895">
            <v>0</v>
          </cell>
        </row>
        <row r="896">
          <cell r="A896" t="str">
            <v>19</v>
          </cell>
          <cell r="B896" t="str">
            <v>19</v>
          </cell>
          <cell r="C896" t="str">
            <v>335</v>
          </cell>
          <cell r="D896" t="str">
            <v>Шкаф распределительн</v>
          </cell>
          <cell r="E896" t="str">
            <v>ый</v>
          </cell>
          <cell r="G896" t="str">
            <v>01</v>
          </cell>
          <cell r="H896">
            <v>1018.49</v>
          </cell>
          <cell r="I896">
            <v>130.35</v>
          </cell>
          <cell r="J896">
            <v>0</v>
          </cell>
          <cell r="K896">
            <v>1</v>
          </cell>
          <cell r="L896" t="str">
            <v>88/4</v>
          </cell>
          <cell r="M896" t="str">
            <v>45102</v>
          </cell>
          <cell r="N896" t="str">
            <v>143120390</v>
          </cell>
          <cell r="P896">
            <v>15.4</v>
          </cell>
          <cell r="Q896">
            <v>0</v>
          </cell>
          <cell r="R896" t="str">
            <v>1</v>
          </cell>
          <cell r="S896" t="str">
            <v>45</v>
          </cell>
          <cell r="T896">
            <v>94</v>
          </cell>
          <cell r="U896">
            <v>6</v>
          </cell>
          <cell r="V896">
            <v>97</v>
          </cell>
          <cell r="W896">
            <v>6</v>
          </cell>
          <cell r="X896">
            <v>97</v>
          </cell>
          <cell r="Y896">
            <v>0</v>
          </cell>
          <cell r="Z896">
            <v>0</v>
          </cell>
          <cell r="AD896" t="str">
            <v>0</v>
          </cell>
          <cell r="AE896" t="str">
            <v>0</v>
          </cell>
          <cell r="AF896" t="str">
            <v>19</v>
          </cell>
          <cell r="AI896">
            <v>0</v>
          </cell>
          <cell r="AJ896">
            <v>0</v>
          </cell>
        </row>
        <row r="897">
          <cell r="A897" t="str">
            <v>19</v>
          </cell>
          <cell r="B897" t="str">
            <v>19</v>
          </cell>
          <cell r="C897" t="str">
            <v>336</v>
          </cell>
          <cell r="D897" t="str">
            <v>Шланг промывочный</v>
          </cell>
          <cell r="G897" t="str">
            <v>01</v>
          </cell>
          <cell r="H897">
            <v>930</v>
          </cell>
          <cell r="I897">
            <v>119.52</v>
          </cell>
          <cell r="J897">
            <v>0</v>
          </cell>
          <cell r="K897">
            <v>1</v>
          </cell>
          <cell r="L897" t="str">
            <v>88/4</v>
          </cell>
          <cell r="M897" t="str">
            <v>45102</v>
          </cell>
          <cell r="N897" t="str">
            <v>142925101</v>
          </cell>
          <cell r="P897">
            <v>15.4</v>
          </cell>
          <cell r="Q897">
            <v>0</v>
          </cell>
          <cell r="R897" t="str">
            <v>1</v>
          </cell>
          <cell r="S897" t="str">
            <v>45</v>
          </cell>
          <cell r="T897">
            <v>94</v>
          </cell>
          <cell r="U897">
            <v>6</v>
          </cell>
          <cell r="V897">
            <v>97</v>
          </cell>
          <cell r="W897">
            <v>6</v>
          </cell>
          <cell r="X897">
            <v>97</v>
          </cell>
          <cell r="Y897">
            <v>0</v>
          </cell>
          <cell r="Z897">
            <v>0</v>
          </cell>
          <cell r="AD897" t="str">
            <v>0</v>
          </cell>
          <cell r="AE897" t="str">
            <v>0</v>
          </cell>
          <cell r="AF897" t="str">
            <v>19</v>
          </cell>
          <cell r="AI897">
            <v>0</v>
          </cell>
          <cell r="AJ897">
            <v>0</v>
          </cell>
        </row>
        <row r="898">
          <cell r="A898" t="str">
            <v>19</v>
          </cell>
          <cell r="B898" t="str">
            <v>19</v>
          </cell>
          <cell r="C898" t="str">
            <v>337</v>
          </cell>
          <cell r="D898" t="str">
            <v>Шланг промывочный</v>
          </cell>
          <cell r="G898" t="str">
            <v>01</v>
          </cell>
          <cell r="H898">
            <v>930</v>
          </cell>
          <cell r="I898">
            <v>119.52</v>
          </cell>
          <cell r="J898">
            <v>0</v>
          </cell>
          <cell r="K898">
            <v>1</v>
          </cell>
          <cell r="L898" t="str">
            <v>88/4</v>
          </cell>
          <cell r="M898" t="str">
            <v>45102</v>
          </cell>
          <cell r="N898" t="str">
            <v>142925101</v>
          </cell>
          <cell r="P898">
            <v>15.4</v>
          </cell>
          <cell r="Q898">
            <v>0</v>
          </cell>
          <cell r="R898" t="str">
            <v>1</v>
          </cell>
          <cell r="S898" t="str">
            <v>45</v>
          </cell>
          <cell r="T898">
            <v>94</v>
          </cell>
          <cell r="U898">
            <v>6</v>
          </cell>
          <cell r="V898">
            <v>97</v>
          </cell>
          <cell r="W898">
            <v>6</v>
          </cell>
          <cell r="X898">
            <v>97</v>
          </cell>
          <cell r="Y898">
            <v>0</v>
          </cell>
          <cell r="Z898">
            <v>0</v>
          </cell>
          <cell r="AD898" t="str">
            <v>0</v>
          </cell>
          <cell r="AE898" t="str">
            <v>0</v>
          </cell>
          <cell r="AF898" t="str">
            <v>19</v>
          </cell>
          <cell r="AI898">
            <v>0</v>
          </cell>
          <cell r="AJ898">
            <v>0</v>
          </cell>
        </row>
        <row r="899">
          <cell r="A899" t="str">
            <v>19</v>
          </cell>
          <cell r="B899" t="str">
            <v>19</v>
          </cell>
          <cell r="C899" t="str">
            <v>338</v>
          </cell>
          <cell r="D899" t="str">
            <v>Шприц вакуумный</v>
          </cell>
          <cell r="G899" t="str">
            <v>01</v>
          </cell>
          <cell r="H899">
            <v>282963</v>
          </cell>
          <cell r="I899">
            <v>36219.25</v>
          </cell>
          <cell r="J899">
            <v>0</v>
          </cell>
          <cell r="K899">
            <v>1</v>
          </cell>
          <cell r="L899" t="str">
            <v>88/4</v>
          </cell>
          <cell r="M899" t="str">
            <v>45102</v>
          </cell>
          <cell r="N899" t="str">
            <v>142925101</v>
          </cell>
          <cell r="P899">
            <v>15.4</v>
          </cell>
          <cell r="Q899">
            <v>0</v>
          </cell>
          <cell r="R899" t="str">
            <v>1</v>
          </cell>
          <cell r="S899" t="str">
            <v>45</v>
          </cell>
          <cell r="T899">
            <v>94</v>
          </cell>
          <cell r="U899">
            <v>6</v>
          </cell>
          <cell r="V899">
            <v>97</v>
          </cell>
          <cell r="W899">
            <v>6</v>
          </cell>
          <cell r="X899">
            <v>97</v>
          </cell>
          <cell r="Y899">
            <v>0</v>
          </cell>
          <cell r="Z899">
            <v>0</v>
          </cell>
          <cell r="AD899" t="str">
            <v>0</v>
          </cell>
          <cell r="AE899" t="str">
            <v>0</v>
          </cell>
          <cell r="AF899" t="str">
            <v>19</v>
          </cell>
          <cell r="AI899">
            <v>0</v>
          </cell>
          <cell r="AJ899">
            <v>0</v>
          </cell>
        </row>
        <row r="900">
          <cell r="A900" t="str">
            <v>19</v>
          </cell>
          <cell r="B900" t="str">
            <v>19</v>
          </cell>
          <cell r="C900" t="str">
            <v>339</v>
          </cell>
          <cell r="D900" t="str">
            <v>Шприц ручной для пос</v>
          </cell>
          <cell r="E900" t="str">
            <v>ола</v>
          </cell>
          <cell r="G900" t="str">
            <v>01</v>
          </cell>
          <cell r="H900">
            <v>5800</v>
          </cell>
          <cell r="I900">
            <v>742.35</v>
          </cell>
          <cell r="J900">
            <v>0</v>
          </cell>
          <cell r="K900">
            <v>1</v>
          </cell>
          <cell r="L900" t="str">
            <v>88/4</v>
          </cell>
          <cell r="M900" t="str">
            <v>45102</v>
          </cell>
          <cell r="N900" t="str">
            <v>142925101</v>
          </cell>
          <cell r="P900">
            <v>15.4</v>
          </cell>
          <cell r="Q900">
            <v>0</v>
          </cell>
          <cell r="R900" t="str">
            <v>1</v>
          </cell>
          <cell r="S900" t="str">
            <v>45</v>
          </cell>
          <cell r="T900">
            <v>94</v>
          </cell>
          <cell r="U900">
            <v>6</v>
          </cell>
          <cell r="V900">
            <v>97</v>
          </cell>
          <cell r="W900">
            <v>6</v>
          </cell>
          <cell r="X900">
            <v>97</v>
          </cell>
          <cell r="Y900">
            <v>0</v>
          </cell>
          <cell r="Z900">
            <v>0</v>
          </cell>
          <cell r="AD900" t="str">
            <v>0</v>
          </cell>
          <cell r="AE900" t="str">
            <v>0</v>
          </cell>
          <cell r="AF900" t="str">
            <v>19</v>
          </cell>
          <cell r="AI900">
            <v>0</v>
          </cell>
          <cell r="AJ900">
            <v>0</v>
          </cell>
        </row>
        <row r="901">
          <cell r="A901" t="str">
            <v>19</v>
          </cell>
          <cell r="B901" t="str">
            <v>19</v>
          </cell>
          <cell r="C901" t="str">
            <v>340</v>
          </cell>
          <cell r="D901" t="str">
            <v>Штык трубчатый</v>
          </cell>
          <cell r="G901" t="str">
            <v>01</v>
          </cell>
          <cell r="H901">
            <v>1500</v>
          </cell>
          <cell r="I901">
            <v>191.55</v>
          </cell>
          <cell r="J901">
            <v>0</v>
          </cell>
          <cell r="K901">
            <v>1</v>
          </cell>
          <cell r="L901" t="str">
            <v>88/4</v>
          </cell>
          <cell r="M901" t="str">
            <v>45102</v>
          </cell>
          <cell r="N901" t="str">
            <v>142925101</v>
          </cell>
          <cell r="P901">
            <v>15.4</v>
          </cell>
          <cell r="Q901">
            <v>0</v>
          </cell>
          <cell r="R901" t="str">
            <v>1</v>
          </cell>
          <cell r="S901" t="str">
            <v>45</v>
          </cell>
          <cell r="T901">
            <v>94</v>
          </cell>
          <cell r="U901">
            <v>6</v>
          </cell>
          <cell r="V901">
            <v>97</v>
          </cell>
          <cell r="W901">
            <v>6</v>
          </cell>
          <cell r="X901">
            <v>97</v>
          </cell>
          <cell r="Y901">
            <v>0</v>
          </cell>
          <cell r="Z901">
            <v>0</v>
          </cell>
          <cell r="AD901" t="str">
            <v>0</v>
          </cell>
          <cell r="AE901" t="str">
            <v>0</v>
          </cell>
          <cell r="AF901" t="str">
            <v>19</v>
          </cell>
          <cell r="AI901">
            <v>0</v>
          </cell>
          <cell r="AJ901">
            <v>0</v>
          </cell>
        </row>
        <row r="902">
          <cell r="A902" t="str">
            <v>19</v>
          </cell>
          <cell r="B902" t="str">
            <v>19</v>
          </cell>
          <cell r="C902" t="str">
            <v>341</v>
          </cell>
          <cell r="D902" t="str">
            <v>Электропоилка лент.</v>
          </cell>
          <cell r="E902" t="str">
            <v>для разделки</v>
          </cell>
          <cell r="G902" t="str">
            <v>01</v>
          </cell>
          <cell r="H902">
            <v>53000</v>
          </cell>
          <cell r="I902">
            <v>675.59</v>
          </cell>
          <cell r="J902">
            <v>0</v>
          </cell>
          <cell r="K902">
            <v>1</v>
          </cell>
          <cell r="L902" t="str">
            <v>88/4</v>
          </cell>
          <cell r="M902" t="str">
            <v>45102</v>
          </cell>
          <cell r="N902" t="str">
            <v>142925101</v>
          </cell>
          <cell r="P902">
            <v>15.4</v>
          </cell>
          <cell r="Q902">
            <v>0</v>
          </cell>
          <cell r="R902" t="str">
            <v>1</v>
          </cell>
          <cell r="S902" t="str">
            <v>45</v>
          </cell>
          <cell r="T902">
            <v>94</v>
          </cell>
          <cell r="U902">
            <v>6</v>
          </cell>
          <cell r="V902">
            <v>97</v>
          </cell>
          <cell r="W902">
            <v>6</v>
          </cell>
          <cell r="X902">
            <v>97</v>
          </cell>
          <cell r="Y902">
            <v>0</v>
          </cell>
          <cell r="Z902">
            <v>0</v>
          </cell>
          <cell r="AD902" t="str">
            <v>0</v>
          </cell>
          <cell r="AE902" t="str">
            <v>0</v>
          </cell>
          <cell r="AF902" t="str">
            <v>19</v>
          </cell>
          <cell r="AI902">
            <v>0</v>
          </cell>
          <cell r="AJ902">
            <v>0</v>
          </cell>
        </row>
        <row r="903">
          <cell r="A903" t="str">
            <v>02</v>
          </cell>
          <cell r="B903" t="str">
            <v>02</v>
          </cell>
          <cell r="C903" t="str">
            <v>342</v>
          </cell>
          <cell r="D903" t="str">
            <v>К-т очист МПП-820М и</v>
          </cell>
          <cell r="E903" t="str">
            <v>изоляц МИ-820М машин</v>
          </cell>
          <cell r="F903" t="str">
            <v>д/труб 720-820 мм</v>
          </cell>
          <cell r="G903" t="str">
            <v>01</v>
          </cell>
          <cell r="H903">
            <v>261720</v>
          </cell>
          <cell r="I903">
            <v>0</v>
          </cell>
          <cell r="J903">
            <v>0</v>
          </cell>
          <cell r="K903">
            <v>1</v>
          </cell>
          <cell r="L903" t="str">
            <v>20</v>
          </cell>
          <cell r="M903" t="str">
            <v>43803</v>
          </cell>
          <cell r="N903" t="str">
            <v>14 2947195</v>
          </cell>
          <cell r="P903">
            <v>33.299999999999997</v>
          </cell>
          <cell r="Q903">
            <v>0</v>
          </cell>
          <cell r="R903" t="str">
            <v>1</v>
          </cell>
          <cell r="S903" t="str">
            <v>43</v>
          </cell>
          <cell r="T903">
            <v>96</v>
          </cell>
          <cell r="U903">
            <v>7</v>
          </cell>
          <cell r="V903">
            <v>97</v>
          </cell>
          <cell r="W903">
            <v>7</v>
          </cell>
          <cell r="X903">
            <v>97</v>
          </cell>
          <cell r="Y903">
            <v>0</v>
          </cell>
          <cell r="Z903">
            <v>0</v>
          </cell>
          <cell r="AD903" t="str">
            <v>0</v>
          </cell>
          <cell r="AE903" t="str">
            <v>0</v>
          </cell>
          <cell r="AF903" t="str">
            <v>00</v>
          </cell>
          <cell r="AI903">
            <v>0</v>
          </cell>
          <cell r="AJ903">
            <v>0</v>
          </cell>
        </row>
        <row r="904">
          <cell r="A904" t="str">
            <v>02</v>
          </cell>
          <cell r="B904" t="str">
            <v>02</v>
          </cell>
          <cell r="C904" t="str">
            <v>343</v>
          </cell>
          <cell r="D904" t="str">
            <v>Подкапывающая машина</v>
          </cell>
          <cell r="G904" t="str">
            <v>01</v>
          </cell>
          <cell r="H904">
            <v>65000</v>
          </cell>
          <cell r="I904">
            <v>0</v>
          </cell>
          <cell r="J904">
            <v>0</v>
          </cell>
          <cell r="K904">
            <v>1</v>
          </cell>
          <cell r="L904" t="str">
            <v>20</v>
          </cell>
          <cell r="M904" t="str">
            <v>43803</v>
          </cell>
          <cell r="N904" t="str">
            <v>14 2947195</v>
          </cell>
          <cell r="P904">
            <v>33.299999999999997</v>
          </cell>
          <cell r="Q904">
            <v>0</v>
          </cell>
          <cell r="R904" t="str">
            <v>1</v>
          </cell>
          <cell r="S904" t="str">
            <v>43</v>
          </cell>
          <cell r="T904">
            <v>96</v>
          </cell>
          <cell r="U904">
            <v>7</v>
          </cell>
          <cell r="V904">
            <v>97</v>
          </cell>
          <cell r="W904">
            <v>7</v>
          </cell>
          <cell r="X904">
            <v>97</v>
          </cell>
          <cell r="Y904">
            <v>0</v>
          </cell>
          <cell r="Z904">
            <v>0</v>
          </cell>
          <cell r="AD904" t="str">
            <v>0</v>
          </cell>
          <cell r="AE904" t="str">
            <v>0</v>
          </cell>
          <cell r="AF904" t="str">
            <v>00</v>
          </cell>
          <cell r="AI904">
            <v>0</v>
          </cell>
          <cell r="AJ904">
            <v>0</v>
          </cell>
        </row>
        <row r="905">
          <cell r="A905" t="str">
            <v>02</v>
          </cell>
          <cell r="B905" t="str">
            <v>80</v>
          </cell>
          <cell r="C905" t="str">
            <v>344</v>
          </cell>
          <cell r="D905" t="str">
            <v>Кондиционер напольны</v>
          </cell>
          <cell r="E905" t="str">
            <v>й  АС-909 2.6 квт</v>
          </cell>
          <cell r="G905" t="str">
            <v>01</v>
          </cell>
          <cell r="H905">
            <v>10400</v>
          </cell>
          <cell r="I905">
            <v>0</v>
          </cell>
          <cell r="J905">
            <v>0</v>
          </cell>
          <cell r="K905">
            <v>1</v>
          </cell>
          <cell r="L905" t="str">
            <v>26</v>
          </cell>
          <cell r="M905" t="str">
            <v>41606</v>
          </cell>
          <cell r="N905" t="str">
            <v>16 3697000</v>
          </cell>
          <cell r="P905">
            <v>11.1</v>
          </cell>
          <cell r="Q905">
            <v>0</v>
          </cell>
          <cell r="R905" t="str">
            <v>1</v>
          </cell>
          <cell r="S905" t="str">
            <v>41</v>
          </cell>
          <cell r="T905">
            <v>96</v>
          </cell>
          <cell r="U905">
            <v>7</v>
          </cell>
          <cell r="V905">
            <v>97</v>
          </cell>
          <cell r="W905">
            <v>7</v>
          </cell>
          <cell r="X905">
            <v>97</v>
          </cell>
          <cell r="Y905">
            <v>0</v>
          </cell>
          <cell r="Z905">
            <v>0</v>
          </cell>
          <cell r="AD905" t="str">
            <v>0</v>
          </cell>
          <cell r="AE905" t="str">
            <v>0</v>
          </cell>
          <cell r="AF905" t="str">
            <v>00</v>
          </cell>
          <cell r="AI905">
            <v>0</v>
          </cell>
          <cell r="AJ905">
            <v>0</v>
          </cell>
        </row>
        <row r="906">
          <cell r="A906" t="str">
            <v>02</v>
          </cell>
          <cell r="B906" t="str">
            <v>90</v>
          </cell>
          <cell r="C906" t="str">
            <v>345</v>
          </cell>
          <cell r="D906" t="str">
            <v>Бетономешалка СБУ100</v>
          </cell>
          <cell r="E906" t="str">
            <v>А зав N б/н гСызрань</v>
          </cell>
          <cell r="F906" t="str">
            <v>136 МЗО</v>
          </cell>
          <cell r="G906" t="str">
            <v>01</v>
          </cell>
          <cell r="H906">
            <v>3900</v>
          </cell>
          <cell r="I906">
            <v>0</v>
          </cell>
          <cell r="J906">
            <v>0</v>
          </cell>
          <cell r="K906">
            <v>1</v>
          </cell>
          <cell r="L906" t="str">
            <v>23</v>
          </cell>
          <cell r="M906" t="str">
            <v>42000</v>
          </cell>
          <cell r="N906" t="str">
            <v>14 2947153</v>
          </cell>
          <cell r="P906">
            <v>12.5</v>
          </cell>
          <cell r="Q906">
            <v>0</v>
          </cell>
          <cell r="R906" t="str">
            <v>1</v>
          </cell>
          <cell r="S906" t="str">
            <v>42</v>
          </cell>
          <cell r="T906">
            <v>97</v>
          </cell>
          <cell r="U906">
            <v>8</v>
          </cell>
          <cell r="V906">
            <v>97</v>
          </cell>
          <cell r="W906">
            <v>8</v>
          </cell>
          <cell r="X906">
            <v>97</v>
          </cell>
          <cell r="Y906">
            <v>0</v>
          </cell>
          <cell r="Z906">
            <v>0</v>
          </cell>
          <cell r="AB906" t="str">
            <v>14</v>
          </cell>
          <cell r="AC906">
            <v>9</v>
          </cell>
          <cell r="AD906" t="str">
            <v>0</v>
          </cell>
          <cell r="AE906" t="str">
            <v>0</v>
          </cell>
          <cell r="AF906" t="str">
            <v>00</v>
          </cell>
          <cell r="AI906">
            <v>0</v>
          </cell>
          <cell r="AJ906">
            <v>0</v>
          </cell>
        </row>
        <row r="907">
          <cell r="A907" t="str">
            <v>02</v>
          </cell>
          <cell r="B907" t="str">
            <v>99</v>
          </cell>
          <cell r="C907" t="str">
            <v>346</v>
          </cell>
          <cell r="D907" t="str">
            <v>Прицепной вагон 3х4</v>
          </cell>
          <cell r="E907" t="str">
            <v>дерево-мет.</v>
          </cell>
          <cell r="G907" t="str">
            <v>01</v>
          </cell>
          <cell r="H907">
            <v>15417</v>
          </cell>
          <cell r="I907">
            <v>0</v>
          </cell>
          <cell r="J907">
            <v>0</v>
          </cell>
          <cell r="K907">
            <v>1</v>
          </cell>
          <cell r="L907" t="str">
            <v>20</v>
          </cell>
          <cell r="M907" t="str">
            <v>10010</v>
          </cell>
          <cell r="N907" t="str">
            <v>13 2022261</v>
          </cell>
          <cell r="P907">
            <v>12.5</v>
          </cell>
          <cell r="Q907">
            <v>0</v>
          </cell>
          <cell r="R907" t="str">
            <v>1</v>
          </cell>
          <cell r="S907" t="str">
            <v>10</v>
          </cell>
          <cell r="T907">
            <v>83</v>
          </cell>
          <cell r="U907">
            <v>8</v>
          </cell>
          <cell r="V907">
            <v>97</v>
          </cell>
          <cell r="W907">
            <v>8</v>
          </cell>
          <cell r="X907">
            <v>97</v>
          </cell>
          <cell r="Y907">
            <v>0</v>
          </cell>
          <cell r="Z907">
            <v>0</v>
          </cell>
          <cell r="AD907" t="str">
            <v>0</v>
          </cell>
          <cell r="AE907" t="str">
            <v>0</v>
          </cell>
          <cell r="AF907" t="str">
            <v>00</v>
          </cell>
          <cell r="AI907">
            <v>0</v>
          </cell>
          <cell r="AJ907">
            <v>0</v>
          </cell>
        </row>
        <row r="908">
          <cell r="A908" t="str">
            <v>02</v>
          </cell>
          <cell r="B908" t="str">
            <v>99</v>
          </cell>
          <cell r="C908" t="str">
            <v>347</v>
          </cell>
          <cell r="D908" t="str">
            <v>Холодильник СТИНОЛ</v>
          </cell>
          <cell r="E908" t="str">
            <v>з-д АОЗТ гЛипецк</v>
          </cell>
          <cell r="F908" t="str">
            <v>зав.N96490789609</v>
          </cell>
          <cell r="G908" t="str">
            <v>01</v>
          </cell>
          <cell r="H908">
            <v>1433.33</v>
          </cell>
          <cell r="I908">
            <v>0</v>
          </cell>
          <cell r="J908">
            <v>0</v>
          </cell>
          <cell r="K908">
            <v>1</v>
          </cell>
          <cell r="L908" t="str">
            <v>20</v>
          </cell>
          <cell r="M908" t="str">
            <v>45800</v>
          </cell>
          <cell r="N908" t="str">
            <v>16 2930100</v>
          </cell>
          <cell r="P908">
            <v>10</v>
          </cell>
          <cell r="Q908">
            <v>0</v>
          </cell>
          <cell r="R908" t="str">
            <v>1</v>
          </cell>
          <cell r="S908" t="str">
            <v>45</v>
          </cell>
          <cell r="T908">
            <v>96</v>
          </cell>
          <cell r="U908">
            <v>8</v>
          </cell>
          <cell r="V908">
            <v>97</v>
          </cell>
          <cell r="W908">
            <v>8</v>
          </cell>
          <cell r="X908">
            <v>97</v>
          </cell>
          <cell r="Y908">
            <v>0</v>
          </cell>
          <cell r="Z908">
            <v>0</v>
          </cell>
          <cell r="AD908" t="str">
            <v>0</v>
          </cell>
          <cell r="AE908" t="str">
            <v>0</v>
          </cell>
          <cell r="AF908" t="str">
            <v>00</v>
          </cell>
          <cell r="AI908">
            <v>0</v>
          </cell>
          <cell r="AJ908">
            <v>0</v>
          </cell>
        </row>
        <row r="909">
          <cell r="A909" t="str">
            <v>02</v>
          </cell>
          <cell r="B909" t="str">
            <v>99</v>
          </cell>
          <cell r="C909" t="str">
            <v>348</v>
          </cell>
          <cell r="D909" t="str">
            <v>Газовая плита БРЕСТ</v>
          </cell>
          <cell r="E909" t="str">
            <v>з-д АО Брестгазоаппа</v>
          </cell>
          <cell r="F909" t="str">
            <v>рат зав.N48993</v>
          </cell>
          <cell r="G909" t="str">
            <v>01</v>
          </cell>
          <cell r="H909">
            <v>775</v>
          </cell>
          <cell r="I909">
            <v>0</v>
          </cell>
          <cell r="J909">
            <v>0</v>
          </cell>
          <cell r="K909">
            <v>1</v>
          </cell>
          <cell r="L909" t="str">
            <v>20</v>
          </cell>
          <cell r="M909" t="str">
            <v>49023</v>
          </cell>
          <cell r="N909" t="str">
            <v>14 2914250</v>
          </cell>
          <cell r="P909">
            <v>9.8000000000000007</v>
          </cell>
          <cell r="Q909">
            <v>0</v>
          </cell>
          <cell r="R909" t="str">
            <v>1</v>
          </cell>
          <cell r="S909" t="str">
            <v>49</v>
          </cell>
          <cell r="T909">
            <v>97</v>
          </cell>
          <cell r="U909">
            <v>8</v>
          </cell>
          <cell r="V909">
            <v>97</v>
          </cell>
          <cell r="W909">
            <v>8</v>
          </cell>
          <cell r="X909">
            <v>97</v>
          </cell>
          <cell r="Y909">
            <v>0</v>
          </cell>
          <cell r="Z909">
            <v>0</v>
          </cell>
          <cell r="AD909" t="str">
            <v>0</v>
          </cell>
          <cell r="AE909" t="str">
            <v>0</v>
          </cell>
          <cell r="AF909" t="str">
            <v>00</v>
          </cell>
          <cell r="AI909">
            <v>0</v>
          </cell>
          <cell r="AJ909">
            <v>0</v>
          </cell>
        </row>
        <row r="910">
          <cell r="A910" t="str">
            <v>19</v>
          </cell>
          <cell r="B910" t="str">
            <v>19</v>
          </cell>
          <cell r="C910" t="str">
            <v>349</v>
          </cell>
          <cell r="D910" t="str">
            <v>Здание проходной мяс</v>
          </cell>
          <cell r="E910" t="str">
            <v>окомбината</v>
          </cell>
          <cell r="G910" t="str">
            <v>01</v>
          </cell>
          <cell r="H910">
            <v>48794.26</v>
          </cell>
          <cell r="I910">
            <v>3049.64</v>
          </cell>
          <cell r="J910">
            <v>0</v>
          </cell>
          <cell r="K910">
            <v>1</v>
          </cell>
          <cell r="L910" t="str">
            <v>88/4</v>
          </cell>
          <cell r="M910" t="str">
            <v>10004</v>
          </cell>
          <cell r="N910" t="str">
            <v>11 4529020</v>
          </cell>
          <cell r="P910">
            <v>2.5</v>
          </cell>
          <cell r="Q910">
            <v>0</v>
          </cell>
          <cell r="R910" t="str">
            <v>1</v>
          </cell>
          <cell r="S910" t="str">
            <v>10</v>
          </cell>
          <cell r="T910">
            <v>94</v>
          </cell>
          <cell r="U910">
            <v>6</v>
          </cell>
          <cell r="V910">
            <v>97</v>
          </cell>
          <cell r="W910">
            <v>6</v>
          </cell>
          <cell r="X910">
            <v>97</v>
          </cell>
          <cell r="Y910">
            <v>0</v>
          </cell>
          <cell r="Z910">
            <v>0</v>
          </cell>
          <cell r="AD910" t="str">
            <v>0</v>
          </cell>
          <cell r="AE910" t="str">
            <v>0</v>
          </cell>
          <cell r="AF910" t="str">
            <v>19</v>
          </cell>
          <cell r="AI910">
            <v>0</v>
          </cell>
          <cell r="AJ910">
            <v>0</v>
          </cell>
        </row>
        <row r="911">
          <cell r="A911" t="str">
            <v>19</v>
          </cell>
          <cell r="B911" t="str">
            <v>19</v>
          </cell>
          <cell r="C911" t="str">
            <v>350</v>
          </cell>
          <cell r="D911" t="str">
            <v>Здание дизельной эл.</v>
          </cell>
          <cell r="E911" t="str">
            <v>станции мясокомбинат</v>
          </cell>
          <cell r="F911" t="str">
            <v>а</v>
          </cell>
          <cell r="G911" t="str">
            <v>01</v>
          </cell>
          <cell r="H911">
            <v>40037.67</v>
          </cell>
          <cell r="I911">
            <v>2502.36</v>
          </cell>
          <cell r="J911">
            <v>0</v>
          </cell>
          <cell r="K911">
            <v>1</v>
          </cell>
          <cell r="L911" t="str">
            <v>88/4</v>
          </cell>
          <cell r="M911" t="str">
            <v>10004</v>
          </cell>
          <cell r="N911" t="str">
            <v>11 4529020</v>
          </cell>
          <cell r="P911">
            <v>2.5</v>
          </cell>
          <cell r="Q911">
            <v>0</v>
          </cell>
          <cell r="R911" t="str">
            <v>1</v>
          </cell>
          <cell r="S911" t="str">
            <v>10</v>
          </cell>
          <cell r="T911">
            <v>94</v>
          </cell>
          <cell r="U911">
            <v>6</v>
          </cell>
          <cell r="V911">
            <v>97</v>
          </cell>
          <cell r="W911">
            <v>6</v>
          </cell>
          <cell r="X911">
            <v>97</v>
          </cell>
          <cell r="Y911">
            <v>0</v>
          </cell>
          <cell r="Z911">
            <v>0</v>
          </cell>
          <cell r="AD911" t="str">
            <v>0</v>
          </cell>
          <cell r="AE911" t="str">
            <v>0</v>
          </cell>
          <cell r="AF911" t="str">
            <v>19</v>
          </cell>
          <cell r="AI911">
            <v>0</v>
          </cell>
          <cell r="AJ911">
            <v>0</v>
          </cell>
        </row>
        <row r="912">
          <cell r="A912" t="str">
            <v>19</v>
          </cell>
          <cell r="B912" t="str">
            <v>19</v>
          </cell>
          <cell r="C912" t="str">
            <v>351</v>
          </cell>
          <cell r="D912" t="str">
            <v>Здание химводоочистк</v>
          </cell>
          <cell r="E912" t="str">
            <v>и мясокомбината</v>
          </cell>
          <cell r="G912" t="str">
            <v>01</v>
          </cell>
          <cell r="H912">
            <v>44384.37</v>
          </cell>
          <cell r="I912">
            <v>7713.17</v>
          </cell>
          <cell r="J912">
            <v>0</v>
          </cell>
          <cell r="K912">
            <v>1</v>
          </cell>
          <cell r="L912" t="str">
            <v>88/4</v>
          </cell>
          <cell r="M912" t="str">
            <v>10004</v>
          </cell>
          <cell r="N912" t="str">
            <v>11 4529020</v>
          </cell>
          <cell r="P912">
            <v>2.5</v>
          </cell>
          <cell r="Q912">
            <v>0</v>
          </cell>
          <cell r="R912" t="str">
            <v>1</v>
          </cell>
          <cell r="S912" t="str">
            <v>10</v>
          </cell>
          <cell r="T912">
            <v>94</v>
          </cell>
          <cell r="U912">
            <v>6</v>
          </cell>
          <cell r="V912">
            <v>97</v>
          </cell>
          <cell r="W912">
            <v>6</v>
          </cell>
          <cell r="X912">
            <v>97</v>
          </cell>
          <cell r="Y912">
            <v>0</v>
          </cell>
          <cell r="Z912">
            <v>0</v>
          </cell>
          <cell r="AD912" t="str">
            <v>0</v>
          </cell>
          <cell r="AE912" t="str">
            <v>0</v>
          </cell>
          <cell r="AF912" t="str">
            <v>19</v>
          </cell>
          <cell r="AI912">
            <v>0</v>
          </cell>
          <cell r="AJ912">
            <v>0</v>
          </cell>
        </row>
        <row r="913">
          <cell r="A913" t="str">
            <v>19</v>
          </cell>
          <cell r="B913" t="str">
            <v>19</v>
          </cell>
          <cell r="C913" t="str">
            <v>352</v>
          </cell>
          <cell r="D913" t="str">
            <v>Здание очистных соор</v>
          </cell>
          <cell r="E913" t="str">
            <v>ужений</v>
          </cell>
          <cell r="G913" t="str">
            <v>01</v>
          </cell>
          <cell r="H913">
            <v>36314.71</v>
          </cell>
          <cell r="I913">
            <v>4539.34</v>
          </cell>
          <cell r="J913">
            <v>0</v>
          </cell>
          <cell r="K913">
            <v>1</v>
          </cell>
          <cell r="L913" t="str">
            <v>88/4</v>
          </cell>
          <cell r="M913" t="str">
            <v>10008</v>
          </cell>
          <cell r="N913" t="str">
            <v>11 4524351</v>
          </cell>
          <cell r="P913">
            <v>5</v>
          </cell>
          <cell r="Q913">
            <v>0</v>
          </cell>
          <cell r="R913" t="str">
            <v>1</v>
          </cell>
          <cell r="S913" t="str">
            <v>10</v>
          </cell>
          <cell r="T913">
            <v>94</v>
          </cell>
          <cell r="U913">
            <v>6</v>
          </cell>
          <cell r="V913">
            <v>97</v>
          </cell>
          <cell r="W913">
            <v>6</v>
          </cell>
          <cell r="X913">
            <v>97</v>
          </cell>
          <cell r="Y913">
            <v>0</v>
          </cell>
          <cell r="Z913">
            <v>0</v>
          </cell>
          <cell r="AD913" t="str">
            <v>0</v>
          </cell>
          <cell r="AE913" t="str">
            <v>0</v>
          </cell>
          <cell r="AF913" t="str">
            <v>19</v>
          </cell>
          <cell r="AI913">
            <v>0</v>
          </cell>
          <cell r="AJ913">
            <v>0</v>
          </cell>
        </row>
        <row r="914">
          <cell r="A914" t="str">
            <v>19</v>
          </cell>
          <cell r="B914" t="str">
            <v>19</v>
          </cell>
          <cell r="C914" t="str">
            <v>353</v>
          </cell>
          <cell r="D914" t="str">
            <v>Дымовая труба здания</v>
          </cell>
          <cell r="E914" t="str">
            <v xml:space="preserve"> теплоцентрали</v>
          </cell>
          <cell r="G914" t="str">
            <v>01</v>
          </cell>
          <cell r="H914">
            <v>14610.64</v>
          </cell>
          <cell r="I914">
            <v>1655.87</v>
          </cell>
          <cell r="J914">
            <v>0</v>
          </cell>
          <cell r="K914">
            <v>1</v>
          </cell>
          <cell r="L914" t="str">
            <v>88/4</v>
          </cell>
          <cell r="M914" t="str">
            <v>20326</v>
          </cell>
          <cell r="N914" t="str">
            <v>12 2811284</v>
          </cell>
          <cell r="P914">
            <v>4</v>
          </cell>
          <cell r="Q914">
            <v>0</v>
          </cell>
          <cell r="R914" t="str">
            <v>1</v>
          </cell>
          <cell r="S914" t="str">
            <v>20</v>
          </cell>
          <cell r="T914">
            <v>94</v>
          </cell>
          <cell r="U914">
            <v>6</v>
          </cell>
          <cell r="V914">
            <v>97</v>
          </cell>
          <cell r="W914">
            <v>6</v>
          </cell>
          <cell r="X914">
            <v>97</v>
          </cell>
          <cell r="Y914">
            <v>0</v>
          </cell>
          <cell r="Z914">
            <v>0</v>
          </cell>
          <cell r="AD914" t="str">
            <v>0</v>
          </cell>
          <cell r="AE914" t="str">
            <v>0</v>
          </cell>
          <cell r="AF914" t="str">
            <v>19</v>
          </cell>
          <cell r="AI914">
            <v>0</v>
          </cell>
          <cell r="AJ914">
            <v>0</v>
          </cell>
        </row>
        <row r="915">
          <cell r="A915" t="str">
            <v>19</v>
          </cell>
          <cell r="B915" t="str">
            <v>19</v>
          </cell>
          <cell r="C915" t="str">
            <v>354</v>
          </cell>
          <cell r="D915" t="str">
            <v>Топливный бак теплоц</v>
          </cell>
          <cell r="E915" t="str">
            <v>ентрали</v>
          </cell>
          <cell r="G915" t="str">
            <v>01</v>
          </cell>
          <cell r="H915">
            <v>22514.21</v>
          </cell>
          <cell r="I915">
            <v>2881.78</v>
          </cell>
          <cell r="J915">
            <v>0</v>
          </cell>
          <cell r="K915">
            <v>1</v>
          </cell>
          <cell r="L915" t="str">
            <v>88/4</v>
          </cell>
          <cell r="M915" t="str">
            <v>20238</v>
          </cell>
          <cell r="N915" t="str">
            <v>12 2811000</v>
          </cell>
          <cell r="P915">
            <v>5</v>
          </cell>
          <cell r="Q915">
            <v>0</v>
          </cell>
          <cell r="R915" t="str">
            <v>1</v>
          </cell>
          <cell r="S915" t="str">
            <v>20</v>
          </cell>
          <cell r="T915">
            <v>94</v>
          </cell>
          <cell r="U915">
            <v>6</v>
          </cell>
          <cell r="V915">
            <v>97</v>
          </cell>
          <cell r="W915">
            <v>6</v>
          </cell>
          <cell r="X915">
            <v>97</v>
          </cell>
          <cell r="Y915">
            <v>0</v>
          </cell>
          <cell r="Z915">
            <v>0</v>
          </cell>
          <cell r="AD915" t="str">
            <v>0</v>
          </cell>
          <cell r="AE915" t="str">
            <v>0</v>
          </cell>
          <cell r="AF915" t="str">
            <v>19</v>
          </cell>
          <cell r="AI915">
            <v>0</v>
          </cell>
          <cell r="AJ915">
            <v>0</v>
          </cell>
        </row>
        <row r="916">
          <cell r="A916" t="str">
            <v>19</v>
          </cell>
          <cell r="B916" t="str">
            <v>19</v>
          </cell>
          <cell r="C916" t="str">
            <v>355</v>
          </cell>
          <cell r="D916" t="str">
            <v>Котел с принадлежнос</v>
          </cell>
          <cell r="E916" t="str">
            <v>тями /теплоцентраль/</v>
          </cell>
          <cell r="G916" t="str">
            <v>01</v>
          </cell>
          <cell r="H916">
            <v>379198.7</v>
          </cell>
          <cell r="I916">
            <v>48536.68</v>
          </cell>
          <cell r="J916">
            <v>0</v>
          </cell>
          <cell r="K916">
            <v>1</v>
          </cell>
          <cell r="L916" t="str">
            <v>88/4</v>
          </cell>
          <cell r="M916" t="str">
            <v>40002</v>
          </cell>
          <cell r="N916" t="str">
            <v>14 2813101</v>
          </cell>
          <cell r="P916">
            <v>5</v>
          </cell>
          <cell r="Q916">
            <v>0</v>
          </cell>
          <cell r="R916" t="str">
            <v>1</v>
          </cell>
          <cell r="S916" t="str">
            <v>40</v>
          </cell>
          <cell r="T916">
            <v>94</v>
          </cell>
          <cell r="U916">
            <v>6</v>
          </cell>
          <cell r="V916">
            <v>97</v>
          </cell>
          <cell r="W916">
            <v>6</v>
          </cell>
          <cell r="X916">
            <v>97</v>
          </cell>
          <cell r="Y916">
            <v>0</v>
          </cell>
          <cell r="Z916">
            <v>0</v>
          </cell>
          <cell r="AD916" t="str">
            <v>0</v>
          </cell>
          <cell r="AE916" t="str">
            <v>0</v>
          </cell>
          <cell r="AF916" t="str">
            <v>19</v>
          </cell>
          <cell r="AI916">
            <v>0</v>
          </cell>
          <cell r="AJ916">
            <v>0</v>
          </cell>
        </row>
        <row r="917">
          <cell r="A917" t="str">
            <v>02</v>
          </cell>
          <cell r="B917" t="str">
            <v>04</v>
          </cell>
          <cell r="C917" t="str">
            <v>356</v>
          </cell>
          <cell r="D917" t="str">
            <v>Трансформаторная под</v>
          </cell>
          <cell r="E917" t="str">
            <v>станция КТП-160-10</v>
          </cell>
          <cell r="G917" t="str">
            <v>01</v>
          </cell>
          <cell r="H917">
            <v>14261.05</v>
          </cell>
          <cell r="I917">
            <v>0</v>
          </cell>
          <cell r="J917">
            <v>0</v>
          </cell>
          <cell r="K917">
            <v>1</v>
          </cell>
          <cell r="L917" t="str">
            <v>23</v>
          </cell>
          <cell r="M917" t="str">
            <v>40702</v>
          </cell>
          <cell r="N917" t="str">
            <v>14 3115202</v>
          </cell>
          <cell r="P917">
            <v>9.1</v>
          </cell>
          <cell r="Q917">
            <v>0</v>
          </cell>
          <cell r="R917" t="str">
            <v>1</v>
          </cell>
          <cell r="S917" t="str">
            <v>40</v>
          </cell>
          <cell r="T917">
            <v>0</v>
          </cell>
          <cell r="U917">
            <v>8</v>
          </cell>
          <cell r="V917">
            <v>97</v>
          </cell>
          <cell r="W917">
            <v>8</v>
          </cell>
          <cell r="X917">
            <v>97</v>
          </cell>
          <cell r="Y917">
            <v>0</v>
          </cell>
          <cell r="Z917">
            <v>0</v>
          </cell>
          <cell r="AD917" t="str">
            <v>0</v>
          </cell>
          <cell r="AE917" t="str">
            <v>0</v>
          </cell>
          <cell r="AF917" t="str">
            <v>00</v>
          </cell>
          <cell r="AI917">
            <v>0</v>
          </cell>
          <cell r="AJ917">
            <v>0</v>
          </cell>
        </row>
        <row r="918">
          <cell r="A918" t="str">
            <v>02</v>
          </cell>
          <cell r="B918" t="str">
            <v>71</v>
          </cell>
          <cell r="C918" t="str">
            <v>357</v>
          </cell>
          <cell r="D918" t="str">
            <v>Станок токарно-шлифо</v>
          </cell>
          <cell r="E918" t="str">
            <v>вальный ЗС-2</v>
          </cell>
          <cell r="G918" t="str">
            <v>01</v>
          </cell>
          <cell r="H918">
            <v>2239</v>
          </cell>
          <cell r="I918">
            <v>0</v>
          </cell>
          <cell r="J918">
            <v>0</v>
          </cell>
          <cell r="K918">
            <v>1</v>
          </cell>
          <cell r="L918" t="str">
            <v>23</v>
          </cell>
          <cell r="M918" t="str">
            <v>41000</v>
          </cell>
          <cell r="N918" t="str">
            <v>14 2922111</v>
          </cell>
          <cell r="P918">
            <v>3.5</v>
          </cell>
          <cell r="Q918">
            <v>0</v>
          </cell>
          <cell r="R918" t="str">
            <v>1</v>
          </cell>
          <cell r="S918" t="str">
            <v>40</v>
          </cell>
          <cell r="T918">
            <v>0</v>
          </cell>
          <cell r="U918">
            <v>8</v>
          </cell>
          <cell r="V918">
            <v>97</v>
          </cell>
          <cell r="W918">
            <v>8</v>
          </cell>
          <cell r="X918">
            <v>97</v>
          </cell>
          <cell r="Y918">
            <v>0</v>
          </cell>
          <cell r="Z918">
            <v>0</v>
          </cell>
          <cell r="AD918" t="str">
            <v>0</v>
          </cell>
          <cell r="AE918" t="str">
            <v>0</v>
          </cell>
          <cell r="AF918" t="str">
            <v>00</v>
          </cell>
          <cell r="AI918">
            <v>0</v>
          </cell>
          <cell r="AJ918">
            <v>0</v>
          </cell>
        </row>
        <row r="919">
          <cell r="A919" t="str">
            <v>02</v>
          </cell>
          <cell r="B919" t="str">
            <v>05</v>
          </cell>
          <cell r="C919" t="str">
            <v>358</v>
          </cell>
          <cell r="D919" t="str">
            <v>Машина для резки тру</v>
          </cell>
          <cell r="E919" t="str">
            <v>б ФАЙН</v>
          </cell>
          <cell r="G919" t="str">
            <v>01</v>
          </cell>
          <cell r="H919">
            <v>262866.51</v>
          </cell>
          <cell r="I919">
            <v>0</v>
          </cell>
          <cell r="J919">
            <v>0</v>
          </cell>
          <cell r="K919">
            <v>1</v>
          </cell>
          <cell r="L919" t="str">
            <v>20</v>
          </cell>
          <cell r="M919" t="str">
            <v>43802</v>
          </cell>
          <cell r="N919" t="str">
            <v>14 2918423</v>
          </cell>
          <cell r="P919">
            <v>15.4</v>
          </cell>
          <cell r="Q919">
            <v>0</v>
          </cell>
          <cell r="R919" t="str">
            <v>1</v>
          </cell>
          <cell r="S919" t="str">
            <v>43</v>
          </cell>
          <cell r="T919">
            <v>0</v>
          </cell>
          <cell r="U919">
            <v>8</v>
          </cell>
          <cell r="V919">
            <v>97</v>
          </cell>
          <cell r="W919">
            <v>8</v>
          </cell>
          <cell r="X919">
            <v>97</v>
          </cell>
          <cell r="Y919">
            <v>0</v>
          </cell>
          <cell r="Z919">
            <v>0</v>
          </cell>
          <cell r="AD919" t="str">
            <v>0</v>
          </cell>
          <cell r="AE919" t="str">
            <v>0</v>
          </cell>
          <cell r="AF919" t="str">
            <v>00</v>
          </cell>
          <cell r="AI919">
            <v>0</v>
          </cell>
          <cell r="AJ919">
            <v>0</v>
          </cell>
        </row>
        <row r="920">
          <cell r="A920" t="str">
            <v>02</v>
          </cell>
          <cell r="B920" t="str">
            <v>05</v>
          </cell>
          <cell r="C920" t="str">
            <v>359</v>
          </cell>
          <cell r="D920" t="str">
            <v>Машина для резки тру</v>
          </cell>
          <cell r="E920" t="str">
            <v>б ФАЙН</v>
          </cell>
          <cell r="G920" t="str">
            <v>01</v>
          </cell>
          <cell r="H920">
            <v>262866.51</v>
          </cell>
          <cell r="I920">
            <v>0</v>
          </cell>
          <cell r="J920">
            <v>0</v>
          </cell>
          <cell r="K920">
            <v>1</v>
          </cell>
          <cell r="L920" t="str">
            <v>20</v>
          </cell>
          <cell r="M920" t="str">
            <v>43802</v>
          </cell>
          <cell r="N920" t="str">
            <v>14 2918423</v>
          </cell>
          <cell r="P920">
            <v>15.4</v>
          </cell>
          <cell r="Q920">
            <v>0</v>
          </cell>
          <cell r="R920" t="str">
            <v>1</v>
          </cell>
          <cell r="S920" t="str">
            <v>43</v>
          </cell>
          <cell r="T920">
            <v>0</v>
          </cell>
          <cell r="U920">
            <v>8</v>
          </cell>
          <cell r="V920">
            <v>97</v>
          </cell>
          <cell r="W920">
            <v>8</v>
          </cell>
          <cell r="X920">
            <v>97</v>
          </cell>
          <cell r="Y920">
            <v>0</v>
          </cell>
          <cell r="Z920">
            <v>0</v>
          </cell>
          <cell r="AD920" t="str">
            <v>0</v>
          </cell>
          <cell r="AE920" t="str">
            <v>0</v>
          </cell>
          <cell r="AF920" t="str">
            <v>00</v>
          </cell>
          <cell r="AI920">
            <v>0</v>
          </cell>
          <cell r="AJ920">
            <v>0</v>
          </cell>
        </row>
        <row r="921">
          <cell r="A921" t="str">
            <v>02</v>
          </cell>
          <cell r="B921" t="str">
            <v>05</v>
          </cell>
          <cell r="C921" t="str">
            <v>360</v>
          </cell>
          <cell r="D921" t="str">
            <v>Машина для резки тру</v>
          </cell>
          <cell r="E921" t="str">
            <v>б ФАЙН</v>
          </cell>
          <cell r="G921" t="str">
            <v>01</v>
          </cell>
          <cell r="H921">
            <v>262866.51</v>
          </cell>
          <cell r="I921">
            <v>0</v>
          </cell>
          <cell r="J921">
            <v>0</v>
          </cell>
          <cell r="K921">
            <v>1</v>
          </cell>
          <cell r="L921" t="str">
            <v>20</v>
          </cell>
          <cell r="M921" t="str">
            <v>43802</v>
          </cell>
          <cell r="N921" t="str">
            <v>14 2918423</v>
          </cell>
          <cell r="P921">
            <v>15.4</v>
          </cell>
          <cell r="Q921">
            <v>0</v>
          </cell>
          <cell r="R921" t="str">
            <v>1</v>
          </cell>
          <cell r="S921" t="str">
            <v>43</v>
          </cell>
          <cell r="T921">
            <v>0</v>
          </cell>
          <cell r="U921">
            <v>8</v>
          </cell>
          <cell r="V921">
            <v>97</v>
          </cell>
          <cell r="W921">
            <v>8</v>
          </cell>
          <cell r="X921">
            <v>97</v>
          </cell>
          <cell r="Y921">
            <v>0</v>
          </cell>
          <cell r="Z921">
            <v>0</v>
          </cell>
          <cell r="AD921" t="str">
            <v>0</v>
          </cell>
          <cell r="AE921" t="str">
            <v>0</v>
          </cell>
          <cell r="AF921" t="str">
            <v>00</v>
          </cell>
          <cell r="AI921">
            <v>0</v>
          </cell>
          <cell r="AJ921">
            <v>0</v>
          </cell>
        </row>
        <row r="922">
          <cell r="A922" t="str">
            <v>02</v>
          </cell>
          <cell r="B922" t="str">
            <v>71</v>
          </cell>
          <cell r="C922" t="str">
            <v>361</v>
          </cell>
          <cell r="D922" t="str">
            <v>Машина для резки тру</v>
          </cell>
          <cell r="E922" t="str">
            <v>б ФАЙН</v>
          </cell>
          <cell r="G922" t="str">
            <v>01</v>
          </cell>
          <cell r="H922">
            <v>262866.51</v>
          </cell>
          <cell r="I922">
            <v>0</v>
          </cell>
          <cell r="J922">
            <v>0</v>
          </cell>
          <cell r="K922">
            <v>1</v>
          </cell>
          <cell r="L922" t="str">
            <v>23</v>
          </cell>
          <cell r="M922" t="str">
            <v>43802</v>
          </cell>
          <cell r="N922" t="str">
            <v>14 2918423</v>
          </cell>
          <cell r="P922">
            <v>15.4</v>
          </cell>
          <cell r="Q922">
            <v>0</v>
          </cell>
          <cell r="R922" t="str">
            <v>1</v>
          </cell>
          <cell r="S922" t="str">
            <v>43</v>
          </cell>
          <cell r="T922">
            <v>0</v>
          </cell>
          <cell r="U922">
            <v>8</v>
          </cell>
          <cell r="V922">
            <v>97</v>
          </cell>
          <cell r="W922">
            <v>8</v>
          </cell>
          <cell r="X922">
            <v>97</v>
          </cell>
          <cell r="Y922">
            <v>0</v>
          </cell>
          <cell r="Z922">
            <v>0</v>
          </cell>
          <cell r="AB922" t="str">
            <v>14</v>
          </cell>
          <cell r="AC922">
            <v>10</v>
          </cell>
          <cell r="AD922" t="str">
            <v>0</v>
          </cell>
          <cell r="AE922" t="str">
            <v>0</v>
          </cell>
          <cell r="AF922" t="str">
            <v>00</v>
          </cell>
          <cell r="AI922">
            <v>0</v>
          </cell>
          <cell r="AJ922">
            <v>0</v>
          </cell>
        </row>
        <row r="923">
          <cell r="A923" t="str">
            <v>02</v>
          </cell>
          <cell r="B923" t="str">
            <v>71</v>
          </cell>
          <cell r="C923" t="str">
            <v>362</v>
          </cell>
          <cell r="D923" t="str">
            <v>Станок токарно-винто</v>
          </cell>
          <cell r="E923" t="str">
            <v>резный 166.16К</v>
          </cell>
          <cell r="G923" t="str">
            <v>01</v>
          </cell>
          <cell r="H923">
            <v>45700</v>
          </cell>
          <cell r="I923">
            <v>0</v>
          </cell>
          <cell r="J923">
            <v>0</v>
          </cell>
          <cell r="K923">
            <v>1</v>
          </cell>
          <cell r="L923" t="str">
            <v>23</v>
          </cell>
          <cell r="M923" t="str">
            <v>41000</v>
          </cell>
          <cell r="N923" t="str">
            <v>14 2922111</v>
          </cell>
          <cell r="P923">
            <v>3.5</v>
          </cell>
          <cell r="Q923">
            <v>0</v>
          </cell>
          <cell r="R923" t="str">
            <v>1</v>
          </cell>
          <cell r="S923" t="str">
            <v>41</v>
          </cell>
          <cell r="T923">
            <v>0</v>
          </cell>
          <cell r="U923">
            <v>8</v>
          </cell>
          <cell r="V923">
            <v>97</v>
          </cell>
          <cell r="W923">
            <v>8</v>
          </cell>
          <cell r="X923">
            <v>97</v>
          </cell>
          <cell r="Y923">
            <v>0</v>
          </cell>
          <cell r="Z923">
            <v>0</v>
          </cell>
          <cell r="AD923" t="str">
            <v>0</v>
          </cell>
          <cell r="AE923" t="str">
            <v>0</v>
          </cell>
          <cell r="AF923" t="str">
            <v>00</v>
          </cell>
          <cell r="AI923">
            <v>0</v>
          </cell>
          <cell r="AJ923">
            <v>0</v>
          </cell>
        </row>
        <row r="924">
          <cell r="A924" t="str">
            <v>02</v>
          </cell>
          <cell r="B924" t="str">
            <v>02</v>
          </cell>
          <cell r="C924" t="str">
            <v>363</v>
          </cell>
          <cell r="D924" t="str">
            <v>Полотенце ПМ-524</v>
          </cell>
          <cell r="G924" t="str">
            <v>01</v>
          </cell>
          <cell r="H924">
            <v>3456</v>
          </cell>
          <cell r="I924">
            <v>0</v>
          </cell>
          <cell r="J924">
            <v>0</v>
          </cell>
          <cell r="K924">
            <v>1</v>
          </cell>
          <cell r="L924" t="str">
            <v>20</v>
          </cell>
          <cell r="M924" t="str">
            <v>43815</v>
          </cell>
          <cell r="N924" t="str">
            <v>14 2915319</v>
          </cell>
          <cell r="P924">
            <v>50</v>
          </cell>
          <cell r="Q924">
            <v>0</v>
          </cell>
          <cell r="R924" t="str">
            <v>1</v>
          </cell>
          <cell r="S924" t="str">
            <v>43</v>
          </cell>
          <cell r="T924">
            <v>0</v>
          </cell>
          <cell r="U924">
            <v>8</v>
          </cell>
          <cell r="V924">
            <v>97</v>
          </cell>
          <cell r="W924">
            <v>8</v>
          </cell>
          <cell r="X924">
            <v>97</v>
          </cell>
          <cell r="Y924">
            <v>0</v>
          </cell>
          <cell r="Z924">
            <v>0</v>
          </cell>
          <cell r="AD924" t="str">
            <v>0</v>
          </cell>
          <cell r="AE924" t="str">
            <v>0</v>
          </cell>
          <cell r="AF924" t="str">
            <v>00</v>
          </cell>
          <cell r="AI924">
            <v>0</v>
          </cell>
          <cell r="AJ924">
            <v>0</v>
          </cell>
        </row>
        <row r="925">
          <cell r="A925" t="str">
            <v>02</v>
          </cell>
          <cell r="B925" t="str">
            <v>02</v>
          </cell>
          <cell r="C925" t="str">
            <v>364</v>
          </cell>
          <cell r="D925" t="str">
            <v>Полотенце ПМ-524</v>
          </cell>
          <cell r="G925" t="str">
            <v>01</v>
          </cell>
          <cell r="H925">
            <v>3456</v>
          </cell>
          <cell r="I925">
            <v>0</v>
          </cell>
          <cell r="J925">
            <v>0</v>
          </cell>
          <cell r="K925">
            <v>1</v>
          </cell>
          <cell r="L925" t="str">
            <v>20</v>
          </cell>
          <cell r="M925" t="str">
            <v>43815</v>
          </cell>
          <cell r="N925" t="str">
            <v>14 2915319</v>
          </cell>
          <cell r="P925">
            <v>50</v>
          </cell>
          <cell r="Q925">
            <v>0</v>
          </cell>
          <cell r="R925" t="str">
            <v>1</v>
          </cell>
          <cell r="S925" t="str">
            <v>43</v>
          </cell>
          <cell r="T925">
            <v>0</v>
          </cell>
          <cell r="U925">
            <v>8</v>
          </cell>
          <cell r="V925">
            <v>97</v>
          </cell>
          <cell r="W925">
            <v>8</v>
          </cell>
          <cell r="X925">
            <v>97</v>
          </cell>
          <cell r="Y925">
            <v>0</v>
          </cell>
          <cell r="Z925">
            <v>0</v>
          </cell>
          <cell r="AD925" t="str">
            <v>0</v>
          </cell>
          <cell r="AE925" t="str">
            <v>0</v>
          </cell>
          <cell r="AF925" t="str">
            <v>00</v>
          </cell>
          <cell r="AI925">
            <v>0</v>
          </cell>
          <cell r="AJ925">
            <v>0</v>
          </cell>
        </row>
        <row r="926">
          <cell r="A926" t="str">
            <v>02</v>
          </cell>
          <cell r="B926" t="str">
            <v>02</v>
          </cell>
          <cell r="C926" t="str">
            <v>365</v>
          </cell>
          <cell r="D926" t="str">
            <v>Полотенце ПМ-524</v>
          </cell>
          <cell r="G926" t="str">
            <v>01</v>
          </cell>
          <cell r="H926">
            <v>3456</v>
          </cell>
          <cell r="I926">
            <v>0</v>
          </cell>
          <cell r="J926">
            <v>0</v>
          </cell>
          <cell r="K926">
            <v>1</v>
          </cell>
          <cell r="L926" t="str">
            <v>20</v>
          </cell>
          <cell r="M926" t="str">
            <v>43815</v>
          </cell>
          <cell r="N926" t="str">
            <v>14 2915319</v>
          </cell>
          <cell r="P926">
            <v>50</v>
          </cell>
          <cell r="Q926">
            <v>0</v>
          </cell>
          <cell r="R926" t="str">
            <v>1</v>
          </cell>
          <cell r="S926" t="str">
            <v>43</v>
          </cell>
          <cell r="T926">
            <v>0</v>
          </cell>
          <cell r="U926">
            <v>8</v>
          </cell>
          <cell r="V926">
            <v>97</v>
          </cell>
          <cell r="W926">
            <v>8</v>
          </cell>
          <cell r="X926">
            <v>97</v>
          </cell>
          <cell r="Y926">
            <v>0</v>
          </cell>
          <cell r="Z926">
            <v>0</v>
          </cell>
          <cell r="AD926" t="str">
            <v>0</v>
          </cell>
          <cell r="AE926" t="str">
            <v>0</v>
          </cell>
          <cell r="AF926" t="str">
            <v>00</v>
          </cell>
          <cell r="AI926">
            <v>0</v>
          </cell>
          <cell r="AJ926">
            <v>0</v>
          </cell>
        </row>
        <row r="927">
          <cell r="A927" t="str">
            <v>02</v>
          </cell>
          <cell r="B927" t="str">
            <v>02</v>
          </cell>
          <cell r="C927" t="str">
            <v>366</v>
          </cell>
          <cell r="D927" t="str">
            <v>Полотенце ПМ-524</v>
          </cell>
          <cell r="G927" t="str">
            <v>01</v>
          </cell>
          <cell r="H927">
            <v>3456</v>
          </cell>
          <cell r="I927">
            <v>0</v>
          </cell>
          <cell r="J927">
            <v>0</v>
          </cell>
          <cell r="K927">
            <v>1</v>
          </cell>
          <cell r="L927" t="str">
            <v>20</v>
          </cell>
          <cell r="M927" t="str">
            <v>43815</v>
          </cell>
          <cell r="N927" t="str">
            <v>14 2915319</v>
          </cell>
          <cell r="P927">
            <v>50</v>
          </cell>
          <cell r="Q927">
            <v>0</v>
          </cell>
          <cell r="R927" t="str">
            <v>1</v>
          </cell>
          <cell r="S927" t="str">
            <v>43</v>
          </cell>
          <cell r="T927">
            <v>0</v>
          </cell>
          <cell r="U927">
            <v>8</v>
          </cell>
          <cell r="V927">
            <v>97</v>
          </cell>
          <cell r="W927">
            <v>8</v>
          </cell>
          <cell r="X927">
            <v>97</v>
          </cell>
          <cell r="Y927">
            <v>0</v>
          </cell>
          <cell r="Z927">
            <v>0</v>
          </cell>
          <cell r="AD927" t="str">
            <v>0</v>
          </cell>
          <cell r="AE927" t="str">
            <v>0</v>
          </cell>
          <cell r="AF927" t="str">
            <v>00</v>
          </cell>
          <cell r="AI927">
            <v>0</v>
          </cell>
          <cell r="AJ927">
            <v>0</v>
          </cell>
        </row>
        <row r="928">
          <cell r="A928" t="str">
            <v>02</v>
          </cell>
          <cell r="B928" t="str">
            <v>11</v>
          </cell>
          <cell r="C928" t="str">
            <v>367</v>
          </cell>
          <cell r="D928" t="str">
            <v>Вибропресс автомат В</v>
          </cell>
          <cell r="E928" t="str">
            <v>ЦП-6</v>
          </cell>
          <cell r="G928" t="str">
            <v>01</v>
          </cell>
          <cell r="H928">
            <v>6407</v>
          </cell>
          <cell r="I928">
            <v>0</v>
          </cell>
          <cell r="J928">
            <v>0</v>
          </cell>
          <cell r="K928">
            <v>1</v>
          </cell>
          <cell r="L928" t="str">
            <v>20</v>
          </cell>
          <cell r="M928" t="str">
            <v>44107</v>
          </cell>
          <cell r="N928" t="str">
            <v>14 2947131</v>
          </cell>
          <cell r="P928">
            <v>5.5</v>
          </cell>
          <cell r="Q928">
            <v>0</v>
          </cell>
          <cell r="R928" t="str">
            <v>1</v>
          </cell>
          <cell r="S928" t="str">
            <v>44</v>
          </cell>
          <cell r="T928">
            <v>0</v>
          </cell>
          <cell r="U928">
            <v>8</v>
          </cell>
          <cell r="V928">
            <v>97</v>
          </cell>
          <cell r="W928">
            <v>8</v>
          </cell>
          <cell r="X928">
            <v>97</v>
          </cell>
          <cell r="Y928">
            <v>0</v>
          </cell>
          <cell r="Z928">
            <v>0</v>
          </cell>
          <cell r="AD928" t="str">
            <v>2</v>
          </cell>
          <cell r="AE928" t="str">
            <v>0</v>
          </cell>
          <cell r="AF928" t="str">
            <v>00</v>
          </cell>
          <cell r="AI928">
            <v>0</v>
          </cell>
          <cell r="AJ928">
            <v>0</v>
          </cell>
        </row>
        <row r="929">
          <cell r="A929" t="str">
            <v>02</v>
          </cell>
          <cell r="B929" t="str">
            <v>10</v>
          </cell>
          <cell r="C929" t="str">
            <v>369</v>
          </cell>
          <cell r="D929" t="str">
            <v>Емкость 25м3</v>
          </cell>
          <cell r="G929" t="str">
            <v>01</v>
          </cell>
          <cell r="H929">
            <v>16500</v>
          </cell>
          <cell r="I929">
            <v>0</v>
          </cell>
          <cell r="J929">
            <v>0</v>
          </cell>
          <cell r="K929">
            <v>1</v>
          </cell>
          <cell r="L929" t="str">
            <v>20</v>
          </cell>
          <cell r="M929" t="str">
            <v>20236</v>
          </cell>
          <cell r="N929" t="str">
            <v>12 2812152</v>
          </cell>
          <cell r="P929">
            <v>2.8</v>
          </cell>
          <cell r="Q929">
            <v>0</v>
          </cell>
          <cell r="R929" t="str">
            <v>1</v>
          </cell>
          <cell r="S929" t="str">
            <v>20</v>
          </cell>
          <cell r="T929">
            <v>0</v>
          </cell>
          <cell r="U929">
            <v>8</v>
          </cell>
          <cell r="V929">
            <v>97</v>
          </cell>
          <cell r="W929">
            <v>8</v>
          </cell>
          <cell r="X929">
            <v>97</v>
          </cell>
          <cell r="Y929">
            <v>0</v>
          </cell>
          <cell r="Z929">
            <v>0</v>
          </cell>
          <cell r="AB929" t="str">
            <v>14</v>
          </cell>
          <cell r="AC929">
            <v>9</v>
          </cell>
          <cell r="AD929" t="str">
            <v>0</v>
          </cell>
          <cell r="AE929" t="str">
            <v>0</v>
          </cell>
          <cell r="AF929" t="str">
            <v>00</v>
          </cell>
          <cell r="AI929">
            <v>0</v>
          </cell>
          <cell r="AJ929">
            <v>0</v>
          </cell>
        </row>
        <row r="930">
          <cell r="A930" t="str">
            <v>02</v>
          </cell>
          <cell r="B930" t="str">
            <v>10</v>
          </cell>
          <cell r="C930" t="str">
            <v>370</v>
          </cell>
          <cell r="D930" t="str">
            <v>Емкость 25м3</v>
          </cell>
          <cell r="G930" t="str">
            <v>01</v>
          </cell>
          <cell r="H930">
            <v>16500</v>
          </cell>
          <cell r="I930">
            <v>0</v>
          </cell>
          <cell r="J930">
            <v>0</v>
          </cell>
          <cell r="K930">
            <v>1</v>
          </cell>
          <cell r="L930" t="str">
            <v>20</v>
          </cell>
          <cell r="M930" t="str">
            <v>20236</v>
          </cell>
          <cell r="N930" t="str">
            <v>12 2812152</v>
          </cell>
          <cell r="P930">
            <v>2.8</v>
          </cell>
          <cell r="Q930">
            <v>0</v>
          </cell>
          <cell r="R930" t="str">
            <v>1</v>
          </cell>
          <cell r="S930" t="str">
            <v>20</v>
          </cell>
          <cell r="T930">
            <v>0</v>
          </cell>
          <cell r="U930">
            <v>8</v>
          </cell>
          <cell r="V930">
            <v>97</v>
          </cell>
          <cell r="W930">
            <v>8</v>
          </cell>
          <cell r="X930">
            <v>97</v>
          </cell>
          <cell r="Y930">
            <v>0</v>
          </cell>
          <cell r="Z930">
            <v>0</v>
          </cell>
          <cell r="AB930" t="str">
            <v>14</v>
          </cell>
          <cell r="AC930">
            <v>9</v>
          </cell>
          <cell r="AD930" t="str">
            <v>0</v>
          </cell>
          <cell r="AE930" t="str">
            <v>0</v>
          </cell>
          <cell r="AF930" t="str">
            <v>00</v>
          </cell>
          <cell r="AI930">
            <v>0</v>
          </cell>
          <cell r="AJ930">
            <v>0</v>
          </cell>
        </row>
        <row r="931">
          <cell r="A931" t="str">
            <v>02</v>
          </cell>
          <cell r="B931" t="str">
            <v>71</v>
          </cell>
          <cell r="C931" t="str">
            <v>368</v>
          </cell>
          <cell r="D931" t="str">
            <v>Кран мостовой</v>
          </cell>
          <cell r="G931" t="str">
            <v>01</v>
          </cell>
          <cell r="H931">
            <v>53000</v>
          </cell>
          <cell r="I931">
            <v>0</v>
          </cell>
          <cell r="J931">
            <v>0</v>
          </cell>
          <cell r="K931">
            <v>1</v>
          </cell>
          <cell r="L931" t="str">
            <v>23</v>
          </cell>
          <cell r="M931" t="str">
            <v>41704</v>
          </cell>
          <cell r="N931" t="str">
            <v>14 2915180</v>
          </cell>
          <cell r="P931">
            <v>5</v>
          </cell>
          <cell r="Q931">
            <v>0</v>
          </cell>
          <cell r="R931" t="str">
            <v>1</v>
          </cell>
          <cell r="S931" t="str">
            <v>41</v>
          </cell>
          <cell r="T931">
            <v>0</v>
          </cell>
          <cell r="U931">
            <v>8</v>
          </cell>
          <cell r="V931">
            <v>97</v>
          </cell>
          <cell r="W931">
            <v>8</v>
          </cell>
          <cell r="X931">
            <v>97</v>
          </cell>
          <cell r="Y931">
            <v>0</v>
          </cell>
          <cell r="Z931">
            <v>0</v>
          </cell>
          <cell r="AD931" t="str">
            <v>0</v>
          </cell>
          <cell r="AE931" t="str">
            <v>0</v>
          </cell>
          <cell r="AF931" t="str">
            <v>00</v>
          </cell>
          <cell r="AI931">
            <v>0</v>
          </cell>
          <cell r="AJ931">
            <v>0</v>
          </cell>
        </row>
        <row r="932">
          <cell r="A932" t="str">
            <v>02</v>
          </cell>
          <cell r="B932" t="str">
            <v>11</v>
          </cell>
          <cell r="C932" t="str">
            <v>371</v>
          </cell>
          <cell r="D932" t="str">
            <v>Бетоноукладчик</v>
          </cell>
          <cell r="G932" t="str">
            <v>01</v>
          </cell>
          <cell r="H932">
            <v>114687.11</v>
          </cell>
          <cell r="I932">
            <v>0</v>
          </cell>
          <cell r="J932">
            <v>0</v>
          </cell>
          <cell r="K932">
            <v>1</v>
          </cell>
          <cell r="L932" t="str">
            <v>20</v>
          </cell>
          <cell r="M932" t="str">
            <v>42005</v>
          </cell>
          <cell r="N932" t="str">
            <v>14 2924626</v>
          </cell>
          <cell r="P932">
            <v>20</v>
          </cell>
          <cell r="Q932">
            <v>0</v>
          </cell>
          <cell r="R932" t="str">
            <v>1</v>
          </cell>
          <cell r="S932" t="str">
            <v>42</v>
          </cell>
          <cell r="T932">
            <v>0</v>
          </cell>
          <cell r="U932">
            <v>8</v>
          </cell>
          <cell r="V932">
            <v>97</v>
          </cell>
          <cell r="W932">
            <v>8</v>
          </cell>
          <cell r="X932">
            <v>97</v>
          </cell>
          <cell r="Y932">
            <v>0</v>
          </cell>
          <cell r="Z932">
            <v>0</v>
          </cell>
          <cell r="AD932" t="str">
            <v>2</v>
          </cell>
          <cell r="AE932" t="str">
            <v>0</v>
          </cell>
          <cell r="AF932" t="str">
            <v>00</v>
          </cell>
          <cell r="AI932">
            <v>0</v>
          </cell>
          <cell r="AJ932">
            <v>0</v>
          </cell>
        </row>
        <row r="933">
          <cell r="A933" t="str">
            <v>02</v>
          </cell>
          <cell r="B933" t="str">
            <v>15</v>
          </cell>
          <cell r="C933" t="str">
            <v>372</v>
          </cell>
          <cell r="D933" t="str">
            <v>Оборудование очистки</v>
          </cell>
          <cell r="G933" t="str">
            <v>01</v>
          </cell>
          <cell r="H933">
            <v>13602.4</v>
          </cell>
          <cell r="I933">
            <v>0</v>
          </cell>
          <cell r="J933">
            <v>0</v>
          </cell>
          <cell r="K933">
            <v>1</v>
          </cell>
          <cell r="L933" t="str">
            <v>88/2</v>
          </cell>
          <cell r="M933" t="str">
            <v>41600</v>
          </cell>
          <cell r="N933" t="str">
            <v>14 2920000</v>
          </cell>
          <cell r="P933">
            <v>10</v>
          </cell>
          <cell r="Q933">
            <v>0</v>
          </cell>
          <cell r="R933" t="str">
            <v>1</v>
          </cell>
          <cell r="S933" t="str">
            <v>41</v>
          </cell>
          <cell r="T933">
            <v>0</v>
          </cell>
          <cell r="U933">
            <v>8</v>
          </cell>
          <cell r="V933">
            <v>97</v>
          </cell>
          <cell r="W933">
            <v>8</v>
          </cell>
          <cell r="X933">
            <v>97</v>
          </cell>
          <cell r="Y933">
            <v>0</v>
          </cell>
          <cell r="Z933">
            <v>0</v>
          </cell>
          <cell r="AD933" t="str">
            <v>0</v>
          </cell>
          <cell r="AE933" t="str">
            <v>0</v>
          </cell>
          <cell r="AF933" t="str">
            <v>00</v>
          </cell>
          <cell r="AI933">
            <v>0</v>
          </cell>
          <cell r="AJ933">
            <v>0</v>
          </cell>
        </row>
        <row r="934">
          <cell r="A934" t="str">
            <v>02</v>
          </cell>
          <cell r="B934" t="str">
            <v>05</v>
          </cell>
          <cell r="C934" t="str">
            <v>373</v>
          </cell>
          <cell r="D934" t="str">
            <v>Станок заточный</v>
          </cell>
          <cell r="G934" t="str">
            <v>01</v>
          </cell>
          <cell r="H934">
            <v>1153</v>
          </cell>
          <cell r="I934">
            <v>0</v>
          </cell>
          <cell r="J934">
            <v>0</v>
          </cell>
          <cell r="K934">
            <v>1</v>
          </cell>
          <cell r="L934" t="str">
            <v>20</v>
          </cell>
          <cell r="M934" t="str">
            <v>41000</v>
          </cell>
          <cell r="N934" t="str">
            <v>14 2922139</v>
          </cell>
          <cell r="P934">
            <v>3.5</v>
          </cell>
          <cell r="Q934">
            <v>0</v>
          </cell>
          <cell r="R934" t="str">
            <v>1</v>
          </cell>
          <cell r="S934" t="str">
            <v>41</v>
          </cell>
          <cell r="T934">
            <v>0</v>
          </cell>
          <cell r="U934">
            <v>8</v>
          </cell>
          <cell r="V934">
            <v>97</v>
          </cell>
          <cell r="W934">
            <v>8</v>
          </cell>
          <cell r="X934">
            <v>97</v>
          </cell>
          <cell r="Y934">
            <v>0</v>
          </cell>
          <cell r="Z934">
            <v>0</v>
          </cell>
          <cell r="AD934" t="str">
            <v>0</v>
          </cell>
          <cell r="AE934" t="str">
            <v>0</v>
          </cell>
          <cell r="AF934" t="str">
            <v>00</v>
          </cell>
          <cell r="AI934">
            <v>0</v>
          </cell>
          <cell r="AJ934">
            <v>0</v>
          </cell>
        </row>
        <row r="935">
          <cell r="A935" t="str">
            <v>02</v>
          </cell>
          <cell r="B935" t="str">
            <v>04</v>
          </cell>
          <cell r="C935" t="str">
            <v>374</v>
          </cell>
          <cell r="D935" t="str">
            <v>Шкаф КРУН К-112</v>
          </cell>
          <cell r="G935" t="str">
            <v>01</v>
          </cell>
          <cell r="H935">
            <v>27513.93</v>
          </cell>
          <cell r="I935">
            <v>0</v>
          </cell>
          <cell r="J935">
            <v>0</v>
          </cell>
          <cell r="K935">
            <v>1</v>
          </cell>
          <cell r="L935" t="str">
            <v>23</v>
          </cell>
          <cell r="M935" t="str">
            <v>40702</v>
          </cell>
          <cell r="N935" t="str">
            <v>14 3120390</v>
          </cell>
          <cell r="P935">
            <v>9.1</v>
          </cell>
          <cell r="Q935">
            <v>0</v>
          </cell>
          <cell r="R935" t="str">
            <v>1</v>
          </cell>
          <cell r="S935" t="str">
            <v>40</v>
          </cell>
          <cell r="T935">
            <v>0</v>
          </cell>
          <cell r="U935">
            <v>8</v>
          </cell>
          <cell r="V935">
            <v>97</v>
          </cell>
          <cell r="W935">
            <v>8</v>
          </cell>
          <cell r="X935">
            <v>97</v>
          </cell>
          <cell r="Y935">
            <v>0</v>
          </cell>
          <cell r="Z935">
            <v>0</v>
          </cell>
          <cell r="AD935" t="str">
            <v>0</v>
          </cell>
          <cell r="AE935" t="str">
            <v>0</v>
          </cell>
          <cell r="AF935" t="str">
            <v>00</v>
          </cell>
          <cell r="AI935">
            <v>0</v>
          </cell>
          <cell r="AJ935">
            <v>0</v>
          </cell>
        </row>
        <row r="936">
          <cell r="A936" t="str">
            <v>02</v>
          </cell>
          <cell r="B936" t="str">
            <v>02</v>
          </cell>
          <cell r="C936" t="str">
            <v>378</v>
          </cell>
          <cell r="D936" t="str">
            <v>Переносная машина ОР</v>
          </cell>
          <cell r="E936" t="str">
            <v>БИТА-6М д/резки труб</v>
          </cell>
          <cell r="F936" t="str">
            <v>Кироваканский завод</v>
          </cell>
          <cell r="G936" t="str">
            <v>01</v>
          </cell>
          <cell r="H936">
            <v>9200</v>
          </cell>
          <cell r="I936">
            <v>0</v>
          </cell>
          <cell r="J936">
            <v>0</v>
          </cell>
          <cell r="K936">
            <v>1</v>
          </cell>
          <cell r="L936" t="str">
            <v>20</v>
          </cell>
          <cell r="M936" t="str">
            <v>43802</v>
          </cell>
          <cell r="N936" t="str">
            <v>14 2920000</v>
          </cell>
          <cell r="P936">
            <v>15.4</v>
          </cell>
          <cell r="Q936">
            <v>0</v>
          </cell>
          <cell r="R936" t="str">
            <v>1</v>
          </cell>
          <cell r="S936" t="str">
            <v>43</v>
          </cell>
          <cell r="T936">
            <v>96</v>
          </cell>
          <cell r="U936">
            <v>8</v>
          </cell>
          <cell r="V936">
            <v>97</v>
          </cell>
          <cell r="W936">
            <v>8</v>
          </cell>
          <cell r="X936">
            <v>97</v>
          </cell>
          <cell r="Y936">
            <v>0</v>
          </cell>
          <cell r="Z936">
            <v>0</v>
          </cell>
          <cell r="AD936" t="str">
            <v>0</v>
          </cell>
          <cell r="AE936" t="str">
            <v>1</v>
          </cell>
          <cell r="AF936" t="str">
            <v>00</v>
          </cell>
          <cell r="AI936">
            <v>0</v>
          </cell>
          <cell r="AJ936">
            <v>0</v>
          </cell>
        </row>
        <row r="937">
          <cell r="A937" t="str">
            <v>02</v>
          </cell>
          <cell r="B937" t="str">
            <v>41</v>
          </cell>
          <cell r="C937" t="str">
            <v>379</v>
          </cell>
          <cell r="D937" t="str">
            <v>Дефектоскоп КРОНА-1Р</v>
          </cell>
          <cell r="E937" t="str">
            <v>М зав.N530</v>
          </cell>
          <cell r="G937" t="str">
            <v>01</v>
          </cell>
          <cell r="H937">
            <v>12200</v>
          </cell>
          <cell r="I937">
            <v>0</v>
          </cell>
          <cell r="J937">
            <v>0</v>
          </cell>
          <cell r="K937">
            <v>1</v>
          </cell>
          <cell r="L937" t="str">
            <v>20</v>
          </cell>
          <cell r="M937" t="str">
            <v>47015</v>
          </cell>
          <cell r="N937" t="str">
            <v>14 3313322</v>
          </cell>
          <cell r="P937">
            <v>14.3</v>
          </cell>
          <cell r="Q937">
            <v>0</v>
          </cell>
          <cell r="R937" t="str">
            <v>1</v>
          </cell>
          <cell r="S937" t="str">
            <v>47</v>
          </cell>
          <cell r="T937">
            <v>97</v>
          </cell>
          <cell r="U937">
            <v>8</v>
          </cell>
          <cell r="V937">
            <v>97</v>
          </cell>
          <cell r="W937">
            <v>8</v>
          </cell>
          <cell r="X937">
            <v>97</v>
          </cell>
          <cell r="Y937">
            <v>0</v>
          </cell>
          <cell r="Z937">
            <v>0</v>
          </cell>
          <cell r="AD937" t="str">
            <v>0</v>
          </cell>
          <cell r="AE937" t="str">
            <v>1</v>
          </cell>
          <cell r="AF937" t="str">
            <v>00</v>
          </cell>
          <cell r="AI937">
            <v>0</v>
          </cell>
          <cell r="AJ937">
            <v>0</v>
          </cell>
        </row>
        <row r="938">
          <cell r="A938" t="str">
            <v>02</v>
          </cell>
          <cell r="B938" t="str">
            <v>41</v>
          </cell>
          <cell r="C938" t="str">
            <v>380</v>
          </cell>
          <cell r="D938" t="str">
            <v>Дефектоскоп КРОНА -1</v>
          </cell>
          <cell r="E938" t="str">
            <v>РМ зав.N493</v>
          </cell>
          <cell r="G938" t="str">
            <v>01</v>
          </cell>
          <cell r="H938">
            <v>12200</v>
          </cell>
          <cell r="I938">
            <v>0</v>
          </cell>
          <cell r="J938">
            <v>0</v>
          </cell>
          <cell r="K938">
            <v>1</v>
          </cell>
          <cell r="L938" t="str">
            <v>20</v>
          </cell>
          <cell r="M938" t="str">
            <v>47015</v>
          </cell>
          <cell r="N938" t="str">
            <v>14 3313322</v>
          </cell>
          <cell r="P938">
            <v>14.3</v>
          </cell>
          <cell r="Q938">
            <v>0</v>
          </cell>
          <cell r="R938" t="str">
            <v>1</v>
          </cell>
          <cell r="S938" t="str">
            <v>47</v>
          </cell>
          <cell r="T938">
            <v>97</v>
          </cell>
          <cell r="U938">
            <v>8</v>
          </cell>
          <cell r="V938">
            <v>97</v>
          </cell>
          <cell r="W938">
            <v>8</v>
          </cell>
          <cell r="X938">
            <v>97</v>
          </cell>
          <cell r="Y938">
            <v>0</v>
          </cell>
          <cell r="Z938">
            <v>0</v>
          </cell>
          <cell r="AD938" t="str">
            <v>0</v>
          </cell>
          <cell r="AE938" t="str">
            <v>0</v>
          </cell>
          <cell r="AF938" t="str">
            <v>00</v>
          </cell>
          <cell r="AI938">
            <v>0</v>
          </cell>
          <cell r="AJ938">
            <v>0</v>
          </cell>
        </row>
        <row r="939">
          <cell r="A939" t="str">
            <v>02</v>
          </cell>
          <cell r="B939" t="str">
            <v>41</v>
          </cell>
          <cell r="C939" t="str">
            <v>381</v>
          </cell>
          <cell r="D939" t="str">
            <v>прибор контроля каче</v>
          </cell>
          <cell r="E939" t="str">
            <v>ства АНПИ зав N10703</v>
          </cell>
          <cell r="F939" t="str">
            <v>8</v>
          </cell>
          <cell r="G939" t="str">
            <v>01</v>
          </cell>
          <cell r="H939">
            <v>12200</v>
          </cell>
          <cell r="I939">
            <v>0</v>
          </cell>
          <cell r="J939">
            <v>0</v>
          </cell>
          <cell r="K939">
            <v>1</v>
          </cell>
          <cell r="L939" t="str">
            <v>20</v>
          </cell>
          <cell r="M939" t="str">
            <v>47026</v>
          </cell>
          <cell r="N939" t="str">
            <v>14 3322446</v>
          </cell>
          <cell r="P939">
            <v>8.3000000000000007</v>
          </cell>
          <cell r="Q939">
            <v>0</v>
          </cell>
          <cell r="R939" t="str">
            <v>1</v>
          </cell>
          <cell r="S939" t="str">
            <v>47</v>
          </cell>
          <cell r="T939">
            <v>96</v>
          </cell>
          <cell r="U939">
            <v>8</v>
          </cell>
          <cell r="V939">
            <v>97</v>
          </cell>
          <cell r="W939">
            <v>8</v>
          </cell>
          <cell r="X939">
            <v>97</v>
          </cell>
          <cell r="Y939">
            <v>0</v>
          </cell>
          <cell r="Z939">
            <v>0</v>
          </cell>
          <cell r="AD939" t="str">
            <v>0</v>
          </cell>
          <cell r="AE939" t="str">
            <v>0</v>
          </cell>
          <cell r="AF939" t="str">
            <v>00</v>
          </cell>
          <cell r="AI939">
            <v>0</v>
          </cell>
          <cell r="AJ939">
            <v>0</v>
          </cell>
        </row>
        <row r="940">
          <cell r="A940" t="str">
            <v>02</v>
          </cell>
          <cell r="B940" t="str">
            <v>41</v>
          </cell>
          <cell r="C940" t="str">
            <v>382</v>
          </cell>
          <cell r="D940" t="str">
            <v>Рентгеновский аппара</v>
          </cell>
          <cell r="E940" t="str">
            <v>т ШМЕЛЬ зав.N094</v>
          </cell>
          <cell r="G940" t="str">
            <v>01</v>
          </cell>
          <cell r="H940">
            <v>34000</v>
          </cell>
          <cell r="I940">
            <v>0</v>
          </cell>
          <cell r="J940">
            <v>0</v>
          </cell>
          <cell r="K940">
            <v>1</v>
          </cell>
          <cell r="L940" t="str">
            <v>20</v>
          </cell>
          <cell r="M940" t="str">
            <v>47024</v>
          </cell>
          <cell r="N940" t="str">
            <v>14 3313341</v>
          </cell>
          <cell r="P940">
            <v>10.4</v>
          </cell>
          <cell r="Q940">
            <v>0</v>
          </cell>
          <cell r="R940" t="str">
            <v>1</v>
          </cell>
          <cell r="S940" t="str">
            <v>47</v>
          </cell>
          <cell r="T940">
            <v>97</v>
          </cell>
          <cell r="U940">
            <v>8</v>
          </cell>
          <cell r="V940">
            <v>97</v>
          </cell>
          <cell r="W940">
            <v>8</v>
          </cell>
          <cell r="X940">
            <v>97</v>
          </cell>
          <cell r="Y940">
            <v>0</v>
          </cell>
          <cell r="Z940">
            <v>0</v>
          </cell>
          <cell r="AD940" t="str">
            <v>0</v>
          </cell>
          <cell r="AE940" t="str">
            <v>0</v>
          </cell>
          <cell r="AF940" t="str">
            <v>00</v>
          </cell>
          <cell r="AI940">
            <v>0</v>
          </cell>
          <cell r="AJ940">
            <v>0</v>
          </cell>
        </row>
        <row r="941">
          <cell r="A941" t="str">
            <v>02</v>
          </cell>
          <cell r="B941" t="str">
            <v>04</v>
          </cell>
          <cell r="C941" t="str">
            <v>376</v>
          </cell>
          <cell r="D941" t="str">
            <v>Насос НД-2.5-630-10К</v>
          </cell>
          <cell r="E941" t="str">
            <v>-14А</v>
          </cell>
          <cell r="G941" t="str">
            <v>01</v>
          </cell>
          <cell r="H941">
            <v>12107.38</v>
          </cell>
          <cell r="I941">
            <v>0</v>
          </cell>
          <cell r="J941">
            <v>0</v>
          </cell>
          <cell r="K941">
            <v>1</v>
          </cell>
          <cell r="L941" t="str">
            <v>23</v>
          </cell>
          <cell r="M941" t="str">
            <v>41502</v>
          </cell>
          <cell r="N941" t="str">
            <v>14 2912101</v>
          </cell>
          <cell r="P941">
            <v>12.5</v>
          </cell>
          <cell r="Q941">
            <v>0</v>
          </cell>
          <cell r="R941" t="str">
            <v>1</v>
          </cell>
          <cell r="S941" t="str">
            <v>41</v>
          </cell>
          <cell r="T941">
            <v>0</v>
          </cell>
          <cell r="U941">
            <v>8</v>
          </cell>
          <cell r="V941">
            <v>97</v>
          </cell>
          <cell r="W941">
            <v>8</v>
          </cell>
          <cell r="X941">
            <v>97</v>
          </cell>
          <cell r="Y941">
            <v>0</v>
          </cell>
          <cell r="Z941">
            <v>0</v>
          </cell>
          <cell r="AD941" t="str">
            <v>0</v>
          </cell>
          <cell r="AE941" t="str">
            <v>0</v>
          </cell>
          <cell r="AF941" t="str">
            <v>00</v>
          </cell>
          <cell r="AI941">
            <v>0</v>
          </cell>
          <cell r="AJ941">
            <v>0</v>
          </cell>
        </row>
        <row r="942">
          <cell r="A942" t="str">
            <v>02</v>
          </cell>
          <cell r="B942" t="str">
            <v>10</v>
          </cell>
          <cell r="C942" t="str">
            <v>375</v>
          </cell>
          <cell r="D942" t="str">
            <v>Станок СМЖ-153А с но</v>
          </cell>
          <cell r="E942" t="str">
            <v>жами</v>
          </cell>
          <cell r="G942" t="str">
            <v>01</v>
          </cell>
          <cell r="H942">
            <v>9525</v>
          </cell>
          <cell r="I942">
            <v>0</v>
          </cell>
          <cell r="J942">
            <v>0</v>
          </cell>
          <cell r="K942">
            <v>1</v>
          </cell>
          <cell r="L942" t="str">
            <v>20</v>
          </cell>
          <cell r="M942" t="str">
            <v>41000</v>
          </cell>
          <cell r="N942" t="str">
            <v>14 2922103</v>
          </cell>
          <cell r="P942">
            <v>3.5</v>
          </cell>
          <cell r="Q942">
            <v>0</v>
          </cell>
          <cell r="R942" t="str">
            <v>1</v>
          </cell>
          <cell r="S942" t="str">
            <v>41</v>
          </cell>
          <cell r="T942">
            <v>0</v>
          </cell>
          <cell r="U942">
            <v>8</v>
          </cell>
          <cell r="V942">
            <v>97</v>
          </cell>
          <cell r="W942">
            <v>8</v>
          </cell>
          <cell r="X942">
            <v>97</v>
          </cell>
          <cell r="Y942">
            <v>0</v>
          </cell>
          <cell r="Z942">
            <v>0</v>
          </cell>
          <cell r="AD942" t="str">
            <v>0</v>
          </cell>
          <cell r="AE942" t="str">
            <v>0</v>
          </cell>
          <cell r="AF942" t="str">
            <v>00</v>
          </cell>
          <cell r="AI942">
            <v>0</v>
          </cell>
          <cell r="AJ942">
            <v>0</v>
          </cell>
        </row>
        <row r="943">
          <cell r="A943" t="str">
            <v>02</v>
          </cell>
          <cell r="B943" t="str">
            <v>10</v>
          </cell>
          <cell r="C943" t="str">
            <v>377</v>
          </cell>
          <cell r="D943" t="str">
            <v>Цисцерна</v>
          </cell>
          <cell r="G943" t="str">
            <v>01</v>
          </cell>
          <cell r="H943">
            <v>25725</v>
          </cell>
          <cell r="I943">
            <v>0</v>
          </cell>
          <cell r="J943">
            <v>0</v>
          </cell>
          <cell r="K943">
            <v>1</v>
          </cell>
          <cell r="L943" t="str">
            <v>20</v>
          </cell>
          <cell r="M943" t="str">
            <v>20236</v>
          </cell>
          <cell r="N943" t="str">
            <v>12 2812030</v>
          </cell>
          <cell r="P943">
            <v>2.8</v>
          </cell>
          <cell r="Q943">
            <v>0</v>
          </cell>
          <cell r="R943" t="str">
            <v>1</v>
          </cell>
          <cell r="S943" t="str">
            <v>20</v>
          </cell>
          <cell r="T943">
            <v>0</v>
          </cell>
          <cell r="U943">
            <v>8</v>
          </cell>
          <cell r="V943">
            <v>97</v>
          </cell>
          <cell r="W943">
            <v>8</v>
          </cell>
          <cell r="X943">
            <v>97</v>
          </cell>
          <cell r="Y943">
            <v>0</v>
          </cell>
          <cell r="Z943">
            <v>0</v>
          </cell>
          <cell r="AD943" t="str">
            <v>0</v>
          </cell>
          <cell r="AE943" t="str">
            <v>0</v>
          </cell>
          <cell r="AF943" t="str">
            <v>00</v>
          </cell>
          <cell r="AI943">
            <v>0</v>
          </cell>
          <cell r="AJ943">
            <v>0</v>
          </cell>
        </row>
        <row r="944">
          <cell r="A944" t="str">
            <v>02</v>
          </cell>
          <cell r="B944" t="str">
            <v>03</v>
          </cell>
          <cell r="C944" t="str">
            <v>383</v>
          </cell>
          <cell r="D944" t="str">
            <v>Агрегат герметич ВСЭ</v>
          </cell>
          <cell r="E944" t="str">
            <v>1250/холод аг-т/Ярос</v>
          </cell>
          <cell r="F944" t="str">
            <v>лавский АООТзN002692</v>
          </cell>
          <cell r="G944" t="str">
            <v>01</v>
          </cell>
          <cell r="H944">
            <v>3125</v>
          </cell>
          <cell r="I944">
            <v>0</v>
          </cell>
          <cell r="J944">
            <v>3750</v>
          </cell>
          <cell r="K944">
            <v>1</v>
          </cell>
          <cell r="L944" t="str">
            <v>26</v>
          </cell>
          <cell r="M944" t="str">
            <v>45800</v>
          </cell>
          <cell r="N944" t="str">
            <v>16 2930100</v>
          </cell>
          <cell r="P944">
            <v>10</v>
          </cell>
          <cell r="Q944">
            <v>0</v>
          </cell>
          <cell r="R944" t="str">
            <v>1</v>
          </cell>
          <cell r="S944" t="str">
            <v>45</v>
          </cell>
          <cell r="T944">
            <v>97</v>
          </cell>
          <cell r="U944">
            <v>9</v>
          </cell>
          <cell r="V944">
            <v>97</v>
          </cell>
          <cell r="W944">
            <v>9</v>
          </cell>
          <cell r="X944">
            <v>97</v>
          </cell>
          <cell r="Y944">
            <v>10</v>
          </cell>
          <cell r="Z944">
            <v>97</v>
          </cell>
          <cell r="AB944" t="str">
            <v>14</v>
          </cell>
          <cell r="AC944">
            <v>8</v>
          </cell>
          <cell r="AD944" t="str">
            <v>0</v>
          </cell>
          <cell r="AE944" t="str">
            <v>0</v>
          </cell>
          <cell r="AF944" t="str">
            <v>00</v>
          </cell>
          <cell r="AI944">
            <v>0</v>
          </cell>
          <cell r="AJ944">
            <v>0</v>
          </cell>
        </row>
        <row r="945">
          <cell r="A945" t="str">
            <v>02</v>
          </cell>
          <cell r="B945" t="str">
            <v>80</v>
          </cell>
          <cell r="C945" t="str">
            <v>384</v>
          </cell>
          <cell r="D945" t="str">
            <v>Радиотелефон дальнег</v>
          </cell>
          <cell r="E945" t="str">
            <v>о действ.SENAY-868</v>
          </cell>
          <cell r="G945" t="str">
            <v>01</v>
          </cell>
          <cell r="H945">
            <v>9666.67</v>
          </cell>
          <cell r="I945">
            <v>0</v>
          </cell>
          <cell r="J945">
            <v>0</v>
          </cell>
          <cell r="K945">
            <v>1</v>
          </cell>
          <cell r="L945" t="str">
            <v>26</v>
          </cell>
          <cell r="M945" t="str">
            <v>45620</v>
          </cell>
          <cell r="N945" t="str">
            <v>14 3220000</v>
          </cell>
          <cell r="P945">
            <v>12.5</v>
          </cell>
          <cell r="Q945">
            <v>0</v>
          </cell>
          <cell r="R945" t="str">
            <v>1</v>
          </cell>
          <cell r="S945" t="str">
            <v>45</v>
          </cell>
          <cell r="T945">
            <v>97</v>
          </cell>
          <cell r="U945">
            <v>9</v>
          </cell>
          <cell r="V945">
            <v>97</v>
          </cell>
          <cell r="W945">
            <v>9</v>
          </cell>
          <cell r="X945">
            <v>97</v>
          </cell>
          <cell r="Y945">
            <v>0</v>
          </cell>
          <cell r="Z945">
            <v>0</v>
          </cell>
          <cell r="AD945" t="str">
            <v>0</v>
          </cell>
          <cell r="AE945" t="str">
            <v>0</v>
          </cell>
          <cell r="AF945" t="str">
            <v>00</v>
          </cell>
          <cell r="AI945">
            <v>0</v>
          </cell>
          <cell r="AJ945">
            <v>0</v>
          </cell>
        </row>
        <row r="946">
          <cell r="A946" t="str">
            <v>02</v>
          </cell>
          <cell r="B946" t="str">
            <v>03</v>
          </cell>
          <cell r="C946" t="str">
            <v>385</v>
          </cell>
          <cell r="D946" t="str">
            <v>Машина подкапывающая</v>
          </cell>
          <cell r="G946" t="str">
            <v>01</v>
          </cell>
          <cell r="H946">
            <v>160991.85999999999</v>
          </cell>
          <cell r="I946">
            <v>0</v>
          </cell>
          <cell r="J946">
            <v>162894.06</v>
          </cell>
          <cell r="K946">
            <v>1</v>
          </cell>
          <cell r="L946" t="str">
            <v>26</v>
          </cell>
          <cell r="M946" t="str">
            <v>43803</v>
          </cell>
          <cell r="N946" t="str">
            <v>14 2920000</v>
          </cell>
          <cell r="P946">
            <v>33.299999999999997</v>
          </cell>
          <cell r="Q946">
            <v>0</v>
          </cell>
          <cell r="R946" t="str">
            <v>1</v>
          </cell>
          <cell r="S946" t="str">
            <v>43</v>
          </cell>
          <cell r="T946">
            <v>97</v>
          </cell>
          <cell r="U946">
            <v>9</v>
          </cell>
          <cell r="V946">
            <v>97</v>
          </cell>
          <cell r="W946">
            <v>9</v>
          </cell>
          <cell r="X946">
            <v>97</v>
          </cell>
          <cell r="Y946">
            <v>9</v>
          </cell>
          <cell r="Z946">
            <v>97</v>
          </cell>
          <cell r="AA946" t="str">
            <v>1</v>
          </cell>
          <cell r="AB946" t="str">
            <v>13</v>
          </cell>
          <cell r="AC946">
            <v>6</v>
          </cell>
          <cell r="AD946" t="str">
            <v>0</v>
          </cell>
          <cell r="AE946" t="str">
            <v>0</v>
          </cell>
          <cell r="AF946" t="str">
            <v>00</v>
          </cell>
          <cell r="AI946">
            <v>0</v>
          </cell>
          <cell r="AJ946">
            <v>0</v>
          </cell>
        </row>
        <row r="947">
          <cell r="A947" t="str">
            <v>02</v>
          </cell>
          <cell r="B947" t="str">
            <v>03</v>
          </cell>
          <cell r="C947" t="str">
            <v>386</v>
          </cell>
          <cell r="D947" t="str">
            <v>Машина подкапывающая</v>
          </cell>
          <cell r="G947" t="str">
            <v>01</v>
          </cell>
          <cell r="H947">
            <v>160991.85999999999</v>
          </cell>
          <cell r="I947">
            <v>0</v>
          </cell>
          <cell r="J947">
            <v>162894.06</v>
          </cell>
          <cell r="K947">
            <v>1</v>
          </cell>
          <cell r="L947" t="str">
            <v>26</v>
          </cell>
          <cell r="M947" t="str">
            <v>43803</v>
          </cell>
          <cell r="N947" t="str">
            <v>14 2920000</v>
          </cell>
          <cell r="P947">
            <v>33.299999999999997</v>
          </cell>
          <cell r="Q947">
            <v>0</v>
          </cell>
          <cell r="R947" t="str">
            <v>1</v>
          </cell>
          <cell r="S947" t="str">
            <v>43</v>
          </cell>
          <cell r="T947">
            <v>97</v>
          </cell>
          <cell r="U947">
            <v>9</v>
          </cell>
          <cell r="V947">
            <v>97</v>
          </cell>
          <cell r="W947">
            <v>9</v>
          </cell>
          <cell r="X947">
            <v>97</v>
          </cell>
          <cell r="Y947">
            <v>9</v>
          </cell>
          <cell r="Z947">
            <v>97</v>
          </cell>
          <cell r="AD947" t="str">
            <v>0</v>
          </cell>
          <cell r="AE947" t="str">
            <v>0</v>
          </cell>
          <cell r="AF947" t="str">
            <v>00</v>
          </cell>
          <cell r="AI947">
            <v>0</v>
          </cell>
          <cell r="AJ947">
            <v>0</v>
          </cell>
        </row>
        <row r="948">
          <cell r="A948" t="str">
            <v>02</v>
          </cell>
          <cell r="B948" t="str">
            <v>80</v>
          </cell>
          <cell r="C948" t="str">
            <v>403</v>
          </cell>
          <cell r="D948" t="str">
            <v>Компьютер Р-200.16 1</v>
          </cell>
          <cell r="E948" t="str">
            <v>666 SVGA/Корея/с при</v>
          </cell>
          <cell r="F948" t="str">
            <v>нтером EPSON LX-1050</v>
          </cell>
          <cell r="G948" t="str">
            <v>01</v>
          </cell>
          <cell r="H948">
            <v>12650</v>
          </cell>
          <cell r="I948">
            <v>0</v>
          </cell>
          <cell r="J948">
            <v>0</v>
          </cell>
          <cell r="K948">
            <v>1</v>
          </cell>
          <cell r="L948" t="str">
            <v>26</v>
          </cell>
          <cell r="M948" t="str">
            <v>48008</v>
          </cell>
          <cell r="N948" t="str">
            <v>14 3020203</v>
          </cell>
          <cell r="P948">
            <v>10</v>
          </cell>
          <cell r="Q948">
            <v>0</v>
          </cell>
          <cell r="R948" t="str">
            <v>1</v>
          </cell>
          <cell r="S948" t="str">
            <v>48</v>
          </cell>
          <cell r="T948">
            <v>97</v>
          </cell>
          <cell r="U948">
            <v>10</v>
          </cell>
          <cell r="V948">
            <v>97</v>
          </cell>
          <cell r="W948">
            <v>10</v>
          </cell>
          <cell r="X948">
            <v>97</v>
          </cell>
          <cell r="Y948">
            <v>10</v>
          </cell>
          <cell r="Z948">
            <v>98</v>
          </cell>
          <cell r="AD948" t="str">
            <v>0</v>
          </cell>
          <cell r="AE948" t="str">
            <v>0</v>
          </cell>
          <cell r="AF948" t="str">
            <v>00</v>
          </cell>
          <cell r="AI948">
            <v>0</v>
          </cell>
          <cell r="AJ948">
            <v>0</v>
          </cell>
        </row>
        <row r="949">
          <cell r="A949" t="str">
            <v>02</v>
          </cell>
          <cell r="B949" t="str">
            <v>80</v>
          </cell>
          <cell r="C949" t="str">
            <v>404</v>
          </cell>
          <cell r="D949" t="str">
            <v>Компьютер Р-200.16</v>
          </cell>
          <cell r="E949" t="str">
            <v>1.666SVGA</v>
          </cell>
          <cell r="F949" t="str">
            <v>Корея</v>
          </cell>
          <cell r="G949" t="str">
            <v>01</v>
          </cell>
          <cell r="H949">
            <v>7150</v>
          </cell>
          <cell r="I949">
            <v>0</v>
          </cell>
          <cell r="J949">
            <v>36270</v>
          </cell>
          <cell r="K949">
            <v>1</v>
          </cell>
          <cell r="L949" t="str">
            <v>26</v>
          </cell>
          <cell r="M949" t="str">
            <v>48008</v>
          </cell>
          <cell r="N949" t="str">
            <v>14 3020203</v>
          </cell>
          <cell r="P949">
            <v>10</v>
          </cell>
          <cell r="Q949">
            <v>0</v>
          </cell>
          <cell r="R949" t="str">
            <v>1</v>
          </cell>
          <cell r="S949" t="str">
            <v>48</v>
          </cell>
          <cell r="T949">
            <v>97</v>
          </cell>
          <cell r="U949">
            <v>10</v>
          </cell>
          <cell r="V949">
            <v>97</v>
          </cell>
          <cell r="W949">
            <v>10</v>
          </cell>
          <cell r="X949">
            <v>97</v>
          </cell>
          <cell r="Y949">
            <v>6</v>
          </cell>
          <cell r="Z949">
            <v>99</v>
          </cell>
          <cell r="AD949" t="str">
            <v>0</v>
          </cell>
          <cell r="AE949" t="str">
            <v>0</v>
          </cell>
          <cell r="AF949" t="str">
            <v>00</v>
          </cell>
          <cell r="AI949">
            <v>0</v>
          </cell>
          <cell r="AJ949">
            <v>0</v>
          </cell>
        </row>
        <row r="950">
          <cell r="A950" t="str">
            <v>02</v>
          </cell>
          <cell r="B950" t="str">
            <v>51</v>
          </cell>
          <cell r="C950" t="str">
            <v>405</v>
          </cell>
          <cell r="D950" t="str">
            <v>Вышка сторожевая /ме</v>
          </cell>
          <cell r="E950" t="str">
            <v>таллич/ изгот.ЦБПО</v>
          </cell>
          <cell r="F950" t="str">
            <v>высота 1.5м</v>
          </cell>
          <cell r="G950" t="str">
            <v>01</v>
          </cell>
          <cell r="H950">
            <v>22261.23</v>
          </cell>
          <cell r="I950">
            <v>0</v>
          </cell>
          <cell r="J950">
            <v>0</v>
          </cell>
          <cell r="K950">
            <v>1</v>
          </cell>
          <cell r="L950" t="str">
            <v>20</v>
          </cell>
          <cell r="M950" t="str">
            <v>20372</v>
          </cell>
          <cell r="N950" t="str">
            <v>12 2811000</v>
          </cell>
          <cell r="P950">
            <v>5</v>
          </cell>
          <cell r="Q950">
            <v>0</v>
          </cell>
          <cell r="R950" t="str">
            <v>1</v>
          </cell>
          <cell r="S950" t="str">
            <v>20</v>
          </cell>
          <cell r="T950">
            <v>97</v>
          </cell>
          <cell r="U950">
            <v>11</v>
          </cell>
          <cell r="V950">
            <v>97</v>
          </cell>
          <cell r="W950">
            <v>11</v>
          </cell>
          <cell r="X950">
            <v>97</v>
          </cell>
          <cell r="Y950">
            <v>0</v>
          </cell>
          <cell r="Z950">
            <v>0</v>
          </cell>
          <cell r="AD950" t="str">
            <v>0</v>
          </cell>
          <cell r="AE950" t="str">
            <v>0</v>
          </cell>
          <cell r="AF950" t="str">
            <v>00</v>
          </cell>
          <cell r="AI950">
            <v>0</v>
          </cell>
          <cell r="AJ950">
            <v>0</v>
          </cell>
        </row>
        <row r="951">
          <cell r="A951" t="str">
            <v>02</v>
          </cell>
          <cell r="B951" t="str">
            <v>23</v>
          </cell>
          <cell r="C951" t="str">
            <v>406</v>
          </cell>
          <cell r="D951" t="str">
            <v>Эл.станция 30 кв./Мо</v>
          </cell>
          <cell r="E951" t="str">
            <v>сковский моторный з-</v>
          </cell>
          <cell r="F951" t="str">
            <v>д/ зав.N21954</v>
          </cell>
          <cell r="G951" t="str">
            <v>01</v>
          </cell>
          <cell r="H951">
            <v>22500</v>
          </cell>
          <cell r="I951">
            <v>0</v>
          </cell>
          <cell r="J951">
            <v>0</v>
          </cell>
          <cell r="K951">
            <v>1</v>
          </cell>
          <cell r="L951" t="str">
            <v>23</v>
          </cell>
          <cell r="M951" t="str">
            <v>40307</v>
          </cell>
          <cell r="N951" t="str">
            <v>14 2911101</v>
          </cell>
          <cell r="P951">
            <v>14.3</v>
          </cell>
          <cell r="Q951">
            <v>0</v>
          </cell>
          <cell r="R951" t="str">
            <v>1</v>
          </cell>
          <cell r="S951" t="str">
            <v>40</v>
          </cell>
          <cell r="T951">
            <v>89</v>
          </cell>
          <cell r="U951">
            <v>11</v>
          </cell>
          <cell r="V951">
            <v>97</v>
          </cell>
          <cell r="W951">
            <v>11</v>
          </cell>
          <cell r="X951">
            <v>97</v>
          </cell>
          <cell r="Y951">
            <v>0</v>
          </cell>
          <cell r="Z951">
            <v>0</v>
          </cell>
          <cell r="AD951" t="str">
            <v>0</v>
          </cell>
          <cell r="AE951" t="str">
            <v>0</v>
          </cell>
          <cell r="AF951" t="str">
            <v>00</v>
          </cell>
          <cell r="AI951">
            <v>0</v>
          </cell>
          <cell r="AJ951">
            <v>0</v>
          </cell>
        </row>
        <row r="952">
          <cell r="A952" t="str">
            <v>02</v>
          </cell>
          <cell r="B952" t="str">
            <v>70</v>
          </cell>
          <cell r="C952" t="str">
            <v>407</v>
          </cell>
          <cell r="D952" t="str">
            <v>Выпрямитель сварочны</v>
          </cell>
          <cell r="E952" t="str">
            <v>й</v>
          </cell>
          <cell r="G952" t="str">
            <v>01</v>
          </cell>
          <cell r="H952">
            <v>4400</v>
          </cell>
          <cell r="I952">
            <v>0</v>
          </cell>
          <cell r="J952">
            <v>0</v>
          </cell>
          <cell r="K952">
            <v>1</v>
          </cell>
          <cell r="L952" t="str">
            <v>20</v>
          </cell>
          <cell r="M952" t="str">
            <v>42502</v>
          </cell>
          <cell r="N952" t="str">
            <v>14 2922804</v>
          </cell>
          <cell r="P952">
            <v>16.7</v>
          </cell>
          <cell r="Q952">
            <v>0</v>
          </cell>
          <cell r="R952" t="str">
            <v>1</v>
          </cell>
          <cell r="S952" t="str">
            <v>42</v>
          </cell>
          <cell r="T952">
            <v>97</v>
          </cell>
          <cell r="U952">
            <v>12</v>
          </cell>
          <cell r="V952">
            <v>97</v>
          </cell>
          <cell r="W952">
            <v>12</v>
          </cell>
          <cell r="X952">
            <v>97</v>
          </cell>
          <cell r="Y952">
            <v>0</v>
          </cell>
          <cell r="Z952">
            <v>0</v>
          </cell>
          <cell r="AB952" t="str">
            <v>14</v>
          </cell>
          <cell r="AC952">
            <v>2</v>
          </cell>
          <cell r="AD952" t="str">
            <v>0</v>
          </cell>
          <cell r="AE952" t="str">
            <v>0</v>
          </cell>
          <cell r="AF952" t="str">
            <v>00</v>
          </cell>
          <cell r="AI952">
            <v>0</v>
          </cell>
          <cell r="AJ952">
            <v>0</v>
          </cell>
        </row>
        <row r="953">
          <cell r="A953" t="str">
            <v>02</v>
          </cell>
          <cell r="B953" t="str">
            <v>70</v>
          </cell>
          <cell r="C953" t="str">
            <v>408</v>
          </cell>
          <cell r="D953" t="str">
            <v>Выпрямитель сварочны</v>
          </cell>
          <cell r="E953" t="str">
            <v>й</v>
          </cell>
          <cell r="G953" t="str">
            <v>01</v>
          </cell>
          <cell r="H953">
            <v>4400</v>
          </cell>
          <cell r="I953">
            <v>0</v>
          </cell>
          <cell r="J953">
            <v>0</v>
          </cell>
          <cell r="K953">
            <v>1</v>
          </cell>
          <cell r="L953" t="str">
            <v>20</v>
          </cell>
          <cell r="M953" t="str">
            <v>42502</v>
          </cell>
          <cell r="N953" t="str">
            <v>14 2922804</v>
          </cell>
          <cell r="P953">
            <v>16.7</v>
          </cell>
          <cell r="Q953">
            <v>0</v>
          </cell>
          <cell r="R953" t="str">
            <v>1</v>
          </cell>
          <cell r="S953" t="str">
            <v>42</v>
          </cell>
          <cell r="T953">
            <v>97</v>
          </cell>
          <cell r="U953">
            <v>12</v>
          </cell>
          <cell r="V953">
            <v>97</v>
          </cell>
          <cell r="W953">
            <v>12</v>
          </cell>
          <cell r="X953">
            <v>97</v>
          </cell>
          <cell r="Y953">
            <v>0</v>
          </cell>
          <cell r="Z953">
            <v>0</v>
          </cell>
          <cell r="AB953" t="str">
            <v>14</v>
          </cell>
          <cell r="AC953">
            <v>2</v>
          </cell>
          <cell r="AD953" t="str">
            <v>0</v>
          </cell>
          <cell r="AE953" t="str">
            <v>0</v>
          </cell>
          <cell r="AF953" t="str">
            <v>00</v>
          </cell>
          <cell r="AI953">
            <v>0</v>
          </cell>
          <cell r="AJ953">
            <v>0</v>
          </cell>
        </row>
        <row r="954">
          <cell r="A954" t="str">
            <v>16</v>
          </cell>
          <cell r="B954" t="str">
            <v>06</v>
          </cell>
          <cell r="C954" t="str">
            <v>409</v>
          </cell>
          <cell r="D954" t="str">
            <v>Трансфор.подстанция</v>
          </cell>
          <cell r="E954" t="str">
            <v>КТПК/ВВ/250/10/0.4</v>
          </cell>
          <cell r="F954" t="str">
            <v>/з-дЭлектрощит/Самар</v>
          </cell>
          <cell r="G954" t="str">
            <v>01</v>
          </cell>
          <cell r="H954">
            <v>4636.32</v>
          </cell>
          <cell r="I954">
            <v>0</v>
          </cell>
          <cell r="J954">
            <v>0</v>
          </cell>
          <cell r="K954">
            <v>1</v>
          </cell>
          <cell r="L954" t="str">
            <v>88/1</v>
          </cell>
          <cell r="M954" t="str">
            <v>40702</v>
          </cell>
          <cell r="N954" t="str">
            <v>14 3115202</v>
          </cell>
          <cell r="P954">
            <v>9.1</v>
          </cell>
          <cell r="Q954">
            <v>0</v>
          </cell>
          <cell r="R954" t="str">
            <v>1</v>
          </cell>
          <cell r="S954" t="str">
            <v>40</v>
          </cell>
          <cell r="T954">
            <v>95</v>
          </cell>
          <cell r="U954">
            <v>12</v>
          </cell>
          <cell r="V954">
            <v>97</v>
          </cell>
          <cell r="W954">
            <v>12</v>
          </cell>
          <cell r="X954">
            <v>97</v>
          </cell>
          <cell r="Y954">
            <v>0</v>
          </cell>
          <cell r="Z954">
            <v>0</v>
          </cell>
          <cell r="AB954" t="str">
            <v>14</v>
          </cell>
          <cell r="AC954">
            <v>2</v>
          </cell>
          <cell r="AD954" t="str">
            <v>0</v>
          </cell>
          <cell r="AE954" t="str">
            <v>0</v>
          </cell>
          <cell r="AF954" t="str">
            <v>16</v>
          </cell>
          <cell r="AI954">
            <v>0</v>
          </cell>
          <cell r="AJ954">
            <v>0</v>
          </cell>
        </row>
        <row r="955">
          <cell r="A955" t="str">
            <v>02</v>
          </cell>
          <cell r="B955" t="str">
            <v>99</v>
          </cell>
          <cell r="C955" t="str">
            <v>410</v>
          </cell>
          <cell r="D955" t="str">
            <v>Трубоукладчик-572-G</v>
          </cell>
          <cell r="E955" t="str">
            <v>Катерпиллар</v>
          </cell>
          <cell r="G955" t="str">
            <v>01</v>
          </cell>
          <cell r="H955">
            <v>1034043.53</v>
          </cell>
          <cell r="I955">
            <v>0</v>
          </cell>
          <cell r="J955">
            <v>0</v>
          </cell>
          <cell r="K955">
            <v>1</v>
          </cell>
          <cell r="L955" t="str">
            <v>20</v>
          </cell>
          <cell r="M955" t="str">
            <v>41723</v>
          </cell>
          <cell r="N955" t="str">
            <v>14 2915246</v>
          </cell>
          <cell r="P955">
            <v>10</v>
          </cell>
          <cell r="Q955">
            <v>0</v>
          </cell>
          <cell r="R955" t="str">
            <v>1</v>
          </cell>
          <cell r="S955" t="str">
            <v>41</v>
          </cell>
          <cell r="T955">
            <v>93</v>
          </cell>
          <cell r="U955">
            <v>12</v>
          </cell>
          <cell r="V955">
            <v>97</v>
          </cell>
          <cell r="W955">
            <v>12</v>
          </cell>
          <cell r="X955">
            <v>97</v>
          </cell>
          <cell r="Y955">
            <v>0</v>
          </cell>
          <cell r="Z955">
            <v>0</v>
          </cell>
          <cell r="AD955" t="str">
            <v>0</v>
          </cell>
          <cell r="AE955" t="str">
            <v>0</v>
          </cell>
          <cell r="AF955" t="str">
            <v>00</v>
          </cell>
          <cell r="AI955">
            <v>0</v>
          </cell>
          <cell r="AJ955">
            <v>0</v>
          </cell>
        </row>
        <row r="956">
          <cell r="A956" t="str">
            <v>02</v>
          </cell>
          <cell r="B956" t="str">
            <v>99</v>
          </cell>
          <cell r="C956" t="str">
            <v>411</v>
          </cell>
          <cell r="D956" t="str">
            <v>Трубоукладчик-572-G</v>
          </cell>
          <cell r="E956" t="str">
            <v>Катерпиллар</v>
          </cell>
          <cell r="G956" t="str">
            <v>01</v>
          </cell>
          <cell r="H956">
            <v>1034043.53</v>
          </cell>
          <cell r="I956">
            <v>0</v>
          </cell>
          <cell r="J956">
            <v>0</v>
          </cell>
          <cell r="K956">
            <v>1</v>
          </cell>
          <cell r="L956" t="str">
            <v>20</v>
          </cell>
          <cell r="M956" t="str">
            <v>41723</v>
          </cell>
          <cell r="N956" t="str">
            <v>14 2915246</v>
          </cell>
          <cell r="P956">
            <v>10</v>
          </cell>
          <cell r="Q956">
            <v>0</v>
          </cell>
          <cell r="R956" t="str">
            <v>1</v>
          </cell>
          <cell r="S956" t="str">
            <v>41</v>
          </cell>
          <cell r="T956">
            <v>93</v>
          </cell>
          <cell r="U956">
            <v>12</v>
          </cell>
          <cell r="V956">
            <v>97</v>
          </cell>
          <cell r="W956">
            <v>12</v>
          </cell>
          <cell r="X956">
            <v>97</v>
          </cell>
          <cell r="Y956">
            <v>0</v>
          </cell>
          <cell r="Z956">
            <v>0</v>
          </cell>
          <cell r="AD956" t="str">
            <v>0</v>
          </cell>
          <cell r="AE956" t="str">
            <v>0</v>
          </cell>
          <cell r="AF956" t="str">
            <v>00</v>
          </cell>
          <cell r="AI956">
            <v>0</v>
          </cell>
          <cell r="AJ956">
            <v>0</v>
          </cell>
        </row>
        <row r="957">
          <cell r="A957" t="str">
            <v>20</v>
          </cell>
          <cell r="B957" t="str">
            <v>17</v>
          </cell>
          <cell r="C957" t="str">
            <v>412</v>
          </cell>
          <cell r="D957" t="str">
            <v>Шкаф ШР-11-7.3</v>
          </cell>
          <cell r="G957" t="str">
            <v>01</v>
          </cell>
          <cell r="H957">
            <v>1130.44</v>
          </cell>
          <cell r="I957">
            <v>0</v>
          </cell>
          <cell r="J957">
            <v>0</v>
          </cell>
          <cell r="K957">
            <v>1</v>
          </cell>
          <cell r="L957" t="str">
            <v>88/4</v>
          </cell>
          <cell r="M957" t="str">
            <v>40702</v>
          </cell>
          <cell r="N957" t="str">
            <v>14 3120293</v>
          </cell>
          <cell r="P957">
            <v>9.1</v>
          </cell>
          <cell r="Q957">
            <v>0</v>
          </cell>
          <cell r="R957" t="str">
            <v>1</v>
          </cell>
          <cell r="S957" t="str">
            <v>40</v>
          </cell>
          <cell r="T957">
            <v>97</v>
          </cell>
          <cell r="U957">
            <v>12</v>
          </cell>
          <cell r="V957">
            <v>97</v>
          </cell>
          <cell r="W957">
            <v>12</v>
          </cell>
          <cell r="X957">
            <v>97</v>
          </cell>
          <cell r="Y957">
            <v>0</v>
          </cell>
          <cell r="Z957">
            <v>0</v>
          </cell>
          <cell r="AB957" t="str">
            <v>14</v>
          </cell>
          <cell r="AC957">
            <v>2</v>
          </cell>
          <cell r="AD957" t="str">
            <v>0</v>
          </cell>
          <cell r="AE957" t="str">
            <v>0</v>
          </cell>
          <cell r="AF957" t="str">
            <v>20</v>
          </cell>
          <cell r="AI957">
            <v>0</v>
          </cell>
          <cell r="AJ957">
            <v>0</v>
          </cell>
        </row>
        <row r="958">
          <cell r="A958" t="str">
            <v>20</v>
          </cell>
          <cell r="B958" t="str">
            <v>17</v>
          </cell>
          <cell r="C958" t="str">
            <v>413</v>
          </cell>
          <cell r="D958" t="str">
            <v>Шкаф ШР-11-7.3</v>
          </cell>
          <cell r="G958" t="str">
            <v>01</v>
          </cell>
          <cell r="H958">
            <v>1130.44</v>
          </cell>
          <cell r="I958">
            <v>0</v>
          </cell>
          <cell r="J958">
            <v>0</v>
          </cell>
          <cell r="K958">
            <v>1</v>
          </cell>
          <cell r="L958" t="str">
            <v>88/4</v>
          </cell>
          <cell r="M958" t="str">
            <v>40702</v>
          </cell>
          <cell r="N958" t="str">
            <v>14 3120293</v>
          </cell>
          <cell r="P958">
            <v>9.1</v>
          </cell>
          <cell r="Q958">
            <v>0</v>
          </cell>
          <cell r="R958" t="str">
            <v>1</v>
          </cell>
          <cell r="S958" t="str">
            <v>40</v>
          </cell>
          <cell r="T958">
            <v>97</v>
          </cell>
          <cell r="U958">
            <v>12</v>
          </cell>
          <cell r="V958">
            <v>97</v>
          </cell>
          <cell r="W958">
            <v>12</v>
          </cell>
          <cell r="X958">
            <v>97</v>
          </cell>
          <cell r="Y958">
            <v>0</v>
          </cell>
          <cell r="Z958">
            <v>0</v>
          </cell>
          <cell r="AB958" t="str">
            <v>14</v>
          </cell>
          <cell r="AC958">
            <v>2</v>
          </cell>
          <cell r="AD958" t="str">
            <v>0</v>
          </cell>
          <cell r="AE958" t="str">
            <v>0</v>
          </cell>
          <cell r="AF958" t="str">
            <v>20</v>
          </cell>
          <cell r="AI958">
            <v>0</v>
          </cell>
          <cell r="AJ958">
            <v>0</v>
          </cell>
        </row>
        <row r="959">
          <cell r="A959" t="str">
            <v>20</v>
          </cell>
          <cell r="B959" t="str">
            <v>17</v>
          </cell>
          <cell r="C959" t="str">
            <v>414</v>
          </cell>
          <cell r="D959" t="str">
            <v>Диз-ль генер.д/мол.</v>
          </cell>
          <cell r="E959" t="str">
            <v>комб.</v>
          </cell>
          <cell r="G959" t="str">
            <v>01</v>
          </cell>
          <cell r="H959">
            <v>83089.899999999994</v>
          </cell>
          <cell r="I959">
            <v>0</v>
          </cell>
          <cell r="J959">
            <v>0</v>
          </cell>
          <cell r="K959">
            <v>1</v>
          </cell>
          <cell r="L959" t="str">
            <v>88/4</v>
          </cell>
          <cell r="M959" t="str">
            <v>40202</v>
          </cell>
          <cell r="N959" t="str">
            <v>14 2914180</v>
          </cell>
          <cell r="P959">
            <v>4.2</v>
          </cell>
          <cell r="Q959">
            <v>0</v>
          </cell>
          <cell r="R959" t="str">
            <v>1</v>
          </cell>
          <cell r="S959" t="str">
            <v>40</v>
          </cell>
          <cell r="T959">
            <v>97</v>
          </cell>
          <cell r="U959">
            <v>12</v>
          </cell>
          <cell r="V959">
            <v>97</v>
          </cell>
          <cell r="W959">
            <v>12</v>
          </cell>
          <cell r="X959">
            <v>97</v>
          </cell>
          <cell r="Y959">
            <v>0</v>
          </cell>
          <cell r="Z959">
            <v>0</v>
          </cell>
          <cell r="AB959" t="str">
            <v>14</v>
          </cell>
          <cell r="AC959">
            <v>2</v>
          </cell>
          <cell r="AD959" t="str">
            <v>0</v>
          </cell>
          <cell r="AE959" t="str">
            <v>0</v>
          </cell>
          <cell r="AF959" t="str">
            <v>20</v>
          </cell>
          <cell r="AI959">
            <v>0</v>
          </cell>
          <cell r="AJ959">
            <v>0</v>
          </cell>
        </row>
        <row r="960">
          <cell r="A960" t="str">
            <v>20</v>
          </cell>
          <cell r="B960" t="str">
            <v>17</v>
          </cell>
          <cell r="C960" t="str">
            <v>415</v>
          </cell>
          <cell r="D960" t="str">
            <v>Емкость для хранения</v>
          </cell>
          <cell r="E960" t="str">
            <v xml:space="preserve"> творога</v>
          </cell>
          <cell r="G960" t="str">
            <v>01</v>
          </cell>
          <cell r="H960">
            <v>16788.05</v>
          </cell>
          <cell r="I960">
            <v>0</v>
          </cell>
          <cell r="J960">
            <v>0</v>
          </cell>
          <cell r="K960">
            <v>1</v>
          </cell>
          <cell r="L960" t="str">
            <v>88/4</v>
          </cell>
          <cell r="M960" t="str">
            <v>42907</v>
          </cell>
          <cell r="N960" t="str">
            <v>14 2925110</v>
          </cell>
          <cell r="P960">
            <v>5</v>
          </cell>
          <cell r="Q960">
            <v>0</v>
          </cell>
          <cell r="R960" t="str">
            <v>1</v>
          </cell>
          <cell r="S960" t="str">
            <v>42</v>
          </cell>
          <cell r="T960">
            <v>97</v>
          </cell>
          <cell r="U960">
            <v>12</v>
          </cell>
          <cell r="V960">
            <v>97</v>
          </cell>
          <cell r="W960">
            <v>12</v>
          </cell>
          <cell r="X960">
            <v>97</v>
          </cell>
          <cell r="Y960">
            <v>0</v>
          </cell>
          <cell r="Z960">
            <v>0</v>
          </cell>
          <cell r="AB960" t="str">
            <v>14</v>
          </cell>
          <cell r="AC960">
            <v>2</v>
          </cell>
          <cell r="AD960" t="str">
            <v>0</v>
          </cell>
          <cell r="AE960" t="str">
            <v>0</v>
          </cell>
          <cell r="AF960" t="str">
            <v>20</v>
          </cell>
          <cell r="AI960">
            <v>0</v>
          </cell>
          <cell r="AJ960">
            <v>0</v>
          </cell>
        </row>
        <row r="961">
          <cell r="A961" t="str">
            <v>20</v>
          </cell>
          <cell r="B961" t="str">
            <v>17</v>
          </cell>
          <cell r="C961" t="str">
            <v>416</v>
          </cell>
          <cell r="D961" t="str">
            <v>Бойлер из нерж.стали</v>
          </cell>
          <cell r="E961" t="str">
            <v xml:space="preserve"> в системе теплосети</v>
          </cell>
          <cell r="G961" t="str">
            <v>01</v>
          </cell>
          <cell r="H961">
            <v>11149.89</v>
          </cell>
          <cell r="I961">
            <v>0</v>
          </cell>
          <cell r="J961">
            <v>0</v>
          </cell>
          <cell r="K961">
            <v>1</v>
          </cell>
          <cell r="L961" t="str">
            <v>88/4</v>
          </cell>
          <cell r="M961" t="str">
            <v>40000</v>
          </cell>
          <cell r="N961" t="str">
            <v>12 2811000</v>
          </cell>
          <cell r="P961">
            <v>3.7</v>
          </cell>
          <cell r="Q961">
            <v>0</v>
          </cell>
          <cell r="R961" t="str">
            <v>1</v>
          </cell>
          <cell r="S961" t="str">
            <v>40</v>
          </cell>
          <cell r="T961">
            <v>97</v>
          </cell>
          <cell r="U961">
            <v>12</v>
          </cell>
          <cell r="V961">
            <v>97</v>
          </cell>
          <cell r="W961">
            <v>12</v>
          </cell>
          <cell r="X961">
            <v>97</v>
          </cell>
          <cell r="Y961">
            <v>0</v>
          </cell>
          <cell r="Z961">
            <v>0</v>
          </cell>
          <cell r="AB961" t="str">
            <v>14</v>
          </cell>
          <cell r="AC961">
            <v>2</v>
          </cell>
          <cell r="AD961" t="str">
            <v>0</v>
          </cell>
          <cell r="AE961" t="str">
            <v>0</v>
          </cell>
          <cell r="AF961" t="str">
            <v>20</v>
          </cell>
          <cell r="AI961">
            <v>0</v>
          </cell>
          <cell r="AJ961">
            <v>0</v>
          </cell>
        </row>
        <row r="962">
          <cell r="A962" t="str">
            <v>20</v>
          </cell>
          <cell r="B962" t="str">
            <v>17</v>
          </cell>
          <cell r="C962" t="str">
            <v>417</v>
          </cell>
          <cell r="D962" t="str">
            <v>Шкаф под высоковольт</v>
          </cell>
          <cell r="E962" t="str">
            <v>аппаратуру в системе</v>
          </cell>
          <cell r="F962" t="str">
            <v>наруж.эл.сетей</v>
          </cell>
          <cell r="G962" t="str">
            <v>01</v>
          </cell>
          <cell r="H962">
            <v>1412.43</v>
          </cell>
          <cell r="I962">
            <v>0</v>
          </cell>
          <cell r="J962">
            <v>0</v>
          </cell>
          <cell r="K962">
            <v>1</v>
          </cell>
          <cell r="L962" t="str">
            <v>88/4</v>
          </cell>
          <cell r="M962" t="str">
            <v>40701</v>
          </cell>
          <cell r="N962" t="str">
            <v>14 3120293</v>
          </cell>
          <cell r="P962">
            <v>4.4000000000000004</v>
          </cell>
          <cell r="Q962">
            <v>0</v>
          </cell>
          <cell r="R962" t="str">
            <v>1</v>
          </cell>
          <cell r="S962" t="str">
            <v>40</v>
          </cell>
          <cell r="T962">
            <v>97</v>
          </cell>
          <cell r="U962">
            <v>12</v>
          </cell>
          <cell r="V962">
            <v>97</v>
          </cell>
          <cell r="W962">
            <v>12</v>
          </cell>
          <cell r="X962">
            <v>97</v>
          </cell>
          <cell r="Y962">
            <v>0</v>
          </cell>
          <cell r="Z962">
            <v>0</v>
          </cell>
          <cell r="AB962" t="str">
            <v>14</v>
          </cell>
          <cell r="AC962">
            <v>2</v>
          </cell>
          <cell r="AD962" t="str">
            <v>0</v>
          </cell>
          <cell r="AE962" t="str">
            <v>0</v>
          </cell>
          <cell r="AF962" t="str">
            <v>20</v>
          </cell>
          <cell r="AI962">
            <v>0</v>
          </cell>
          <cell r="AJ962">
            <v>0</v>
          </cell>
        </row>
        <row r="963">
          <cell r="A963" t="str">
            <v>20</v>
          </cell>
          <cell r="B963" t="str">
            <v>17</v>
          </cell>
          <cell r="C963" t="str">
            <v>418</v>
          </cell>
          <cell r="D963" t="str">
            <v>Насос ВК 5/24 в сист</v>
          </cell>
          <cell r="E963" t="str">
            <v>еме наруж.канализаци</v>
          </cell>
          <cell r="F963" t="str">
            <v>и</v>
          </cell>
          <cell r="G963" t="str">
            <v>01</v>
          </cell>
          <cell r="H963">
            <v>3368.46</v>
          </cell>
          <cell r="I963">
            <v>0</v>
          </cell>
          <cell r="J963">
            <v>0</v>
          </cell>
          <cell r="K963">
            <v>1</v>
          </cell>
          <cell r="L963" t="str">
            <v>88/4</v>
          </cell>
          <cell r="M963" t="str">
            <v>41502</v>
          </cell>
          <cell r="N963" t="str">
            <v>14 2912172</v>
          </cell>
          <cell r="P963">
            <v>12.5</v>
          </cell>
          <cell r="Q963">
            <v>0</v>
          </cell>
          <cell r="R963" t="str">
            <v>1</v>
          </cell>
          <cell r="S963" t="str">
            <v>41</v>
          </cell>
          <cell r="T963">
            <v>97</v>
          </cell>
          <cell r="U963">
            <v>12</v>
          </cell>
          <cell r="V963">
            <v>97</v>
          </cell>
          <cell r="W963">
            <v>12</v>
          </cell>
          <cell r="X963">
            <v>97</v>
          </cell>
          <cell r="Y963">
            <v>0</v>
          </cell>
          <cell r="Z963">
            <v>0</v>
          </cell>
          <cell r="AB963" t="str">
            <v>14</v>
          </cell>
          <cell r="AC963">
            <v>2</v>
          </cell>
          <cell r="AD963" t="str">
            <v>0</v>
          </cell>
          <cell r="AE963" t="str">
            <v>0</v>
          </cell>
          <cell r="AF963" t="str">
            <v>20</v>
          </cell>
          <cell r="AI963">
            <v>0</v>
          </cell>
          <cell r="AJ963">
            <v>0</v>
          </cell>
        </row>
        <row r="964">
          <cell r="A964" t="str">
            <v>20</v>
          </cell>
          <cell r="B964" t="str">
            <v>17</v>
          </cell>
          <cell r="C964" t="str">
            <v>419</v>
          </cell>
          <cell r="D964" t="str">
            <v>Насос ВК 20/30 в сис</v>
          </cell>
          <cell r="E964" t="str">
            <v>теме наружной канали</v>
          </cell>
          <cell r="F964" t="str">
            <v>зации</v>
          </cell>
          <cell r="G964" t="str">
            <v>01</v>
          </cell>
          <cell r="H964">
            <v>4057.93</v>
          </cell>
          <cell r="I964">
            <v>0</v>
          </cell>
          <cell r="J964">
            <v>0</v>
          </cell>
          <cell r="K964">
            <v>1</v>
          </cell>
          <cell r="L964" t="str">
            <v>88/4</v>
          </cell>
          <cell r="M964" t="str">
            <v>41502</v>
          </cell>
          <cell r="N964" t="str">
            <v>14 2912172</v>
          </cell>
          <cell r="P964">
            <v>12.5</v>
          </cell>
          <cell r="Q964">
            <v>0</v>
          </cell>
          <cell r="R964" t="str">
            <v>1</v>
          </cell>
          <cell r="S964" t="str">
            <v>41</v>
          </cell>
          <cell r="T964">
            <v>97</v>
          </cell>
          <cell r="U964">
            <v>12</v>
          </cell>
          <cell r="V964">
            <v>97</v>
          </cell>
          <cell r="W964">
            <v>12</v>
          </cell>
          <cell r="X964">
            <v>97</v>
          </cell>
          <cell r="Y964">
            <v>0</v>
          </cell>
          <cell r="Z964">
            <v>0</v>
          </cell>
          <cell r="AB964" t="str">
            <v>14</v>
          </cell>
          <cell r="AC964">
            <v>2</v>
          </cell>
          <cell r="AD964" t="str">
            <v>0</v>
          </cell>
          <cell r="AE964" t="str">
            <v>0</v>
          </cell>
          <cell r="AF964" t="str">
            <v>20</v>
          </cell>
          <cell r="AI964">
            <v>0</v>
          </cell>
          <cell r="AJ964">
            <v>0</v>
          </cell>
        </row>
        <row r="965">
          <cell r="A965" t="str">
            <v>20</v>
          </cell>
          <cell r="B965" t="str">
            <v>17</v>
          </cell>
          <cell r="C965" t="str">
            <v>420</v>
          </cell>
          <cell r="D965" t="str">
            <v>Насос ВК 20/30 в сис</v>
          </cell>
          <cell r="E965" t="str">
            <v>теме наружной канали</v>
          </cell>
          <cell r="F965" t="str">
            <v>зации</v>
          </cell>
          <cell r="G965" t="str">
            <v>01</v>
          </cell>
          <cell r="H965">
            <v>4057.93</v>
          </cell>
          <cell r="I965">
            <v>0</v>
          </cell>
          <cell r="J965">
            <v>0</v>
          </cell>
          <cell r="K965">
            <v>1</v>
          </cell>
          <cell r="L965" t="str">
            <v>88/4</v>
          </cell>
          <cell r="M965" t="str">
            <v>41502</v>
          </cell>
          <cell r="N965" t="str">
            <v>14 2912172</v>
          </cell>
          <cell r="P965">
            <v>12.5</v>
          </cell>
          <cell r="Q965">
            <v>0</v>
          </cell>
          <cell r="R965" t="str">
            <v>1</v>
          </cell>
          <cell r="S965" t="str">
            <v>41</v>
          </cell>
          <cell r="T965">
            <v>97</v>
          </cell>
          <cell r="U965">
            <v>12</v>
          </cell>
          <cell r="V965">
            <v>97</v>
          </cell>
          <cell r="W965">
            <v>12</v>
          </cell>
          <cell r="X965">
            <v>97</v>
          </cell>
          <cell r="Y965">
            <v>0</v>
          </cell>
          <cell r="Z965">
            <v>0</v>
          </cell>
          <cell r="AB965" t="str">
            <v>14</v>
          </cell>
          <cell r="AC965">
            <v>2</v>
          </cell>
          <cell r="AD965" t="str">
            <v>0</v>
          </cell>
          <cell r="AE965" t="str">
            <v>0</v>
          </cell>
          <cell r="AF965" t="str">
            <v>20</v>
          </cell>
          <cell r="AI965">
            <v>0</v>
          </cell>
          <cell r="AJ965">
            <v>0</v>
          </cell>
        </row>
        <row r="966">
          <cell r="A966" t="str">
            <v>20</v>
          </cell>
          <cell r="B966" t="str">
            <v>17</v>
          </cell>
          <cell r="C966" t="str">
            <v>421</v>
          </cell>
          <cell r="D966" t="str">
            <v>Фильтр натрикотионов</v>
          </cell>
          <cell r="E966" t="str">
            <v>ый в системе наружно</v>
          </cell>
          <cell r="F966" t="str">
            <v>й канализации</v>
          </cell>
          <cell r="G966" t="str">
            <v>01</v>
          </cell>
          <cell r="H966">
            <v>8467.3700000000008</v>
          </cell>
          <cell r="I966">
            <v>0</v>
          </cell>
          <cell r="J966">
            <v>0</v>
          </cell>
          <cell r="K966">
            <v>1</v>
          </cell>
          <cell r="L966" t="str">
            <v>88/4</v>
          </cell>
          <cell r="M966" t="str">
            <v>49013</v>
          </cell>
          <cell r="N966" t="str">
            <v>14 2919360</v>
          </cell>
          <cell r="P966">
            <v>6.7</v>
          </cell>
          <cell r="Q966">
            <v>0</v>
          </cell>
          <cell r="R966" t="str">
            <v>1</v>
          </cell>
          <cell r="S966" t="str">
            <v>49</v>
          </cell>
          <cell r="T966">
            <v>97</v>
          </cell>
          <cell r="U966">
            <v>12</v>
          </cell>
          <cell r="V966">
            <v>97</v>
          </cell>
          <cell r="W966">
            <v>12</v>
          </cell>
          <cell r="X966">
            <v>97</v>
          </cell>
          <cell r="Y966">
            <v>0</v>
          </cell>
          <cell r="Z966">
            <v>0</v>
          </cell>
          <cell r="AB966" t="str">
            <v>14</v>
          </cell>
          <cell r="AC966">
            <v>2</v>
          </cell>
          <cell r="AD966" t="str">
            <v>0</v>
          </cell>
          <cell r="AE966" t="str">
            <v>0</v>
          </cell>
          <cell r="AF966" t="str">
            <v>20</v>
          </cell>
          <cell r="AI966">
            <v>0</v>
          </cell>
          <cell r="AJ966">
            <v>0</v>
          </cell>
        </row>
        <row r="967">
          <cell r="A967" t="str">
            <v>20</v>
          </cell>
          <cell r="B967" t="str">
            <v>17</v>
          </cell>
          <cell r="C967" t="str">
            <v>422</v>
          </cell>
          <cell r="D967" t="str">
            <v>Фильтр натрикотионов</v>
          </cell>
          <cell r="E967" t="str">
            <v>ый в системе наружно</v>
          </cell>
          <cell r="F967" t="str">
            <v>й канализации</v>
          </cell>
          <cell r="G967" t="str">
            <v>01</v>
          </cell>
          <cell r="H967">
            <v>8467.3700000000008</v>
          </cell>
          <cell r="I967">
            <v>0</v>
          </cell>
          <cell r="J967">
            <v>0</v>
          </cell>
          <cell r="K967">
            <v>1</v>
          </cell>
          <cell r="L967" t="str">
            <v>88/4</v>
          </cell>
          <cell r="M967" t="str">
            <v>49013</v>
          </cell>
          <cell r="N967" t="str">
            <v>14 2919360</v>
          </cell>
          <cell r="P967">
            <v>6.7</v>
          </cell>
          <cell r="Q967">
            <v>0</v>
          </cell>
          <cell r="R967" t="str">
            <v>1</v>
          </cell>
          <cell r="S967" t="str">
            <v>49</v>
          </cell>
          <cell r="T967">
            <v>97</v>
          </cell>
          <cell r="U967">
            <v>12</v>
          </cell>
          <cell r="V967">
            <v>97</v>
          </cell>
          <cell r="W967">
            <v>12</v>
          </cell>
          <cell r="X967">
            <v>97</v>
          </cell>
          <cell r="Y967">
            <v>0</v>
          </cell>
          <cell r="Z967">
            <v>0</v>
          </cell>
          <cell r="AB967" t="str">
            <v>14</v>
          </cell>
          <cell r="AC967">
            <v>2</v>
          </cell>
          <cell r="AD967" t="str">
            <v>0</v>
          </cell>
          <cell r="AE967" t="str">
            <v>0</v>
          </cell>
          <cell r="AF967" t="str">
            <v>20</v>
          </cell>
          <cell r="AI967">
            <v>0</v>
          </cell>
          <cell r="AJ967">
            <v>0</v>
          </cell>
        </row>
        <row r="968">
          <cell r="A968" t="str">
            <v>20</v>
          </cell>
          <cell r="B968" t="str">
            <v>17</v>
          </cell>
          <cell r="C968" t="str">
            <v>423</v>
          </cell>
          <cell r="D968" t="str">
            <v>Насос ВКС 5-28 в сис</v>
          </cell>
          <cell r="E968" t="str">
            <v>теме наружной канали</v>
          </cell>
          <cell r="F968" t="str">
            <v>зации</v>
          </cell>
          <cell r="G968" t="str">
            <v>01</v>
          </cell>
          <cell r="H968">
            <v>2270.85</v>
          </cell>
          <cell r="I968">
            <v>0</v>
          </cell>
          <cell r="J968">
            <v>0</v>
          </cell>
          <cell r="K968">
            <v>1</v>
          </cell>
          <cell r="L968" t="str">
            <v>88/4</v>
          </cell>
          <cell r="M968" t="str">
            <v>41502</v>
          </cell>
          <cell r="N968" t="str">
            <v>14 2912172</v>
          </cell>
          <cell r="P968">
            <v>12.5</v>
          </cell>
          <cell r="Q968">
            <v>0</v>
          </cell>
          <cell r="R968" t="str">
            <v>1</v>
          </cell>
          <cell r="S968" t="str">
            <v>41</v>
          </cell>
          <cell r="T968">
            <v>97</v>
          </cell>
          <cell r="U968">
            <v>12</v>
          </cell>
          <cell r="V968">
            <v>97</v>
          </cell>
          <cell r="W968">
            <v>12</v>
          </cell>
          <cell r="X968">
            <v>97</v>
          </cell>
          <cell r="Y968">
            <v>0</v>
          </cell>
          <cell r="Z968">
            <v>0</v>
          </cell>
          <cell r="AB968" t="str">
            <v>14</v>
          </cell>
          <cell r="AC968">
            <v>2</v>
          </cell>
          <cell r="AD968" t="str">
            <v>0</v>
          </cell>
          <cell r="AE968" t="str">
            <v>0</v>
          </cell>
          <cell r="AF968" t="str">
            <v>20</v>
          </cell>
          <cell r="AI968">
            <v>0</v>
          </cell>
          <cell r="AJ968">
            <v>0</v>
          </cell>
        </row>
        <row r="969">
          <cell r="A969" t="str">
            <v>20</v>
          </cell>
          <cell r="B969" t="str">
            <v>17</v>
          </cell>
          <cell r="C969" t="str">
            <v>424</v>
          </cell>
          <cell r="D969" t="str">
            <v>Емкость V-2.5м3 в це</v>
          </cell>
          <cell r="E969" t="str">
            <v>хе по переработке мо</v>
          </cell>
          <cell r="F969" t="str">
            <v>лока</v>
          </cell>
          <cell r="G969" t="str">
            <v>01</v>
          </cell>
          <cell r="H969">
            <v>3761.12</v>
          </cell>
          <cell r="I969">
            <v>0</v>
          </cell>
          <cell r="J969">
            <v>0</v>
          </cell>
          <cell r="K969">
            <v>1</v>
          </cell>
          <cell r="L969" t="str">
            <v>88/4</v>
          </cell>
          <cell r="M969" t="str">
            <v>45100</v>
          </cell>
          <cell r="N969" t="str">
            <v>14 2925110</v>
          </cell>
          <cell r="P969">
            <v>11.8</v>
          </cell>
          <cell r="Q969">
            <v>0</v>
          </cell>
          <cell r="R969" t="str">
            <v>1</v>
          </cell>
          <cell r="S969" t="str">
            <v>45</v>
          </cell>
          <cell r="T969">
            <v>97</v>
          </cell>
          <cell r="U969">
            <v>12</v>
          </cell>
          <cell r="V969">
            <v>97</v>
          </cell>
          <cell r="W969">
            <v>12</v>
          </cell>
          <cell r="X969">
            <v>97</v>
          </cell>
          <cell r="Y969">
            <v>0</v>
          </cell>
          <cell r="Z969">
            <v>0</v>
          </cell>
          <cell r="AB969" t="str">
            <v>14</v>
          </cell>
          <cell r="AC969">
            <v>2</v>
          </cell>
          <cell r="AD969" t="str">
            <v>0</v>
          </cell>
          <cell r="AE969" t="str">
            <v>0</v>
          </cell>
          <cell r="AF969" t="str">
            <v>20</v>
          </cell>
          <cell r="AI969">
            <v>0</v>
          </cell>
          <cell r="AJ969">
            <v>0</v>
          </cell>
        </row>
        <row r="970">
          <cell r="A970" t="str">
            <v>20</v>
          </cell>
          <cell r="B970" t="str">
            <v>17</v>
          </cell>
          <cell r="C970" t="str">
            <v>425</v>
          </cell>
          <cell r="D970" t="str">
            <v>Емкость V-5м3 в цехе</v>
          </cell>
          <cell r="E970" t="str">
            <v xml:space="preserve"> по переработке моло</v>
          </cell>
          <cell r="F970" t="str">
            <v>ка</v>
          </cell>
          <cell r="G970" t="str">
            <v>01</v>
          </cell>
          <cell r="H970">
            <v>7356.02</v>
          </cell>
          <cell r="I970">
            <v>0</v>
          </cell>
          <cell r="J970">
            <v>0</v>
          </cell>
          <cell r="K970">
            <v>1</v>
          </cell>
          <cell r="L970" t="str">
            <v>88/4</v>
          </cell>
          <cell r="M970" t="str">
            <v>45100</v>
          </cell>
          <cell r="N970" t="str">
            <v>14 2925110</v>
          </cell>
          <cell r="P970">
            <v>11.8</v>
          </cell>
          <cell r="Q970">
            <v>0</v>
          </cell>
          <cell r="R970" t="str">
            <v>1</v>
          </cell>
          <cell r="S970" t="str">
            <v>45</v>
          </cell>
          <cell r="T970">
            <v>97</v>
          </cell>
          <cell r="U970">
            <v>12</v>
          </cell>
          <cell r="V970">
            <v>97</v>
          </cell>
          <cell r="W970">
            <v>12</v>
          </cell>
          <cell r="X970">
            <v>97</v>
          </cell>
          <cell r="Y970">
            <v>0</v>
          </cell>
          <cell r="Z970">
            <v>0</v>
          </cell>
          <cell r="AB970" t="str">
            <v>14</v>
          </cell>
          <cell r="AC970">
            <v>2</v>
          </cell>
          <cell r="AD970" t="str">
            <v>0</v>
          </cell>
          <cell r="AE970" t="str">
            <v>0</v>
          </cell>
          <cell r="AF970" t="str">
            <v>20</v>
          </cell>
          <cell r="AI970">
            <v>0</v>
          </cell>
          <cell r="AJ970">
            <v>0</v>
          </cell>
        </row>
        <row r="971">
          <cell r="A971" t="str">
            <v>20</v>
          </cell>
          <cell r="B971" t="str">
            <v>17</v>
          </cell>
          <cell r="C971" t="str">
            <v>426</v>
          </cell>
          <cell r="D971" t="str">
            <v>Емкость V-6м3 в цехе</v>
          </cell>
          <cell r="E971" t="str">
            <v xml:space="preserve"> по переработке моло</v>
          </cell>
          <cell r="F971" t="str">
            <v>ка</v>
          </cell>
          <cell r="G971" t="str">
            <v>01</v>
          </cell>
          <cell r="H971">
            <v>8729.2900000000009</v>
          </cell>
          <cell r="I971">
            <v>0</v>
          </cell>
          <cell r="J971">
            <v>0</v>
          </cell>
          <cell r="K971">
            <v>1</v>
          </cell>
          <cell r="L971" t="str">
            <v>88/4</v>
          </cell>
          <cell r="M971" t="str">
            <v>45100</v>
          </cell>
          <cell r="N971" t="str">
            <v>14 2925110</v>
          </cell>
          <cell r="P971">
            <v>11.8</v>
          </cell>
          <cell r="Q971">
            <v>0</v>
          </cell>
          <cell r="R971" t="str">
            <v>1</v>
          </cell>
          <cell r="S971" t="str">
            <v>45</v>
          </cell>
          <cell r="T971">
            <v>97</v>
          </cell>
          <cell r="U971">
            <v>12</v>
          </cell>
          <cell r="V971">
            <v>97</v>
          </cell>
          <cell r="W971">
            <v>12</v>
          </cell>
          <cell r="X971">
            <v>97</v>
          </cell>
          <cell r="Y971">
            <v>0</v>
          </cell>
          <cell r="Z971">
            <v>0</v>
          </cell>
          <cell r="AB971" t="str">
            <v>14</v>
          </cell>
          <cell r="AC971">
            <v>2</v>
          </cell>
          <cell r="AD971" t="str">
            <v>0</v>
          </cell>
          <cell r="AE971" t="str">
            <v>0</v>
          </cell>
          <cell r="AF971" t="str">
            <v>20</v>
          </cell>
          <cell r="AI971">
            <v>0</v>
          </cell>
          <cell r="AJ971">
            <v>0</v>
          </cell>
        </row>
        <row r="972">
          <cell r="A972" t="str">
            <v>20</v>
          </cell>
          <cell r="B972" t="str">
            <v>17</v>
          </cell>
          <cell r="C972" t="str">
            <v>427</v>
          </cell>
          <cell r="D972" t="str">
            <v>Емкость V-12м3 в сис</v>
          </cell>
          <cell r="E972" t="str">
            <v>теме наружной канали</v>
          </cell>
          <cell r="F972" t="str">
            <v>зации</v>
          </cell>
          <cell r="G972" t="str">
            <v>01</v>
          </cell>
          <cell r="H972">
            <v>16974.38</v>
          </cell>
          <cell r="I972">
            <v>0</v>
          </cell>
          <cell r="J972">
            <v>0</v>
          </cell>
          <cell r="K972">
            <v>1</v>
          </cell>
          <cell r="L972" t="str">
            <v>88/4</v>
          </cell>
          <cell r="M972" t="str">
            <v>49016</v>
          </cell>
          <cell r="N972" t="str">
            <v>14 2919319</v>
          </cell>
          <cell r="P972">
            <v>11.1</v>
          </cell>
          <cell r="Q972">
            <v>0</v>
          </cell>
          <cell r="R972" t="str">
            <v>1</v>
          </cell>
          <cell r="S972" t="str">
            <v>49</v>
          </cell>
          <cell r="T972">
            <v>97</v>
          </cell>
          <cell r="U972">
            <v>12</v>
          </cell>
          <cell r="V972">
            <v>97</v>
          </cell>
          <cell r="W972">
            <v>12</v>
          </cell>
          <cell r="X972">
            <v>97</v>
          </cell>
          <cell r="Y972">
            <v>0</v>
          </cell>
          <cell r="Z972">
            <v>0</v>
          </cell>
          <cell r="AB972" t="str">
            <v>14</v>
          </cell>
          <cell r="AC972">
            <v>2</v>
          </cell>
          <cell r="AD972" t="str">
            <v>0</v>
          </cell>
          <cell r="AE972" t="str">
            <v>0</v>
          </cell>
          <cell r="AF972" t="str">
            <v>20</v>
          </cell>
          <cell r="AI972">
            <v>0</v>
          </cell>
          <cell r="AJ972">
            <v>0</v>
          </cell>
        </row>
        <row r="973">
          <cell r="A973" t="str">
            <v>20</v>
          </cell>
          <cell r="B973" t="str">
            <v>17</v>
          </cell>
          <cell r="C973" t="str">
            <v>428</v>
          </cell>
          <cell r="D973" t="str">
            <v>Горелка газомазутная</v>
          </cell>
          <cell r="E973" t="str">
            <v xml:space="preserve"> в системе теплосети</v>
          </cell>
          <cell r="G973" t="str">
            <v>01</v>
          </cell>
          <cell r="H973">
            <v>3966.62</v>
          </cell>
          <cell r="I973">
            <v>0</v>
          </cell>
          <cell r="J973">
            <v>0</v>
          </cell>
          <cell r="K973">
            <v>1</v>
          </cell>
          <cell r="L973" t="str">
            <v>88/4</v>
          </cell>
          <cell r="M973" t="str">
            <v>40000</v>
          </cell>
          <cell r="N973" t="str">
            <v>14 2914253</v>
          </cell>
          <cell r="P973">
            <v>3.7</v>
          </cell>
          <cell r="Q973">
            <v>0</v>
          </cell>
          <cell r="R973" t="str">
            <v>1</v>
          </cell>
          <cell r="S973" t="str">
            <v>40</v>
          </cell>
          <cell r="T973">
            <v>97</v>
          </cell>
          <cell r="U973">
            <v>12</v>
          </cell>
          <cell r="V973">
            <v>97</v>
          </cell>
          <cell r="W973">
            <v>12</v>
          </cell>
          <cell r="X973">
            <v>97</v>
          </cell>
          <cell r="Y973">
            <v>0</v>
          </cell>
          <cell r="Z973">
            <v>0</v>
          </cell>
          <cell r="AB973" t="str">
            <v>14</v>
          </cell>
          <cell r="AC973">
            <v>2</v>
          </cell>
          <cell r="AD973" t="str">
            <v>0</v>
          </cell>
          <cell r="AE973" t="str">
            <v>0</v>
          </cell>
          <cell r="AF973" t="str">
            <v>20</v>
          </cell>
          <cell r="AI973">
            <v>0</v>
          </cell>
          <cell r="AJ973">
            <v>0</v>
          </cell>
        </row>
        <row r="974">
          <cell r="A974" t="str">
            <v>20</v>
          </cell>
          <cell r="B974" t="str">
            <v>17</v>
          </cell>
          <cell r="C974" t="str">
            <v>429</v>
          </cell>
          <cell r="D974" t="str">
            <v>Эл.тельфер 0.5</v>
          </cell>
          <cell r="G974" t="str">
            <v>01</v>
          </cell>
          <cell r="H974">
            <v>4411.13</v>
          </cell>
          <cell r="I974">
            <v>0</v>
          </cell>
          <cell r="J974">
            <v>0</v>
          </cell>
          <cell r="K974">
            <v>1</v>
          </cell>
          <cell r="L974" t="str">
            <v>88/4</v>
          </cell>
          <cell r="M974" t="str">
            <v>41722</v>
          </cell>
          <cell r="N974" t="str">
            <v>14 2915289</v>
          </cell>
          <cell r="P974">
            <v>14.3</v>
          </cell>
          <cell r="Q974">
            <v>0</v>
          </cell>
          <cell r="R974" t="str">
            <v>1</v>
          </cell>
          <cell r="S974" t="str">
            <v>41</v>
          </cell>
          <cell r="T974">
            <v>97</v>
          </cell>
          <cell r="U974">
            <v>12</v>
          </cell>
          <cell r="V974">
            <v>97</v>
          </cell>
          <cell r="W974">
            <v>12</v>
          </cell>
          <cell r="X974">
            <v>97</v>
          </cell>
          <cell r="Y974">
            <v>0</v>
          </cell>
          <cell r="Z974">
            <v>0</v>
          </cell>
          <cell r="AB974" t="str">
            <v>14</v>
          </cell>
          <cell r="AC974">
            <v>2</v>
          </cell>
          <cell r="AD974" t="str">
            <v>0</v>
          </cell>
          <cell r="AE974" t="str">
            <v>0</v>
          </cell>
          <cell r="AF974" t="str">
            <v>20</v>
          </cell>
          <cell r="AI974">
            <v>0</v>
          </cell>
          <cell r="AJ974">
            <v>0</v>
          </cell>
        </row>
        <row r="975">
          <cell r="A975" t="str">
            <v>20</v>
          </cell>
          <cell r="B975" t="str">
            <v>17</v>
          </cell>
          <cell r="C975" t="str">
            <v>430</v>
          </cell>
          <cell r="D975" t="str">
            <v>Вентилятор ВР-12-26-</v>
          </cell>
          <cell r="E975" t="str">
            <v>3.15 в цехе по перер</v>
          </cell>
          <cell r="F975" t="str">
            <v>аботке молока</v>
          </cell>
          <cell r="G975" t="str">
            <v>01</v>
          </cell>
          <cell r="H975">
            <v>1460.22</v>
          </cell>
          <cell r="I975">
            <v>0</v>
          </cell>
          <cell r="J975">
            <v>0</v>
          </cell>
          <cell r="K975">
            <v>1</v>
          </cell>
          <cell r="L975" t="str">
            <v>88/4</v>
          </cell>
          <cell r="M975" t="str">
            <v>41606</v>
          </cell>
          <cell r="N975" t="str">
            <v>16 2930271</v>
          </cell>
          <cell r="P975">
            <v>11.1</v>
          </cell>
          <cell r="Q975">
            <v>0</v>
          </cell>
          <cell r="R975" t="str">
            <v>1</v>
          </cell>
          <cell r="S975" t="str">
            <v>41</v>
          </cell>
          <cell r="T975">
            <v>97</v>
          </cell>
          <cell r="U975">
            <v>12</v>
          </cell>
          <cell r="V975">
            <v>97</v>
          </cell>
          <cell r="W975">
            <v>12</v>
          </cell>
          <cell r="X975">
            <v>97</v>
          </cell>
          <cell r="Y975">
            <v>0</v>
          </cell>
          <cell r="Z975">
            <v>0</v>
          </cell>
          <cell r="AB975" t="str">
            <v>14</v>
          </cell>
          <cell r="AC975">
            <v>2</v>
          </cell>
          <cell r="AD975" t="str">
            <v>0</v>
          </cell>
          <cell r="AE975" t="str">
            <v>0</v>
          </cell>
          <cell r="AF975" t="str">
            <v>20</v>
          </cell>
          <cell r="AI975">
            <v>0</v>
          </cell>
          <cell r="AJ975">
            <v>0</v>
          </cell>
        </row>
        <row r="976">
          <cell r="A976" t="str">
            <v>20</v>
          </cell>
          <cell r="B976" t="str">
            <v>17</v>
          </cell>
          <cell r="C976" t="str">
            <v>431</v>
          </cell>
          <cell r="D976" t="str">
            <v>Вентилятор ВР-12-26-</v>
          </cell>
          <cell r="E976" t="str">
            <v>3.15 в цехе по перер</v>
          </cell>
          <cell r="F976" t="str">
            <v>аботке молока</v>
          </cell>
          <cell r="G976" t="str">
            <v>01</v>
          </cell>
          <cell r="H976">
            <v>1460.22</v>
          </cell>
          <cell r="I976">
            <v>0</v>
          </cell>
          <cell r="J976">
            <v>0</v>
          </cell>
          <cell r="K976">
            <v>1</v>
          </cell>
          <cell r="L976" t="str">
            <v>88/4</v>
          </cell>
          <cell r="M976" t="str">
            <v>41606</v>
          </cell>
          <cell r="N976" t="str">
            <v>16 2930271</v>
          </cell>
          <cell r="P976">
            <v>11.1</v>
          </cell>
          <cell r="Q976">
            <v>0</v>
          </cell>
          <cell r="R976" t="str">
            <v>1</v>
          </cell>
          <cell r="S976" t="str">
            <v>41</v>
          </cell>
          <cell r="T976">
            <v>97</v>
          </cell>
          <cell r="U976">
            <v>12</v>
          </cell>
          <cell r="V976">
            <v>97</v>
          </cell>
          <cell r="W976">
            <v>12</v>
          </cell>
          <cell r="X976">
            <v>97</v>
          </cell>
          <cell r="Y976">
            <v>0</v>
          </cell>
          <cell r="Z976">
            <v>0</v>
          </cell>
          <cell r="AB976" t="str">
            <v>14</v>
          </cell>
          <cell r="AC976">
            <v>2</v>
          </cell>
          <cell r="AD976" t="str">
            <v>0</v>
          </cell>
          <cell r="AE976" t="str">
            <v>0</v>
          </cell>
          <cell r="AF976" t="str">
            <v>20</v>
          </cell>
          <cell r="AI976">
            <v>0</v>
          </cell>
          <cell r="AJ976">
            <v>0</v>
          </cell>
        </row>
        <row r="977">
          <cell r="A977" t="str">
            <v>20</v>
          </cell>
          <cell r="B977" t="str">
            <v>17</v>
          </cell>
          <cell r="C977" t="str">
            <v>432</v>
          </cell>
          <cell r="D977" t="str">
            <v>Машина сбивальная ZP</v>
          </cell>
          <cell r="E977" t="str">
            <v>200</v>
          </cell>
          <cell r="G977" t="str">
            <v>01</v>
          </cell>
          <cell r="H977">
            <v>17333.54</v>
          </cell>
          <cell r="I977">
            <v>0</v>
          </cell>
          <cell r="J977">
            <v>0</v>
          </cell>
          <cell r="K977">
            <v>1</v>
          </cell>
          <cell r="L977" t="str">
            <v>88/4</v>
          </cell>
          <cell r="M977" t="str">
            <v>45102</v>
          </cell>
          <cell r="N977" t="str">
            <v>14 2925112</v>
          </cell>
          <cell r="P977">
            <v>15.4</v>
          </cell>
          <cell r="Q977">
            <v>0</v>
          </cell>
          <cell r="R977" t="str">
            <v>1</v>
          </cell>
          <cell r="S977" t="str">
            <v>45</v>
          </cell>
          <cell r="T977">
            <v>97</v>
          </cell>
          <cell r="U977">
            <v>12</v>
          </cell>
          <cell r="V977">
            <v>97</v>
          </cell>
          <cell r="W977">
            <v>12</v>
          </cell>
          <cell r="X977">
            <v>97</v>
          </cell>
          <cell r="Y977">
            <v>0</v>
          </cell>
          <cell r="Z977">
            <v>0</v>
          </cell>
          <cell r="AB977" t="str">
            <v>14</v>
          </cell>
          <cell r="AC977">
            <v>2</v>
          </cell>
          <cell r="AD977" t="str">
            <v>0</v>
          </cell>
          <cell r="AE977" t="str">
            <v>0</v>
          </cell>
          <cell r="AF977" t="str">
            <v>20</v>
          </cell>
          <cell r="AI977">
            <v>0</v>
          </cell>
          <cell r="AJ977">
            <v>0</v>
          </cell>
        </row>
        <row r="978">
          <cell r="A978" t="str">
            <v>20</v>
          </cell>
          <cell r="B978" t="str">
            <v>17</v>
          </cell>
          <cell r="C978" t="str">
            <v>433</v>
          </cell>
          <cell r="D978" t="str">
            <v>Машина брикетировочн</v>
          </cell>
          <cell r="E978" t="str">
            <v>ая</v>
          </cell>
          <cell r="G978" t="str">
            <v>01</v>
          </cell>
          <cell r="H978">
            <v>111161.93</v>
          </cell>
          <cell r="I978">
            <v>0</v>
          </cell>
          <cell r="J978">
            <v>0</v>
          </cell>
          <cell r="K978">
            <v>1</v>
          </cell>
          <cell r="L978" t="str">
            <v>88/4</v>
          </cell>
          <cell r="M978" t="str">
            <v>45100</v>
          </cell>
          <cell r="N978" t="str">
            <v>14 2925104</v>
          </cell>
          <cell r="P978">
            <v>11.8</v>
          </cell>
          <cell r="Q978">
            <v>0</v>
          </cell>
          <cell r="R978" t="str">
            <v>1</v>
          </cell>
          <cell r="S978" t="str">
            <v>45</v>
          </cell>
          <cell r="T978">
            <v>97</v>
          </cell>
          <cell r="U978">
            <v>12</v>
          </cell>
          <cell r="V978">
            <v>97</v>
          </cell>
          <cell r="W978">
            <v>12</v>
          </cell>
          <cell r="X978">
            <v>97</v>
          </cell>
          <cell r="Y978">
            <v>0</v>
          </cell>
          <cell r="Z978">
            <v>0</v>
          </cell>
          <cell r="AB978" t="str">
            <v>14</v>
          </cell>
          <cell r="AC978">
            <v>2</v>
          </cell>
          <cell r="AD978" t="str">
            <v>0</v>
          </cell>
          <cell r="AE978" t="str">
            <v>0</v>
          </cell>
          <cell r="AF978" t="str">
            <v>20</v>
          </cell>
          <cell r="AI978">
            <v>0</v>
          </cell>
          <cell r="AJ978">
            <v>0</v>
          </cell>
        </row>
        <row r="979">
          <cell r="A979" t="str">
            <v>20</v>
          </cell>
          <cell r="B979" t="str">
            <v>17</v>
          </cell>
          <cell r="C979" t="str">
            <v>434</v>
          </cell>
          <cell r="D979" t="str">
            <v>Электронасос самозал</v>
          </cell>
          <cell r="E979" t="str">
            <v>ивной SA 200 MR</v>
          </cell>
          <cell r="G979" t="str">
            <v>01</v>
          </cell>
          <cell r="H979">
            <v>14199.72</v>
          </cell>
          <cell r="I979">
            <v>0</v>
          </cell>
          <cell r="J979">
            <v>0</v>
          </cell>
          <cell r="K979">
            <v>1</v>
          </cell>
          <cell r="L979" t="str">
            <v>88/4</v>
          </cell>
          <cell r="M979" t="str">
            <v>41502</v>
          </cell>
          <cell r="N979" t="str">
            <v>14 2912177</v>
          </cell>
          <cell r="P979">
            <v>12.5</v>
          </cell>
          <cell r="Q979">
            <v>0</v>
          </cell>
          <cell r="R979" t="str">
            <v>1</v>
          </cell>
          <cell r="S979" t="str">
            <v>41</v>
          </cell>
          <cell r="T979">
            <v>97</v>
          </cell>
          <cell r="U979">
            <v>12</v>
          </cell>
          <cell r="V979">
            <v>97</v>
          </cell>
          <cell r="W979">
            <v>12</v>
          </cell>
          <cell r="X979">
            <v>97</v>
          </cell>
          <cell r="Y979">
            <v>0</v>
          </cell>
          <cell r="Z979">
            <v>0</v>
          </cell>
          <cell r="AB979" t="str">
            <v>14</v>
          </cell>
          <cell r="AC979">
            <v>2</v>
          </cell>
          <cell r="AD979" t="str">
            <v>0</v>
          </cell>
          <cell r="AE979" t="str">
            <v>0</v>
          </cell>
          <cell r="AF979" t="str">
            <v>20</v>
          </cell>
          <cell r="AI979">
            <v>0</v>
          </cell>
          <cell r="AJ979">
            <v>0</v>
          </cell>
        </row>
        <row r="980">
          <cell r="A980" t="str">
            <v>20</v>
          </cell>
          <cell r="B980" t="str">
            <v>17</v>
          </cell>
          <cell r="C980" t="str">
            <v>435</v>
          </cell>
          <cell r="D980" t="str">
            <v>Емкость для молока</v>
          </cell>
          <cell r="E980" t="str">
            <v>5000 л</v>
          </cell>
          <cell r="G980" t="str">
            <v>01</v>
          </cell>
          <cell r="H980">
            <v>17292.919999999998</v>
          </cell>
          <cell r="I980">
            <v>0</v>
          </cell>
          <cell r="J980">
            <v>0</v>
          </cell>
          <cell r="K980">
            <v>1</v>
          </cell>
          <cell r="L980" t="str">
            <v>88/4</v>
          </cell>
          <cell r="M980" t="str">
            <v>45100</v>
          </cell>
          <cell r="N980" t="str">
            <v>14 2925110</v>
          </cell>
          <cell r="P980">
            <v>11.8</v>
          </cell>
          <cell r="Q980">
            <v>0</v>
          </cell>
          <cell r="R980" t="str">
            <v>1</v>
          </cell>
          <cell r="S980" t="str">
            <v>45</v>
          </cell>
          <cell r="T980">
            <v>97</v>
          </cell>
          <cell r="U980">
            <v>12</v>
          </cell>
          <cell r="V980">
            <v>97</v>
          </cell>
          <cell r="W980">
            <v>12</v>
          </cell>
          <cell r="X980">
            <v>97</v>
          </cell>
          <cell r="Y980">
            <v>0</v>
          </cell>
          <cell r="Z980">
            <v>0</v>
          </cell>
          <cell r="AB980" t="str">
            <v>14</v>
          </cell>
          <cell r="AC980">
            <v>2</v>
          </cell>
          <cell r="AD980" t="str">
            <v>0</v>
          </cell>
          <cell r="AE980" t="str">
            <v>0</v>
          </cell>
          <cell r="AF980" t="str">
            <v>20</v>
          </cell>
          <cell r="AI980">
            <v>0</v>
          </cell>
          <cell r="AJ980">
            <v>0</v>
          </cell>
        </row>
        <row r="981">
          <cell r="A981" t="str">
            <v>20</v>
          </cell>
          <cell r="B981" t="str">
            <v>17</v>
          </cell>
          <cell r="C981" t="str">
            <v>436</v>
          </cell>
          <cell r="D981" t="str">
            <v>Емкость для молока</v>
          </cell>
          <cell r="E981" t="str">
            <v>5000 л</v>
          </cell>
          <cell r="G981" t="str">
            <v>01</v>
          </cell>
          <cell r="H981">
            <v>17292.919999999998</v>
          </cell>
          <cell r="I981">
            <v>0</v>
          </cell>
          <cell r="J981">
            <v>0</v>
          </cell>
          <cell r="K981">
            <v>1</v>
          </cell>
          <cell r="L981" t="str">
            <v>88/4</v>
          </cell>
          <cell r="M981" t="str">
            <v>45100</v>
          </cell>
          <cell r="N981" t="str">
            <v>14 2925110</v>
          </cell>
          <cell r="P981">
            <v>11.8</v>
          </cell>
          <cell r="Q981">
            <v>0</v>
          </cell>
          <cell r="R981" t="str">
            <v>1</v>
          </cell>
          <cell r="S981" t="str">
            <v>45</v>
          </cell>
          <cell r="T981">
            <v>97</v>
          </cell>
          <cell r="U981">
            <v>12</v>
          </cell>
          <cell r="V981">
            <v>97</v>
          </cell>
          <cell r="W981">
            <v>12</v>
          </cell>
          <cell r="X981">
            <v>97</v>
          </cell>
          <cell r="Y981">
            <v>0</v>
          </cell>
          <cell r="Z981">
            <v>0</v>
          </cell>
          <cell r="AB981" t="str">
            <v>14</v>
          </cell>
          <cell r="AC981">
            <v>2</v>
          </cell>
          <cell r="AD981" t="str">
            <v>0</v>
          </cell>
          <cell r="AE981" t="str">
            <v>0</v>
          </cell>
          <cell r="AF981" t="str">
            <v>20</v>
          </cell>
          <cell r="AI981">
            <v>0</v>
          </cell>
          <cell r="AJ981">
            <v>0</v>
          </cell>
        </row>
        <row r="982">
          <cell r="A982" t="str">
            <v>20</v>
          </cell>
          <cell r="B982" t="str">
            <v>17</v>
          </cell>
          <cell r="C982" t="str">
            <v>437</v>
          </cell>
          <cell r="D982" t="str">
            <v>Ванна постоянного ур</v>
          </cell>
          <cell r="E982" t="str">
            <v>овня и мойка</v>
          </cell>
          <cell r="G982" t="str">
            <v>01</v>
          </cell>
          <cell r="H982">
            <v>36917.01</v>
          </cell>
          <cell r="I982">
            <v>0</v>
          </cell>
          <cell r="J982">
            <v>0</v>
          </cell>
          <cell r="K982">
            <v>1</v>
          </cell>
          <cell r="L982" t="str">
            <v>88/4</v>
          </cell>
          <cell r="M982" t="str">
            <v>45100</v>
          </cell>
          <cell r="N982" t="str">
            <v>14 2925110</v>
          </cell>
          <cell r="P982">
            <v>11.8</v>
          </cell>
          <cell r="Q982">
            <v>0</v>
          </cell>
          <cell r="R982" t="str">
            <v>1</v>
          </cell>
          <cell r="S982" t="str">
            <v>45</v>
          </cell>
          <cell r="T982">
            <v>97</v>
          </cell>
          <cell r="U982">
            <v>12</v>
          </cell>
          <cell r="V982">
            <v>97</v>
          </cell>
          <cell r="W982">
            <v>12</v>
          </cell>
          <cell r="X982">
            <v>97</v>
          </cell>
          <cell r="Y982">
            <v>0</v>
          </cell>
          <cell r="Z982">
            <v>0</v>
          </cell>
          <cell r="AB982" t="str">
            <v>14</v>
          </cell>
          <cell r="AC982">
            <v>2</v>
          </cell>
          <cell r="AD982" t="str">
            <v>0</v>
          </cell>
          <cell r="AE982" t="str">
            <v>0</v>
          </cell>
          <cell r="AF982" t="str">
            <v>20</v>
          </cell>
          <cell r="AI982">
            <v>0</v>
          </cell>
          <cell r="AJ982">
            <v>0</v>
          </cell>
        </row>
        <row r="983">
          <cell r="A983" t="str">
            <v>20</v>
          </cell>
          <cell r="B983" t="str">
            <v>17</v>
          </cell>
          <cell r="C983" t="str">
            <v>438</v>
          </cell>
          <cell r="D983" t="str">
            <v>Ванна постоянного ур</v>
          </cell>
          <cell r="E983" t="str">
            <v>овня и мойка</v>
          </cell>
          <cell r="G983" t="str">
            <v>01</v>
          </cell>
          <cell r="H983">
            <v>36917.01</v>
          </cell>
          <cell r="I983">
            <v>0</v>
          </cell>
          <cell r="J983">
            <v>0</v>
          </cell>
          <cell r="K983">
            <v>1</v>
          </cell>
          <cell r="L983" t="str">
            <v>88/4</v>
          </cell>
          <cell r="M983" t="str">
            <v>45100</v>
          </cell>
          <cell r="N983" t="str">
            <v>14 2925110</v>
          </cell>
          <cell r="P983">
            <v>11.8</v>
          </cell>
          <cell r="Q983">
            <v>0</v>
          </cell>
          <cell r="R983" t="str">
            <v>1</v>
          </cell>
          <cell r="S983" t="str">
            <v>45</v>
          </cell>
          <cell r="T983">
            <v>97</v>
          </cell>
          <cell r="U983">
            <v>12</v>
          </cell>
          <cell r="V983">
            <v>97</v>
          </cell>
          <cell r="W983">
            <v>12</v>
          </cell>
          <cell r="X983">
            <v>97</v>
          </cell>
          <cell r="Y983">
            <v>0</v>
          </cell>
          <cell r="Z983">
            <v>0</v>
          </cell>
          <cell r="AB983" t="str">
            <v>14</v>
          </cell>
          <cell r="AC983">
            <v>2</v>
          </cell>
          <cell r="AD983" t="str">
            <v>0</v>
          </cell>
          <cell r="AE983" t="str">
            <v>0</v>
          </cell>
          <cell r="AF983" t="str">
            <v>20</v>
          </cell>
          <cell r="AI983">
            <v>0</v>
          </cell>
          <cell r="AJ983">
            <v>0</v>
          </cell>
        </row>
        <row r="984">
          <cell r="A984" t="str">
            <v>20</v>
          </cell>
          <cell r="B984" t="str">
            <v>17</v>
          </cell>
          <cell r="C984" t="str">
            <v>439</v>
          </cell>
          <cell r="D984" t="str">
            <v>Емкость с формами</v>
          </cell>
          <cell r="G984" t="str">
            <v>01</v>
          </cell>
          <cell r="H984">
            <v>28492.7</v>
          </cell>
          <cell r="I984">
            <v>0</v>
          </cell>
          <cell r="J984">
            <v>0</v>
          </cell>
          <cell r="K984">
            <v>1</v>
          </cell>
          <cell r="L984" t="str">
            <v>88/4</v>
          </cell>
          <cell r="M984" t="str">
            <v>45100</v>
          </cell>
          <cell r="N984" t="str">
            <v>14 2925110</v>
          </cell>
          <cell r="P984">
            <v>11.8</v>
          </cell>
          <cell r="Q984">
            <v>0</v>
          </cell>
          <cell r="R984" t="str">
            <v>1</v>
          </cell>
          <cell r="S984" t="str">
            <v>45</v>
          </cell>
          <cell r="T984">
            <v>97</v>
          </cell>
          <cell r="U984">
            <v>12</v>
          </cell>
          <cell r="V984">
            <v>97</v>
          </cell>
          <cell r="W984">
            <v>12</v>
          </cell>
          <cell r="X984">
            <v>97</v>
          </cell>
          <cell r="Y984">
            <v>0</v>
          </cell>
          <cell r="Z984">
            <v>0</v>
          </cell>
          <cell r="AB984" t="str">
            <v>14</v>
          </cell>
          <cell r="AC984">
            <v>2</v>
          </cell>
          <cell r="AD984" t="str">
            <v>0</v>
          </cell>
          <cell r="AE984" t="str">
            <v>0</v>
          </cell>
          <cell r="AF984" t="str">
            <v>20</v>
          </cell>
          <cell r="AI984">
            <v>0</v>
          </cell>
          <cell r="AJ984">
            <v>0</v>
          </cell>
        </row>
        <row r="985">
          <cell r="A985" t="str">
            <v>20</v>
          </cell>
          <cell r="B985" t="str">
            <v>17</v>
          </cell>
          <cell r="C985" t="str">
            <v>440</v>
          </cell>
          <cell r="D985" t="str">
            <v>Емкость с формами</v>
          </cell>
          <cell r="G985" t="str">
            <v>01</v>
          </cell>
          <cell r="H985">
            <v>28492.79</v>
          </cell>
          <cell r="I985">
            <v>0</v>
          </cell>
          <cell r="J985">
            <v>0</v>
          </cell>
          <cell r="K985">
            <v>1</v>
          </cell>
          <cell r="L985" t="str">
            <v>88/4</v>
          </cell>
          <cell r="M985" t="str">
            <v>45100</v>
          </cell>
          <cell r="N985" t="str">
            <v>14 2925110</v>
          </cell>
          <cell r="P985">
            <v>11.8</v>
          </cell>
          <cell r="Q985">
            <v>0</v>
          </cell>
          <cell r="R985" t="str">
            <v>1</v>
          </cell>
          <cell r="S985" t="str">
            <v>45</v>
          </cell>
          <cell r="T985">
            <v>97</v>
          </cell>
          <cell r="U985">
            <v>12</v>
          </cell>
          <cell r="V985">
            <v>97</v>
          </cell>
          <cell r="W985">
            <v>12</v>
          </cell>
          <cell r="X985">
            <v>97</v>
          </cell>
          <cell r="Y985">
            <v>0</v>
          </cell>
          <cell r="Z985">
            <v>0</v>
          </cell>
          <cell r="AB985" t="str">
            <v>14</v>
          </cell>
          <cell r="AC985">
            <v>2</v>
          </cell>
          <cell r="AD985" t="str">
            <v>0</v>
          </cell>
          <cell r="AE985" t="str">
            <v>0</v>
          </cell>
          <cell r="AF985" t="str">
            <v>20</v>
          </cell>
          <cell r="AI985">
            <v>0</v>
          </cell>
          <cell r="AJ985">
            <v>0</v>
          </cell>
        </row>
        <row r="986">
          <cell r="A986" t="str">
            <v>20</v>
          </cell>
          <cell r="B986" t="str">
            <v>17</v>
          </cell>
          <cell r="C986" t="str">
            <v>441</v>
          </cell>
          <cell r="D986" t="str">
            <v>Туннель прессования</v>
          </cell>
          <cell r="G986" t="str">
            <v>01</v>
          </cell>
          <cell r="H986">
            <v>37311.19</v>
          </cell>
          <cell r="I986">
            <v>0</v>
          </cell>
          <cell r="J986">
            <v>0</v>
          </cell>
          <cell r="K986">
            <v>1</v>
          </cell>
          <cell r="L986" t="str">
            <v>88/4</v>
          </cell>
          <cell r="M986" t="str">
            <v>45101</v>
          </cell>
          <cell r="N986" t="str">
            <v>14 2925113</v>
          </cell>
          <cell r="P986">
            <v>12.5</v>
          </cell>
          <cell r="Q986">
            <v>0</v>
          </cell>
          <cell r="R986" t="str">
            <v>1</v>
          </cell>
          <cell r="S986" t="str">
            <v>45</v>
          </cell>
          <cell r="T986">
            <v>97</v>
          </cell>
          <cell r="U986">
            <v>12</v>
          </cell>
          <cell r="V986">
            <v>97</v>
          </cell>
          <cell r="W986">
            <v>12</v>
          </cell>
          <cell r="X986">
            <v>97</v>
          </cell>
          <cell r="Y986">
            <v>0</v>
          </cell>
          <cell r="Z986">
            <v>0</v>
          </cell>
          <cell r="AB986" t="str">
            <v>14</v>
          </cell>
          <cell r="AC986">
            <v>2</v>
          </cell>
          <cell r="AD986" t="str">
            <v>0</v>
          </cell>
          <cell r="AE986" t="str">
            <v>0</v>
          </cell>
          <cell r="AF986" t="str">
            <v>20</v>
          </cell>
          <cell r="AI986">
            <v>0</v>
          </cell>
          <cell r="AJ986">
            <v>0</v>
          </cell>
        </row>
        <row r="987">
          <cell r="A987" t="str">
            <v>20</v>
          </cell>
          <cell r="B987" t="str">
            <v>17</v>
          </cell>
          <cell r="C987" t="str">
            <v>442</v>
          </cell>
          <cell r="D987" t="str">
            <v>Резервуав накопитель</v>
          </cell>
          <cell r="E987" t="str">
            <v>ный 2000 л</v>
          </cell>
          <cell r="G987" t="str">
            <v>01</v>
          </cell>
          <cell r="H987">
            <v>8748.58</v>
          </cell>
          <cell r="I987">
            <v>0</v>
          </cell>
          <cell r="J987">
            <v>0</v>
          </cell>
          <cell r="K987">
            <v>1</v>
          </cell>
          <cell r="L987" t="str">
            <v>88/4</v>
          </cell>
          <cell r="M987" t="str">
            <v>45100</v>
          </cell>
          <cell r="N987" t="str">
            <v>14 2925110</v>
          </cell>
          <cell r="P987">
            <v>11.8</v>
          </cell>
          <cell r="Q987">
            <v>0</v>
          </cell>
          <cell r="R987" t="str">
            <v>1</v>
          </cell>
          <cell r="S987" t="str">
            <v>45</v>
          </cell>
          <cell r="T987">
            <v>97</v>
          </cell>
          <cell r="U987">
            <v>12</v>
          </cell>
          <cell r="V987">
            <v>97</v>
          </cell>
          <cell r="W987">
            <v>12</v>
          </cell>
          <cell r="X987">
            <v>97</v>
          </cell>
          <cell r="Y987">
            <v>0</v>
          </cell>
          <cell r="Z987">
            <v>0</v>
          </cell>
          <cell r="AB987" t="str">
            <v>14</v>
          </cell>
          <cell r="AC987">
            <v>2</v>
          </cell>
          <cell r="AD987" t="str">
            <v>0</v>
          </cell>
          <cell r="AE987" t="str">
            <v>0</v>
          </cell>
          <cell r="AF987" t="str">
            <v>20</v>
          </cell>
          <cell r="AI987">
            <v>0</v>
          </cell>
          <cell r="AJ987">
            <v>0</v>
          </cell>
        </row>
        <row r="988">
          <cell r="A988" t="str">
            <v>20</v>
          </cell>
          <cell r="B988" t="str">
            <v>17</v>
          </cell>
          <cell r="C988" t="str">
            <v>443</v>
          </cell>
          <cell r="D988" t="str">
            <v>Установ ка для обезж</v>
          </cell>
          <cell r="E988" t="str">
            <v>иривания SE 07 X</v>
          </cell>
          <cell r="G988" t="str">
            <v>01</v>
          </cell>
          <cell r="H988">
            <v>70990.080000000002</v>
          </cell>
          <cell r="I988">
            <v>0</v>
          </cell>
          <cell r="J988">
            <v>0</v>
          </cell>
          <cell r="K988">
            <v>1</v>
          </cell>
          <cell r="L988" t="str">
            <v>88/4</v>
          </cell>
          <cell r="M988" t="str">
            <v>45100</v>
          </cell>
          <cell r="N988" t="str">
            <v>14 2925110</v>
          </cell>
          <cell r="P988">
            <v>11.8</v>
          </cell>
          <cell r="Q988">
            <v>0</v>
          </cell>
          <cell r="R988" t="str">
            <v>1</v>
          </cell>
          <cell r="S988" t="str">
            <v>45</v>
          </cell>
          <cell r="T988">
            <v>97</v>
          </cell>
          <cell r="U988">
            <v>12</v>
          </cell>
          <cell r="V988">
            <v>97</v>
          </cell>
          <cell r="W988">
            <v>12</v>
          </cell>
          <cell r="X988">
            <v>97</v>
          </cell>
          <cell r="Y988">
            <v>0</v>
          </cell>
          <cell r="Z988">
            <v>0</v>
          </cell>
          <cell r="AB988" t="str">
            <v>14</v>
          </cell>
          <cell r="AC988">
            <v>2</v>
          </cell>
          <cell r="AD988" t="str">
            <v>0</v>
          </cell>
          <cell r="AE988" t="str">
            <v>0</v>
          </cell>
          <cell r="AF988" t="str">
            <v>20</v>
          </cell>
          <cell r="AI988">
            <v>0</v>
          </cell>
          <cell r="AJ988">
            <v>0</v>
          </cell>
        </row>
        <row r="989">
          <cell r="A989" t="str">
            <v>20</v>
          </cell>
          <cell r="B989" t="str">
            <v>17</v>
          </cell>
          <cell r="C989" t="str">
            <v>444</v>
          </cell>
          <cell r="D989" t="str">
            <v>Установка 3х1000л</v>
          </cell>
          <cell r="G989" t="str">
            <v>01</v>
          </cell>
          <cell r="H989">
            <v>131594.65</v>
          </cell>
          <cell r="I989">
            <v>0</v>
          </cell>
          <cell r="J989">
            <v>0</v>
          </cell>
          <cell r="K989">
            <v>1</v>
          </cell>
          <cell r="L989" t="str">
            <v>88/4</v>
          </cell>
          <cell r="M989" t="str">
            <v>45100</v>
          </cell>
          <cell r="N989" t="str">
            <v>14 2925110</v>
          </cell>
          <cell r="P989">
            <v>11.8</v>
          </cell>
          <cell r="Q989">
            <v>0</v>
          </cell>
          <cell r="R989" t="str">
            <v>1</v>
          </cell>
          <cell r="S989" t="str">
            <v>45</v>
          </cell>
          <cell r="T989">
            <v>97</v>
          </cell>
          <cell r="U989">
            <v>12</v>
          </cell>
          <cell r="V989">
            <v>97</v>
          </cell>
          <cell r="W989">
            <v>12</v>
          </cell>
          <cell r="X989">
            <v>97</v>
          </cell>
          <cell r="Y989">
            <v>0</v>
          </cell>
          <cell r="Z989">
            <v>0</v>
          </cell>
          <cell r="AB989" t="str">
            <v>14</v>
          </cell>
          <cell r="AC989">
            <v>2</v>
          </cell>
          <cell r="AD989" t="str">
            <v>0</v>
          </cell>
          <cell r="AE989" t="str">
            <v>0</v>
          </cell>
          <cell r="AF989" t="str">
            <v>20</v>
          </cell>
          <cell r="AI989">
            <v>0</v>
          </cell>
          <cell r="AJ989">
            <v>0</v>
          </cell>
        </row>
        <row r="990">
          <cell r="A990" t="str">
            <v>20</v>
          </cell>
          <cell r="B990" t="str">
            <v>17</v>
          </cell>
          <cell r="C990" t="str">
            <v>445</v>
          </cell>
          <cell r="D990" t="str">
            <v>Электронасос СА 200</v>
          </cell>
          <cell r="E990" t="str">
            <v>MR</v>
          </cell>
          <cell r="G990" t="str">
            <v>01</v>
          </cell>
          <cell r="H990">
            <v>17530.16</v>
          </cell>
          <cell r="I990">
            <v>0</v>
          </cell>
          <cell r="J990">
            <v>0</v>
          </cell>
          <cell r="K990">
            <v>1</v>
          </cell>
          <cell r="L990" t="str">
            <v>88/4</v>
          </cell>
          <cell r="M990" t="str">
            <v>45100</v>
          </cell>
          <cell r="N990" t="str">
            <v>14 2925110</v>
          </cell>
          <cell r="P990">
            <v>11.8</v>
          </cell>
          <cell r="Q990">
            <v>0</v>
          </cell>
          <cell r="R990" t="str">
            <v>1</v>
          </cell>
          <cell r="S990" t="str">
            <v>41</v>
          </cell>
          <cell r="T990">
            <v>97</v>
          </cell>
          <cell r="U990">
            <v>12</v>
          </cell>
          <cell r="V990">
            <v>97</v>
          </cell>
          <cell r="W990">
            <v>12</v>
          </cell>
          <cell r="X990">
            <v>97</v>
          </cell>
          <cell r="Y990">
            <v>0</v>
          </cell>
          <cell r="Z990">
            <v>0</v>
          </cell>
          <cell r="AB990" t="str">
            <v>14</v>
          </cell>
          <cell r="AC990">
            <v>2</v>
          </cell>
          <cell r="AD990" t="str">
            <v>0</v>
          </cell>
          <cell r="AE990" t="str">
            <v>0</v>
          </cell>
          <cell r="AF990" t="str">
            <v>20</v>
          </cell>
          <cell r="AI990">
            <v>0</v>
          </cell>
          <cell r="AJ990">
            <v>0</v>
          </cell>
        </row>
        <row r="991">
          <cell r="A991" t="str">
            <v>20</v>
          </cell>
          <cell r="B991" t="str">
            <v>17</v>
          </cell>
          <cell r="C991" t="str">
            <v>446</v>
          </cell>
          <cell r="D991" t="str">
            <v>Емкость для сыворотк</v>
          </cell>
          <cell r="E991" t="str">
            <v>и 5000л</v>
          </cell>
          <cell r="G991" t="str">
            <v>01</v>
          </cell>
          <cell r="H991">
            <v>23838.59</v>
          </cell>
          <cell r="I991">
            <v>0</v>
          </cell>
          <cell r="J991">
            <v>0</v>
          </cell>
          <cell r="K991">
            <v>1</v>
          </cell>
          <cell r="L991" t="str">
            <v>88/4</v>
          </cell>
          <cell r="M991" t="str">
            <v>45100</v>
          </cell>
          <cell r="N991" t="str">
            <v>14 2925110</v>
          </cell>
          <cell r="P991">
            <v>11.8</v>
          </cell>
          <cell r="Q991">
            <v>0</v>
          </cell>
          <cell r="R991" t="str">
            <v>1</v>
          </cell>
          <cell r="S991" t="str">
            <v>45</v>
          </cell>
          <cell r="T991">
            <v>97</v>
          </cell>
          <cell r="U991">
            <v>12</v>
          </cell>
          <cell r="V991">
            <v>97</v>
          </cell>
          <cell r="W991">
            <v>12</v>
          </cell>
          <cell r="X991">
            <v>97</v>
          </cell>
          <cell r="Y991">
            <v>0</v>
          </cell>
          <cell r="Z991">
            <v>0</v>
          </cell>
          <cell r="AB991" t="str">
            <v>14</v>
          </cell>
          <cell r="AC991">
            <v>2</v>
          </cell>
          <cell r="AD991" t="str">
            <v>0</v>
          </cell>
          <cell r="AE991" t="str">
            <v>0</v>
          </cell>
          <cell r="AF991" t="str">
            <v>20</v>
          </cell>
          <cell r="AI991">
            <v>0</v>
          </cell>
          <cell r="AJ991">
            <v>0</v>
          </cell>
        </row>
        <row r="992">
          <cell r="A992" t="str">
            <v>20</v>
          </cell>
          <cell r="B992" t="str">
            <v>17</v>
          </cell>
          <cell r="C992" t="str">
            <v>447</v>
          </cell>
          <cell r="D992" t="str">
            <v>Электронасос загрузк</v>
          </cell>
          <cell r="E992" t="str">
            <v>и сыворотки  S20 CMR</v>
          </cell>
          <cell r="G992" t="str">
            <v>01</v>
          </cell>
          <cell r="H992">
            <v>17154.16</v>
          </cell>
          <cell r="I992">
            <v>0</v>
          </cell>
          <cell r="J992">
            <v>0</v>
          </cell>
          <cell r="K992">
            <v>1</v>
          </cell>
          <cell r="L992" t="str">
            <v>88/4</v>
          </cell>
          <cell r="M992" t="str">
            <v>45100</v>
          </cell>
          <cell r="N992" t="str">
            <v>14 2925110</v>
          </cell>
          <cell r="P992">
            <v>11.8</v>
          </cell>
          <cell r="Q992">
            <v>0</v>
          </cell>
          <cell r="R992" t="str">
            <v>1</v>
          </cell>
          <cell r="S992" t="str">
            <v>45</v>
          </cell>
          <cell r="T992">
            <v>97</v>
          </cell>
          <cell r="U992">
            <v>12</v>
          </cell>
          <cell r="V992">
            <v>97</v>
          </cell>
          <cell r="W992">
            <v>12</v>
          </cell>
          <cell r="X992">
            <v>97</v>
          </cell>
          <cell r="Y992">
            <v>0</v>
          </cell>
          <cell r="Z992">
            <v>0</v>
          </cell>
          <cell r="AB992" t="str">
            <v>14</v>
          </cell>
          <cell r="AC992">
            <v>2</v>
          </cell>
          <cell r="AD992" t="str">
            <v>0</v>
          </cell>
          <cell r="AE992" t="str">
            <v>0</v>
          </cell>
          <cell r="AF992" t="str">
            <v>20</v>
          </cell>
          <cell r="AI992">
            <v>0</v>
          </cell>
          <cell r="AJ992">
            <v>0</v>
          </cell>
        </row>
        <row r="993">
          <cell r="A993" t="str">
            <v>20</v>
          </cell>
          <cell r="B993" t="str">
            <v>17</v>
          </cell>
          <cell r="C993" t="str">
            <v>448</v>
          </cell>
          <cell r="D993" t="str">
            <v>Помещение для созрев</v>
          </cell>
          <cell r="E993" t="str">
            <v>ания сыров</v>
          </cell>
          <cell r="G993" t="str">
            <v>01</v>
          </cell>
          <cell r="H993">
            <v>19848.86</v>
          </cell>
          <cell r="I993">
            <v>0</v>
          </cell>
          <cell r="J993">
            <v>0</v>
          </cell>
          <cell r="K993">
            <v>1</v>
          </cell>
          <cell r="L993" t="str">
            <v>88/4</v>
          </cell>
          <cell r="M993" t="str">
            <v>45101</v>
          </cell>
          <cell r="N993" t="str">
            <v>14 2925113</v>
          </cell>
          <cell r="P993">
            <v>12.5</v>
          </cell>
          <cell r="Q993">
            <v>0</v>
          </cell>
          <cell r="R993" t="str">
            <v>1</v>
          </cell>
          <cell r="S993" t="str">
            <v>45</v>
          </cell>
          <cell r="T993">
            <v>97</v>
          </cell>
          <cell r="U993">
            <v>12</v>
          </cell>
          <cell r="V993">
            <v>97</v>
          </cell>
          <cell r="W993">
            <v>12</v>
          </cell>
          <cell r="X993">
            <v>97</v>
          </cell>
          <cell r="Y993">
            <v>0</v>
          </cell>
          <cell r="Z993">
            <v>0</v>
          </cell>
          <cell r="AB993" t="str">
            <v>14</v>
          </cell>
          <cell r="AC993">
            <v>2</v>
          </cell>
          <cell r="AD993" t="str">
            <v>0</v>
          </cell>
          <cell r="AE993" t="str">
            <v>0</v>
          </cell>
          <cell r="AF993" t="str">
            <v>20</v>
          </cell>
          <cell r="AI993">
            <v>0</v>
          </cell>
          <cell r="AJ993">
            <v>0</v>
          </cell>
        </row>
        <row r="994">
          <cell r="A994" t="str">
            <v>20</v>
          </cell>
          <cell r="B994" t="str">
            <v>17</v>
          </cell>
          <cell r="C994" t="str">
            <v>449</v>
          </cell>
          <cell r="D994" t="str">
            <v>Помещение для посола</v>
          </cell>
          <cell r="E994" t="str">
            <v>3.5х7</v>
          </cell>
          <cell r="G994" t="str">
            <v>01</v>
          </cell>
          <cell r="H994">
            <v>15176.1</v>
          </cell>
          <cell r="I994">
            <v>0</v>
          </cell>
          <cell r="J994">
            <v>0</v>
          </cell>
          <cell r="K994">
            <v>1</v>
          </cell>
          <cell r="L994" t="str">
            <v>88/4</v>
          </cell>
          <cell r="M994" t="str">
            <v>45101</v>
          </cell>
          <cell r="N994" t="str">
            <v>14 2925113</v>
          </cell>
          <cell r="P994">
            <v>12.5</v>
          </cell>
          <cell r="Q994">
            <v>0</v>
          </cell>
          <cell r="R994" t="str">
            <v>1</v>
          </cell>
          <cell r="S994" t="str">
            <v>45</v>
          </cell>
          <cell r="T994">
            <v>97</v>
          </cell>
          <cell r="U994">
            <v>12</v>
          </cell>
          <cell r="V994">
            <v>97</v>
          </cell>
          <cell r="W994">
            <v>12</v>
          </cell>
          <cell r="X994">
            <v>97</v>
          </cell>
          <cell r="Y994">
            <v>0</v>
          </cell>
          <cell r="Z994">
            <v>0</v>
          </cell>
          <cell r="AB994" t="str">
            <v>14</v>
          </cell>
          <cell r="AC994">
            <v>2</v>
          </cell>
          <cell r="AD994" t="str">
            <v>0</v>
          </cell>
          <cell r="AE994" t="str">
            <v>0</v>
          </cell>
          <cell r="AF994" t="str">
            <v>20</v>
          </cell>
          <cell r="AI994">
            <v>0</v>
          </cell>
          <cell r="AJ994">
            <v>0</v>
          </cell>
        </row>
        <row r="995">
          <cell r="A995" t="str">
            <v>20</v>
          </cell>
          <cell r="B995" t="str">
            <v>17</v>
          </cell>
          <cell r="C995" t="str">
            <v>450</v>
          </cell>
          <cell r="D995" t="str">
            <v>Камера для пастерили</v>
          </cell>
          <cell r="E995" t="str">
            <v>зации молока</v>
          </cell>
          <cell r="G995" t="str">
            <v>01</v>
          </cell>
          <cell r="H995">
            <v>38889.86</v>
          </cell>
          <cell r="I995">
            <v>0</v>
          </cell>
          <cell r="J995">
            <v>0</v>
          </cell>
          <cell r="K995">
            <v>1</v>
          </cell>
          <cell r="L995" t="str">
            <v>88/4</v>
          </cell>
          <cell r="M995" t="str">
            <v>45101</v>
          </cell>
          <cell r="N995" t="str">
            <v>14 2925110</v>
          </cell>
          <cell r="P995">
            <v>12.5</v>
          </cell>
          <cell r="Q995">
            <v>0</v>
          </cell>
          <cell r="R995" t="str">
            <v>1</v>
          </cell>
          <cell r="S995" t="str">
            <v>45</v>
          </cell>
          <cell r="T995">
            <v>97</v>
          </cell>
          <cell r="U995">
            <v>12</v>
          </cell>
          <cell r="V995">
            <v>97</v>
          </cell>
          <cell r="W995">
            <v>12</v>
          </cell>
          <cell r="X995">
            <v>97</v>
          </cell>
          <cell r="Y995">
            <v>0</v>
          </cell>
          <cell r="Z995">
            <v>0</v>
          </cell>
          <cell r="AB995" t="str">
            <v>14</v>
          </cell>
          <cell r="AC995">
            <v>2</v>
          </cell>
          <cell r="AD995" t="str">
            <v>0</v>
          </cell>
          <cell r="AE995" t="str">
            <v>0</v>
          </cell>
          <cell r="AF995" t="str">
            <v>20</v>
          </cell>
          <cell r="AI995">
            <v>0</v>
          </cell>
          <cell r="AJ995">
            <v>0</v>
          </cell>
        </row>
        <row r="996">
          <cell r="A996" t="str">
            <v>20</v>
          </cell>
          <cell r="B996" t="str">
            <v>17</v>
          </cell>
          <cell r="C996" t="str">
            <v>451</v>
          </cell>
          <cell r="D996" t="str">
            <v>Камера для кефира</v>
          </cell>
          <cell r="E996" t="str">
            <v>2.3х4.5</v>
          </cell>
          <cell r="G996" t="str">
            <v>01</v>
          </cell>
          <cell r="H996">
            <v>38889.86</v>
          </cell>
          <cell r="I996">
            <v>0</v>
          </cell>
          <cell r="J996">
            <v>0</v>
          </cell>
          <cell r="K996">
            <v>1</v>
          </cell>
          <cell r="L996" t="str">
            <v>88/4</v>
          </cell>
          <cell r="M996" t="str">
            <v>45101</v>
          </cell>
          <cell r="N996" t="str">
            <v>14 2925110</v>
          </cell>
          <cell r="P996">
            <v>12.5</v>
          </cell>
          <cell r="Q996">
            <v>0</v>
          </cell>
          <cell r="R996" t="str">
            <v>1</v>
          </cell>
          <cell r="S996" t="str">
            <v>45</v>
          </cell>
          <cell r="T996">
            <v>97</v>
          </cell>
          <cell r="U996">
            <v>12</v>
          </cell>
          <cell r="V996">
            <v>97</v>
          </cell>
          <cell r="W996">
            <v>12</v>
          </cell>
          <cell r="X996">
            <v>97</v>
          </cell>
          <cell r="Y996">
            <v>0</v>
          </cell>
          <cell r="Z996">
            <v>0</v>
          </cell>
          <cell r="AB996" t="str">
            <v>14</v>
          </cell>
          <cell r="AC996">
            <v>2</v>
          </cell>
          <cell r="AD996" t="str">
            <v>0</v>
          </cell>
          <cell r="AE996" t="str">
            <v>0</v>
          </cell>
          <cell r="AF996" t="str">
            <v>20</v>
          </cell>
          <cell r="AI996">
            <v>0</v>
          </cell>
          <cell r="AJ996">
            <v>0</v>
          </cell>
        </row>
        <row r="997">
          <cell r="A997" t="str">
            <v>20</v>
          </cell>
          <cell r="B997" t="str">
            <v>17</v>
          </cell>
          <cell r="C997" t="str">
            <v>452</v>
          </cell>
          <cell r="D997" t="str">
            <v>Камера для свежих пр</v>
          </cell>
          <cell r="E997" t="str">
            <v>одуктов</v>
          </cell>
          <cell r="G997" t="str">
            <v>01</v>
          </cell>
          <cell r="H997">
            <v>19733.310000000001</v>
          </cell>
          <cell r="I997">
            <v>0</v>
          </cell>
          <cell r="J997">
            <v>0</v>
          </cell>
          <cell r="K997">
            <v>1</v>
          </cell>
          <cell r="L997" t="str">
            <v>88/4</v>
          </cell>
          <cell r="M997" t="str">
            <v>45101</v>
          </cell>
          <cell r="N997" t="str">
            <v>14 2925110</v>
          </cell>
          <cell r="P997">
            <v>12.5</v>
          </cell>
          <cell r="Q997">
            <v>0</v>
          </cell>
          <cell r="R997" t="str">
            <v>1</v>
          </cell>
          <cell r="S997" t="str">
            <v>45</v>
          </cell>
          <cell r="T997">
            <v>97</v>
          </cell>
          <cell r="U997">
            <v>12</v>
          </cell>
          <cell r="V997">
            <v>97</v>
          </cell>
          <cell r="W997">
            <v>12</v>
          </cell>
          <cell r="X997">
            <v>97</v>
          </cell>
          <cell r="Y997">
            <v>0</v>
          </cell>
          <cell r="Z997">
            <v>0</v>
          </cell>
          <cell r="AB997" t="str">
            <v>14</v>
          </cell>
          <cell r="AC997">
            <v>2</v>
          </cell>
          <cell r="AD997" t="str">
            <v>0</v>
          </cell>
          <cell r="AE997" t="str">
            <v>0</v>
          </cell>
          <cell r="AF997" t="str">
            <v>20</v>
          </cell>
          <cell r="AI997">
            <v>0</v>
          </cell>
          <cell r="AJ997">
            <v>0</v>
          </cell>
        </row>
        <row r="998">
          <cell r="A998" t="str">
            <v>20</v>
          </cell>
          <cell r="B998" t="str">
            <v>17</v>
          </cell>
          <cell r="C998" t="str">
            <v>453</v>
          </cell>
          <cell r="D998" t="str">
            <v>Агрега холодильный У</v>
          </cell>
          <cell r="E998" t="str">
            <v>нисистем IBN 120 EUV</v>
          </cell>
          <cell r="F998" t="str">
            <v>R 22</v>
          </cell>
          <cell r="G998" t="str">
            <v>01</v>
          </cell>
          <cell r="H998">
            <v>68479.72</v>
          </cell>
          <cell r="I998">
            <v>0</v>
          </cell>
          <cell r="J998">
            <v>0</v>
          </cell>
          <cell r="K998">
            <v>1</v>
          </cell>
          <cell r="L998" t="str">
            <v>88/4</v>
          </cell>
          <cell r="M998" t="str">
            <v>45104</v>
          </cell>
          <cell r="N998" t="str">
            <v>14 2919595</v>
          </cell>
          <cell r="P998">
            <v>10</v>
          </cell>
          <cell r="Q998">
            <v>0</v>
          </cell>
          <cell r="R998" t="str">
            <v>1</v>
          </cell>
          <cell r="S998" t="str">
            <v>45</v>
          </cell>
          <cell r="T998">
            <v>97</v>
          </cell>
          <cell r="U998">
            <v>12</v>
          </cell>
          <cell r="V998">
            <v>97</v>
          </cell>
          <cell r="W998">
            <v>12</v>
          </cell>
          <cell r="X998">
            <v>97</v>
          </cell>
          <cell r="Y998">
            <v>0</v>
          </cell>
          <cell r="Z998">
            <v>0</v>
          </cell>
          <cell r="AB998" t="str">
            <v>14</v>
          </cell>
          <cell r="AC998">
            <v>2</v>
          </cell>
          <cell r="AD998" t="str">
            <v>0</v>
          </cell>
          <cell r="AE998" t="str">
            <v>0</v>
          </cell>
          <cell r="AF998" t="str">
            <v>20</v>
          </cell>
          <cell r="AI998">
            <v>0</v>
          </cell>
          <cell r="AJ998">
            <v>0</v>
          </cell>
        </row>
        <row r="999">
          <cell r="A999" t="str">
            <v>20</v>
          </cell>
          <cell r="B999" t="str">
            <v>17</v>
          </cell>
          <cell r="C999" t="str">
            <v>454</v>
          </cell>
          <cell r="D999" t="str">
            <v>Агрегат холодильный</v>
          </cell>
          <cell r="E999" t="str">
            <v>Унисистем IBN 120 EU</v>
          </cell>
          <cell r="F999" t="str">
            <v>VR 22</v>
          </cell>
          <cell r="G999" t="str">
            <v>01</v>
          </cell>
          <cell r="H999">
            <v>68479.72</v>
          </cell>
          <cell r="I999">
            <v>0</v>
          </cell>
          <cell r="J999">
            <v>0</v>
          </cell>
          <cell r="K999">
            <v>1</v>
          </cell>
          <cell r="L999" t="str">
            <v>88/4</v>
          </cell>
          <cell r="M999" t="str">
            <v>45104</v>
          </cell>
          <cell r="N999" t="str">
            <v>14 2919595</v>
          </cell>
          <cell r="P999">
            <v>10</v>
          </cell>
          <cell r="Q999">
            <v>0</v>
          </cell>
          <cell r="R999" t="str">
            <v>1</v>
          </cell>
          <cell r="S999" t="str">
            <v>45</v>
          </cell>
          <cell r="T999">
            <v>97</v>
          </cell>
          <cell r="U999">
            <v>12</v>
          </cell>
          <cell r="V999">
            <v>97</v>
          </cell>
          <cell r="W999">
            <v>12</v>
          </cell>
          <cell r="X999">
            <v>97</v>
          </cell>
          <cell r="Y999">
            <v>0</v>
          </cell>
          <cell r="Z999">
            <v>0</v>
          </cell>
          <cell r="AB999" t="str">
            <v>14</v>
          </cell>
          <cell r="AC999">
            <v>2</v>
          </cell>
          <cell r="AD999" t="str">
            <v>0</v>
          </cell>
          <cell r="AE999" t="str">
            <v>0</v>
          </cell>
          <cell r="AF999" t="str">
            <v>20</v>
          </cell>
          <cell r="AI999">
            <v>0</v>
          </cell>
          <cell r="AJ999">
            <v>0</v>
          </cell>
        </row>
        <row r="1000">
          <cell r="A1000" t="str">
            <v>20</v>
          </cell>
          <cell r="B1000" t="str">
            <v>17</v>
          </cell>
          <cell r="C1000" t="str">
            <v>455</v>
          </cell>
          <cell r="D1000" t="str">
            <v>Агрегат холодильный</v>
          </cell>
          <cell r="E1000" t="str">
            <v>Унисистем INB 120 EU</v>
          </cell>
          <cell r="F1000" t="str">
            <v>VR 22</v>
          </cell>
          <cell r="G1000" t="str">
            <v>01</v>
          </cell>
          <cell r="H1000">
            <v>68479.72</v>
          </cell>
          <cell r="I1000">
            <v>0</v>
          </cell>
          <cell r="J1000">
            <v>0</v>
          </cell>
          <cell r="K1000">
            <v>1</v>
          </cell>
          <cell r="L1000" t="str">
            <v>88/4</v>
          </cell>
          <cell r="M1000" t="str">
            <v>45104</v>
          </cell>
          <cell r="N1000" t="str">
            <v>14 2919595</v>
          </cell>
          <cell r="P1000">
            <v>10</v>
          </cell>
          <cell r="Q1000">
            <v>0</v>
          </cell>
          <cell r="R1000" t="str">
            <v>1</v>
          </cell>
          <cell r="S1000" t="str">
            <v>45</v>
          </cell>
          <cell r="T1000">
            <v>97</v>
          </cell>
          <cell r="U1000">
            <v>12</v>
          </cell>
          <cell r="V1000">
            <v>97</v>
          </cell>
          <cell r="W1000">
            <v>12</v>
          </cell>
          <cell r="X1000">
            <v>97</v>
          </cell>
          <cell r="Y1000">
            <v>0</v>
          </cell>
          <cell r="Z1000">
            <v>0</v>
          </cell>
          <cell r="AB1000" t="str">
            <v>14</v>
          </cell>
          <cell r="AC1000">
            <v>2</v>
          </cell>
          <cell r="AD1000" t="str">
            <v>0</v>
          </cell>
          <cell r="AE1000" t="str">
            <v>0</v>
          </cell>
          <cell r="AF1000" t="str">
            <v>20</v>
          </cell>
          <cell r="AI1000">
            <v>0</v>
          </cell>
          <cell r="AJ1000">
            <v>0</v>
          </cell>
        </row>
        <row r="1001">
          <cell r="A1001" t="str">
            <v>20</v>
          </cell>
          <cell r="B1001" t="str">
            <v>17</v>
          </cell>
          <cell r="C1001" t="str">
            <v>456</v>
          </cell>
          <cell r="D1001" t="str">
            <v>Агрегат холодильный</v>
          </cell>
          <cell r="E1001" t="str">
            <v>Унисистем INB 120 EU</v>
          </cell>
          <cell r="F1001" t="str">
            <v>VR 22</v>
          </cell>
          <cell r="G1001" t="str">
            <v>01</v>
          </cell>
          <cell r="H1001">
            <v>68479.72</v>
          </cell>
          <cell r="I1001">
            <v>0</v>
          </cell>
          <cell r="J1001">
            <v>0</v>
          </cell>
          <cell r="K1001">
            <v>1</v>
          </cell>
          <cell r="L1001" t="str">
            <v>88/4</v>
          </cell>
          <cell r="M1001" t="str">
            <v>45104</v>
          </cell>
          <cell r="N1001" t="str">
            <v>14 2919595</v>
          </cell>
          <cell r="P1001">
            <v>10</v>
          </cell>
          <cell r="Q1001">
            <v>0</v>
          </cell>
          <cell r="R1001" t="str">
            <v>1</v>
          </cell>
          <cell r="S1001" t="str">
            <v>45</v>
          </cell>
          <cell r="T1001">
            <v>97</v>
          </cell>
          <cell r="U1001">
            <v>12</v>
          </cell>
          <cell r="V1001">
            <v>97</v>
          </cell>
          <cell r="W1001">
            <v>12</v>
          </cell>
          <cell r="X1001">
            <v>97</v>
          </cell>
          <cell r="Y1001">
            <v>0</v>
          </cell>
          <cell r="Z1001">
            <v>0</v>
          </cell>
          <cell r="AB1001" t="str">
            <v>14</v>
          </cell>
          <cell r="AC1001">
            <v>2</v>
          </cell>
          <cell r="AD1001" t="str">
            <v>0</v>
          </cell>
          <cell r="AE1001" t="str">
            <v>0</v>
          </cell>
          <cell r="AF1001" t="str">
            <v>20</v>
          </cell>
          <cell r="AI1001">
            <v>0</v>
          </cell>
          <cell r="AJ1001">
            <v>0</v>
          </cell>
        </row>
        <row r="1002">
          <cell r="A1002" t="str">
            <v>20</v>
          </cell>
          <cell r="B1002" t="str">
            <v>17</v>
          </cell>
          <cell r="C1002" t="str">
            <v>457</v>
          </cell>
          <cell r="D1002" t="str">
            <v>Агрегат холодильный</v>
          </cell>
          <cell r="E1002" t="str">
            <v>Унисистем INB 120 EU</v>
          </cell>
          <cell r="F1002" t="str">
            <v>VR 22</v>
          </cell>
          <cell r="G1002" t="str">
            <v>01</v>
          </cell>
          <cell r="H1002">
            <v>68479.72</v>
          </cell>
          <cell r="I1002">
            <v>0</v>
          </cell>
          <cell r="J1002">
            <v>0</v>
          </cell>
          <cell r="K1002">
            <v>1</v>
          </cell>
          <cell r="L1002" t="str">
            <v>88/4</v>
          </cell>
          <cell r="M1002" t="str">
            <v>45104</v>
          </cell>
          <cell r="N1002" t="str">
            <v>14 2919595</v>
          </cell>
          <cell r="P1002">
            <v>10</v>
          </cell>
          <cell r="Q1002">
            <v>0</v>
          </cell>
          <cell r="R1002" t="str">
            <v>1</v>
          </cell>
          <cell r="S1002" t="str">
            <v>45</v>
          </cell>
          <cell r="T1002">
            <v>97</v>
          </cell>
          <cell r="U1002">
            <v>12</v>
          </cell>
          <cell r="V1002">
            <v>97</v>
          </cell>
          <cell r="W1002">
            <v>12</v>
          </cell>
          <cell r="X1002">
            <v>97</v>
          </cell>
          <cell r="Y1002">
            <v>0</v>
          </cell>
          <cell r="Z1002">
            <v>0</v>
          </cell>
          <cell r="AB1002" t="str">
            <v>14</v>
          </cell>
          <cell r="AC1002">
            <v>2</v>
          </cell>
          <cell r="AD1002" t="str">
            <v>0</v>
          </cell>
          <cell r="AE1002" t="str">
            <v>0</v>
          </cell>
          <cell r="AF1002" t="str">
            <v>20</v>
          </cell>
          <cell r="AI1002">
            <v>0</v>
          </cell>
          <cell r="AJ1002">
            <v>0</v>
          </cell>
        </row>
        <row r="1003">
          <cell r="A1003" t="str">
            <v>20</v>
          </cell>
          <cell r="B1003" t="str">
            <v>17</v>
          </cell>
          <cell r="C1003" t="str">
            <v>458</v>
          </cell>
          <cell r="D1003" t="str">
            <v>Агрегат холодильный</v>
          </cell>
          <cell r="E1003" t="str">
            <v>Унисистем INB 120 EU</v>
          </cell>
          <cell r="F1003" t="str">
            <v>VR 22</v>
          </cell>
          <cell r="G1003" t="str">
            <v>01</v>
          </cell>
          <cell r="H1003">
            <v>68479.73</v>
          </cell>
          <cell r="I1003">
            <v>0</v>
          </cell>
          <cell r="J1003">
            <v>0</v>
          </cell>
          <cell r="K1003">
            <v>1</v>
          </cell>
          <cell r="L1003" t="str">
            <v>88/4</v>
          </cell>
          <cell r="M1003" t="str">
            <v>45104</v>
          </cell>
          <cell r="N1003" t="str">
            <v>14 2919595</v>
          </cell>
          <cell r="P1003">
            <v>10</v>
          </cell>
          <cell r="Q1003">
            <v>0</v>
          </cell>
          <cell r="R1003" t="str">
            <v>1</v>
          </cell>
          <cell r="S1003" t="str">
            <v>45</v>
          </cell>
          <cell r="T1003">
            <v>97</v>
          </cell>
          <cell r="U1003">
            <v>12</v>
          </cell>
          <cell r="V1003">
            <v>97</v>
          </cell>
          <cell r="W1003">
            <v>12</v>
          </cell>
          <cell r="X1003">
            <v>97</v>
          </cell>
          <cell r="Y1003">
            <v>0</v>
          </cell>
          <cell r="Z1003">
            <v>0</v>
          </cell>
          <cell r="AB1003" t="str">
            <v>14</v>
          </cell>
          <cell r="AC1003">
            <v>2</v>
          </cell>
          <cell r="AD1003" t="str">
            <v>0</v>
          </cell>
          <cell r="AE1003" t="str">
            <v>0</v>
          </cell>
          <cell r="AF1003" t="str">
            <v>20</v>
          </cell>
          <cell r="AI1003">
            <v>0</v>
          </cell>
          <cell r="AJ1003">
            <v>0</v>
          </cell>
        </row>
        <row r="1004">
          <cell r="A1004" t="str">
            <v>20</v>
          </cell>
          <cell r="B1004" t="str">
            <v>17</v>
          </cell>
          <cell r="C1004" t="str">
            <v>459</v>
          </cell>
          <cell r="D1004" t="str">
            <v>Пластинчатый теплооб</v>
          </cell>
          <cell r="E1004" t="str">
            <v>менник</v>
          </cell>
          <cell r="G1004" t="str">
            <v>01</v>
          </cell>
          <cell r="H1004">
            <v>42386.93</v>
          </cell>
          <cell r="I1004">
            <v>0</v>
          </cell>
          <cell r="J1004">
            <v>0</v>
          </cell>
          <cell r="K1004">
            <v>1</v>
          </cell>
          <cell r="L1004" t="str">
            <v>88/4</v>
          </cell>
          <cell r="M1004" t="str">
            <v>45104</v>
          </cell>
          <cell r="N1004" t="str">
            <v>14 2919609</v>
          </cell>
          <cell r="P1004">
            <v>10</v>
          </cell>
          <cell r="Q1004">
            <v>0</v>
          </cell>
          <cell r="R1004" t="str">
            <v>1</v>
          </cell>
          <cell r="S1004" t="str">
            <v>45</v>
          </cell>
          <cell r="T1004">
            <v>97</v>
          </cell>
          <cell r="U1004">
            <v>12</v>
          </cell>
          <cell r="V1004">
            <v>97</v>
          </cell>
          <cell r="W1004">
            <v>12</v>
          </cell>
          <cell r="X1004">
            <v>97</v>
          </cell>
          <cell r="Y1004">
            <v>0</v>
          </cell>
          <cell r="Z1004">
            <v>0</v>
          </cell>
          <cell r="AB1004" t="str">
            <v>14</v>
          </cell>
          <cell r="AC1004">
            <v>2</v>
          </cell>
          <cell r="AD1004" t="str">
            <v>0</v>
          </cell>
          <cell r="AE1004" t="str">
            <v>0</v>
          </cell>
          <cell r="AF1004" t="str">
            <v>20</v>
          </cell>
          <cell r="AI1004">
            <v>0</v>
          </cell>
          <cell r="AJ1004">
            <v>0</v>
          </cell>
        </row>
        <row r="1005">
          <cell r="A1005" t="str">
            <v>20</v>
          </cell>
          <cell r="B1005" t="str">
            <v>17</v>
          </cell>
          <cell r="C1005" t="str">
            <v>460</v>
          </cell>
          <cell r="D1005" t="str">
            <v>Многофункц.ванна с а</v>
          </cell>
          <cell r="E1005" t="str">
            <v>втомат.мойкой POL-ME</v>
          </cell>
          <cell r="F1005" t="str">
            <v>C 16</v>
          </cell>
          <cell r="G1005" t="str">
            <v>01</v>
          </cell>
          <cell r="H1005">
            <v>26725.11</v>
          </cell>
          <cell r="I1005">
            <v>0</v>
          </cell>
          <cell r="J1005">
            <v>0</v>
          </cell>
          <cell r="K1005">
            <v>1</v>
          </cell>
          <cell r="L1005" t="str">
            <v>88/4</v>
          </cell>
          <cell r="M1005" t="str">
            <v>45100</v>
          </cell>
          <cell r="N1005" t="str">
            <v>14 2925110</v>
          </cell>
          <cell r="P1005">
            <v>11.8</v>
          </cell>
          <cell r="Q1005">
            <v>0</v>
          </cell>
          <cell r="R1005" t="str">
            <v>1</v>
          </cell>
          <cell r="S1005" t="str">
            <v>45</v>
          </cell>
          <cell r="T1005">
            <v>97</v>
          </cell>
          <cell r="U1005">
            <v>12</v>
          </cell>
          <cell r="V1005">
            <v>97</v>
          </cell>
          <cell r="W1005">
            <v>12</v>
          </cell>
          <cell r="X1005">
            <v>97</v>
          </cell>
          <cell r="Y1005">
            <v>0</v>
          </cell>
          <cell r="Z1005">
            <v>0</v>
          </cell>
          <cell r="AB1005" t="str">
            <v>14</v>
          </cell>
          <cell r="AC1005">
            <v>2</v>
          </cell>
          <cell r="AD1005" t="str">
            <v>0</v>
          </cell>
          <cell r="AE1005" t="str">
            <v>0</v>
          </cell>
          <cell r="AF1005" t="str">
            <v>20</v>
          </cell>
          <cell r="AI1005">
            <v>0</v>
          </cell>
          <cell r="AJ1005">
            <v>0</v>
          </cell>
        </row>
        <row r="1006">
          <cell r="A1006" t="str">
            <v>20</v>
          </cell>
          <cell r="B1006" t="str">
            <v>17</v>
          </cell>
          <cell r="C1006" t="str">
            <v>461</v>
          </cell>
          <cell r="D1006" t="str">
            <v>Электронасос для сыв</v>
          </cell>
          <cell r="E1006" t="str">
            <v>оротки А-80 MR</v>
          </cell>
          <cell r="G1006" t="str">
            <v>01</v>
          </cell>
          <cell r="H1006">
            <v>13699.72</v>
          </cell>
          <cell r="I1006">
            <v>0</v>
          </cell>
          <cell r="J1006">
            <v>0</v>
          </cell>
          <cell r="K1006">
            <v>1</v>
          </cell>
          <cell r="L1006" t="str">
            <v>88/4</v>
          </cell>
          <cell r="M1006" t="str">
            <v>45100</v>
          </cell>
          <cell r="N1006" t="str">
            <v>14 2925110</v>
          </cell>
          <cell r="P1006">
            <v>11.8</v>
          </cell>
          <cell r="Q1006">
            <v>0</v>
          </cell>
          <cell r="R1006" t="str">
            <v>1</v>
          </cell>
          <cell r="S1006" t="str">
            <v>45</v>
          </cell>
          <cell r="T1006">
            <v>97</v>
          </cell>
          <cell r="U1006">
            <v>12</v>
          </cell>
          <cell r="V1006">
            <v>97</v>
          </cell>
          <cell r="W1006">
            <v>12</v>
          </cell>
          <cell r="X1006">
            <v>97</v>
          </cell>
          <cell r="Y1006">
            <v>0</v>
          </cell>
          <cell r="Z1006">
            <v>0</v>
          </cell>
          <cell r="AB1006" t="str">
            <v>14</v>
          </cell>
          <cell r="AC1006">
            <v>2</v>
          </cell>
          <cell r="AD1006" t="str">
            <v>0</v>
          </cell>
          <cell r="AE1006" t="str">
            <v>0</v>
          </cell>
          <cell r="AF1006" t="str">
            <v>20</v>
          </cell>
          <cell r="AI1006">
            <v>0</v>
          </cell>
          <cell r="AJ1006">
            <v>0</v>
          </cell>
        </row>
        <row r="1007">
          <cell r="A1007" t="str">
            <v>20</v>
          </cell>
          <cell r="B1007" t="str">
            <v>17</v>
          </cell>
          <cell r="C1007" t="str">
            <v>462</v>
          </cell>
          <cell r="D1007" t="str">
            <v>Устан.подготовки фер</v>
          </cell>
          <cell r="E1007" t="str">
            <v>ментов термолакт 1х</v>
          </cell>
          <cell r="F1007" t="str">
            <v>50</v>
          </cell>
          <cell r="G1007" t="str">
            <v>01</v>
          </cell>
          <cell r="H1007">
            <v>27631.64</v>
          </cell>
          <cell r="I1007">
            <v>0</v>
          </cell>
          <cell r="J1007">
            <v>0</v>
          </cell>
          <cell r="K1007">
            <v>1</v>
          </cell>
          <cell r="L1007" t="str">
            <v>88/4</v>
          </cell>
          <cell r="M1007" t="str">
            <v>45100</v>
          </cell>
          <cell r="N1007" t="str">
            <v>14 2925110</v>
          </cell>
          <cell r="P1007">
            <v>11.8</v>
          </cell>
          <cell r="Q1007">
            <v>0</v>
          </cell>
          <cell r="R1007" t="str">
            <v>1</v>
          </cell>
          <cell r="S1007" t="str">
            <v>45</v>
          </cell>
          <cell r="T1007">
            <v>97</v>
          </cell>
          <cell r="U1007">
            <v>12</v>
          </cell>
          <cell r="V1007">
            <v>97</v>
          </cell>
          <cell r="W1007">
            <v>12</v>
          </cell>
          <cell r="X1007">
            <v>97</v>
          </cell>
          <cell r="Y1007">
            <v>0</v>
          </cell>
          <cell r="Z1007">
            <v>0</v>
          </cell>
          <cell r="AB1007" t="str">
            <v>14</v>
          </cell>
          <cell r="AC1007">
            <v>2</v>
          </cell>
          <cell r="AD1007" t="str">
            <v>0</v>
          </cell>
          <cell r="AE1007" t="str">
            <v>0</v>
          </cell>
          <cell r="AF1007" t="str">
            <v>20</v>
          </cell>
          <cell r="AI1007">
            <v>0</v>
          </cell>
          <cell r="AJ1007">
            <v>0</v>
          </cell>
        </row>
        <row r="1008">
          <cell r="A1008" t="str">
            <v>20</v>
          </cell>
          <cell r="B1008" t="str">
            <v>17</v>
          </cell>
          <cell r="C1008" t="str">
            <v>463</v>
          </cell>
          <cell r="D1008" t="str">
            <v>Холодильник для холо</v>
          </cell>
          <cell r="E1008" t="str">
            <v>д.воды Е18-2-1-029</v>
          </cell>
          <cell r="G1008" t="str">
            <v>01</v>
          </cell>
          <cell r="H1008">
            <v>19059.88</v>
          </cell>
          <cell r="I1008">
            <v>0</v>
          </cell>
          <cell r="J1008">
            <v>0</v>
          </cell>
          <cell r="K1008">
            <v>1</v>
          </cell>
          <cell r="L1008" t="str">
            <v>88/4</v>
          </cell>
          <cell r="M1008" t="str">
            <v>45104</v>
          </cell>
          <cell r="N1008" t="str">
            <v>14 2919595</v>
          </cell>
          <cell r="P1008">
            <v>10</v>
          </cell>
          <cell r="Q1008">
            <v>0</v>
          </cell>
          <cell r="R1008" t="str">
            <v>1</v>
          </cell>
          <cell r="S1008" t="str">
            <v>45</v>
          </cell>
          <cell r="T1008">
            <v>97</v>
          </cell>
          <cell r="U1008">
            <v>12</v>
          </cell>
          <cell r="V1008">
            <v>97</v>
          </cell>
          <cell r="W1008">
            <v>12</v>
          </cell>
          <cell r="X1008">
            <v>97</v>
          </cell>
          <cell r="Y1008">
            <v>0</v>
          </cell>
          <cell r="Z1008">
            <v>0</v>
          </cell>
          <cell r="AB1008" t="str">
            <v>14</v>
          </cell>
          <cell r="AC1008">
            <v>2</v>
          </cell>
          <cell r="AD1008" t="str">
            <v>0</v>
          </cell>
          <cell r="AE1008" t="str">
            <v>0</v>
          </cell>
          <cell r="AF1008" t="str">
            <v>20</v>
          </cell>
          <cell r="AI1008">
            <v>0</v>
          </cell>
          <cell r="AJ1008">
            <v>0</v>
          </cell>
        </row>
        <row r="1009">
          <cell r="A1009" t="str">
            <v>20</v>
          </cell>
          <cell r="B1009" t="str">
            <v>17</v>
          </cell>
          <cell r="C1009" t="str">
            <v>464</v>
          </cell>
          <cell r="D1009" t="str">
            <v>Электри. щит 10.09.1</v>
          </cell>
          <cell r="G1009" t="str">
            <v>01</v>
          </cell>
          <cell r="H1009">
            <v>3578.98</v>
          </cell>
          <cell r="I1009">
            <v>0</v>
          </cell>
          <cell r="J1009">
            <v>0</v>
          </cell>
          <cell r="K1009">
            <v>1</v>
          </cell>
          <cell r="L1009" t="str">
            <v>88/4</v>
          </cell>
          <cell r="M1009" t="str">
            <v>40702</v>
          </cell>
          <cell r="N1009" t="str">
            <v>14 3120293</v>
          </cell>
          <cell r="P1009">
            <v>9.1</v>
          </cell>
          <cell r="Q1009">
            <v>0</v>
          </cell>
          <cell r="R1009" t="str">
            <v>1</v>
          </cell>
          <cell r="S1009" t="str">
            <v>40</v>
          </cell>
          <cell r="T1009">
            <v>97</v>
          </cell>
          <cell r="U1009">
            <v>12</v>
          </cell>
          <cell r="V1009">
            <v>97</v>
          </cell>
          <cell r="W1009">
            <v>12</v>
          </cell>
          <cell r="X1009">
            <v>97</v>
          </cell>
          <cell r="Y1009">
            <v>0</v>
          </cell>
          <cell r="Z1009">
            <v>0</v>
          </cell>
          <cell r="AB1009" t="str">
            <v>14</v>
          </cell>
          <cell r="AC1009">
            <v>2</v>
          </cell>
          <cell r="AD1009" t="str">
            <v>0</v>
          </cell>
          <cell r="AE1009" t="str">
            <v>0</v>
          </cell>
          <cell r="AF1009" t="str">
            <v>20</v>
          </cell>
          <cell r="AI1009">
            <v>0</v>
          </cell>
          <cell r="AJ1009">
            <v>0</v>
          </cell>
        </row>
        <row r="1010">
          <cell r="A1010" t="str">
            <v>20</v>
          </cell>
          <cell r="B1010" t="str">
            <v>17</v>
          </cell>
          <cell r="C1010" t="str">
            <v>465</v>
          </cell>
          <cell r="D1010" t="str">
            <v>Компрессор передвижн</v>
          </cell>
          <cell r="E1010" t="str">
            <v>ой Е-79Е в системе</v>
          </cell>
          <cell r="F1010" t="str">
            <v>наружной канализации</v>
          </cell>
          <cell r="G1010" t="str">
            <v>01</v>
          </cell>
          <cell r="H1010">
            <v>62655.93</v>
          </cell>
          <cell r="I1010">
            <v>0</v>
          </cell>
          <cell r="J1010">
            <v>0</v>
          </cell>
          <cell r="K1010">
            <v>1</v>
          </cell>
          <cell r="L1010" t="str">
            <v>88/4</v>
          </cell>
          <cell r="M1010" t="str">
            <v>49016</v>
          </cell>
          <cell r="N1010" t="str">
            <v>14 2912132</v>
          </cell>
          <cell r="P1010">
            <v>11.1</v>
          </cell>
          <cell r="Q1010">
            <v>0</v>
          </cell>
          <cell r="R1010" t="str">
            <v>1</v>
          </cell>
          <cell r="S1010" t="str">
            <v>49</v>
          </cell>
          <cell r="T1010">
            <v>97</v>
          </cell>
          <cell r="U1010">
            <v>12</v>
          </cell>
          <cell r="V1010">
            <v>97</v>
          </cell>
          <cell r="W1010">
            <v>12</v>
          </cell>
          <cell r="X1010">
            <v>97</v>
          </cell>
          <cell r="Y1010">
            <v>0</v>
          </cell>
          <cell r="Z1010">
            <v>0</v>
          </cell>
          <cell r="AB1010" t="str">
            <v>14</v>
          </cell>
          <cell r="AC1010">
            <v>2</v>
          </cell>
          <cell r="AD1010" t="str">
            <v>0</v>
          </cell>
          <cell r="AE1010" t="str">
            <v>0</v>
          </cell>
          <cell r="AF1010" t="str">
            <v>20</v>
          </cell>
          <cell r="AI1010">
            <v>0</v>
          </cell>
          <cell r="AJ1010">
            <v>0</v>
          </cell>
        </row>
        <row r="1011">
          <cell r="A1011" t="str">
            <v>20</v>
          </cell>
          <cell r="B1011" t="str">
            <v>17</v>
          </cell>
          <cell r="C1011" t="str">
            <v>466</v>
          </cell>
          <cell r="D1011" t="str">
            <v>Основа. со всеми раз</v>
          </cell>
          <cell r="E1011" t="str">
            <v>водками</v>
          </cell>
          <cell r="G1011" t="str">
            <v>01</v>
          </cell>
          <cell r="H1011">
            <v>34670.78</v>
          </cell>
          <cell r="I1011">
            <v>0</v>
          </cell>
          <cell r="J1011">
            <v>0</v>
          </cell>
          <cell r="K1011">
            <v>1</v>
          </cell>
          <cell r="L1011" t="str">
            <v>88/4</v>
          </cell>
          <cell r="M1011" t="str">
            <v>45100</v>
          </cell>
          <cell r="N1011" t="str">
            <v>14 2925110</v>
          </cell>
          <cell r="P1011">
            <v>11.8</v>
          </cell>
          <cell r="Q1011">
            <v>0</v>
          </cell>
          <cell r="R1011" t="str">
            <v>1</v>
          </cell>
          <cell r="S1011" t="str">
            <v>45</v>
          </cell>
          <cell r="T1011">
            <v>97</v>
          </cell>
          <cell r="U1011">
            <v>12</v>
          </cell>
          <cell r="V1011">
            <v>97</v>
          </cell>
          <cell r="W1011">
            <v>12</v>
          </cell>
          <cell r="X1011">
            <v>97</v>
          </cell>
          <cell r="Y1011">
            <v>0</v>
          </cell>
          <cell r="Z1011">
            <v>0</v>
          </cell>
          <cell r="AB1011" t="str">
            <v>14</v>
          </cell>
          <cell r="AC1011">
            <v>2</v>
          </cell>
          <cell r="AD1011" t="str">
            <v>0</v>
          </cell>
          <cell r="AE1011" t="str">
            <v>0</v>
          </cell>
          <cell r="AF1011" t="str">
            <v>20</v>
          </cell>
          <cell r="AI1011">
            <v>0</v>
          </cell>
          <cell r="AJ1011">
            <v>0</v>
          </cell>
        </row>
        <row r="1012">
          <cell r="A1012" t="str">
            <v>20</v>
          </cell>
          <cell r="B1012" t="str">
            <v>17</v>
          </cell>
          <cell r="C1012" t="str">
            <v>467</v>
          </cell>
          <cell r="D1012" t="str">
            <v>Электронасос самозал</v>
          </cell>
          <cell r="E1012" t="str">
            <v>ивной S26 EMR</v>
          </cell>
          <cell r="G1012" t="str">
            <v>01</v>
          </cell>
          <cell r="H1012">
            <v>15299.72</v>
          </cell>
          <cell r="I1012">
            <v>0</v>
          </cell>
          <cell r="J1012">
            <v>0</v>
          </cell>
          <cell r="K1012">
            <v>1</v>
          </cell>
          <cell r="L1012" t="str">
            <v>88/4</v>
          </cell>
          <cell r="M1012" t="str">
            <v>45100</v>
          </cell>
          <cell r="N1012" t="str">
            <v>14 2912177</v>
          </cell>
          <cell r="P1012">
            <v>11.8</v>
          </cell>
          <cell r="Q1012">
            <v>0</v>
          </cell>
          <cell r="R1012" t="str">
            <v>1</v>
          </cell>
          <cell r="S1012" t="str">
            <v>45</v>
          </cell>
          <cell r="T1012">
            <v>97</v>
          </cell>
          <cell r="U1012">
            <v>12</v>
          </cell>
          <cell r="V1012">
            <v>97</v>
          </cell>
          <cell r="W1012">
            <v>12</v>
          </cell>
          <cell r="X1012">
            <v>97</v>
          </cell>
          <cell r="Y1012">
            <v>0</v>
          </cell>
          <cell r="Z1012">
            <v>0</v>
          </cell>
          <cell r="AB1012" t="str">
            <v>14</v>
          </cell>
          <cell r="AC1012">
            <v>2</v>
          </cell>
          <cell r="AD1012" t="str">
            <v>0</v>
          </cell>
          <cell r="AE1012" t="str">
            <v>0</v>
          </cell>
          <cell r="AF1012" t="str">
            <v>20</v>
          </cell>
          <cell r="AI1012">
            <v>0</v>
          </cell>
          <cell r="AJ1012">
            <v>0</v>
          </cell>
        </row>
        <row r="1013">
          <cell r="A1013" t="str">
            <v>20</v>
          </cell>
          <cell r="B1013" t="str">
            <v>17</v>
          </cell>
          <cell r="C1013" t="str">
            <v>468</v>
          </cell>
          <cell r="D1013" t="str">
            <v>Электронасос центроб</v>
          </cell>
          <cell r="E1013" t="str">
            <v>ежный S26 EMR</v>
          </cell>
          <cell r="G1013" t="str">
            <v>01</v>
          </cell>
          <cell r="H1013">
            <v>16691.400000000001</v>
          </cell>
          <cell r="I1013">
            <v>0</v>
          </cell>
          <cell r="J1013">
            <v>0</v>
          </cell>
          <cell r="K1013">
            <v>1</v>
          </cell>
          <cell r="L1013" t="str">
            <v>88/4</v>
          </cell>
          <cell r="M1013" t="str">
            <v>45100</v>
          </cell>
          <cell r="N1013" t="str">
            <v>14 2912177</v>
          </cell>
          <cell r="P1013">
            <v>11.8</v>
          </cell>
          <cell r="Q1013">
            <v>0</v>
          </cell>
          <cell r="R1013" t="str">
            <v>1</v>
          </cell>
          <cell r="S1013" t="str">
            <v>45</v>
          </cell>
          <cell r="T1013">
            <v>97</v>
          </cell>
          <cell r="U1013">
            <v>12</v>
          </cell>
          <cell r="V1013">
            <v>97</v>
          </cell>
          <cell r="W1013">
            <v>12</v>
          </cell>
          <cell r="X1013">
            <v>97</v>
          </cell>
          <cell r="Y1013">
            <v>0</v>
          </cell>
          <cell r="Z1013">
            <v>0</v>
          </cell>
          <cell r="AB1013" t="str">
            <v>14</v>
          </cell>
          <cell r="AC1013">
            <v>2</v>
          </cell>
          <cell r="AD1013" t="str">
            <v>0</v>
          </cell>
          <cell r="AE1013" t="str">
            <v>0</v>
          </cell>
          <cell r="AF1013" t="str">
            <v>20</v>
          </cell>
          <cell r="AI1013">
            <v>0</v>
          </cell>
          <cell r="AJ1013">
            <v>0</v>
          </cell>
        </row>
        <row r="1014">
          <cell r="A1014" t="str">
            <v>20</v>
          </cell>
          <cell r="B1014" t="str">
            <v>17</v>
          </cell>
          <cell r="C1014" t="str">
            <v>469</v>
          </cell>
          <cell r="D1014" t="str">
            <v>Емкость для холод.во</v>
          </cell>
          <cell r="E1014" t="str">
            <v>ды 100 л</v>
          </cell>
          <cell r="G1014" t="str">
            <v>01</v>
          </cell>
          <cell r="H1014">
            <v>4048.66</v>
          </cell>
          <cell r="I1014">
            <v>0</v>
          </cell>
          <cell r="J1014">
            <v>0</v>
          </cell>
          <cell r="K1014">
            <v>1</v>
          </cell>
          <cell r="L1014" t="str">
            <v>88/4</v>
          </cell>
          <cell r="M1014" t="str">
            <v>45100</v>
          </cell>
          <cell r="N1014" t="str">
            <v>14 2925110</v>
          </cell>
          <cell r="P1014">
            <v>11.8</v>
          </cell>
          <cell r="Q1014">
            <v>0</v>
          </cell>
          <cell r="R1014" t="str">
            <v>1</v>
          </cell>
          <cell r="S1014" t="str">
            <v>45</v>
          </cell>
          <cell r="T1014">
            <v>97</v>
          </cell>
          <cell r="U1014">
            <v>12</v>
          </cell>
          <cell r="V1014">
            <v>97</v>
          </cell>
          <cell r="W1014">
            <v>12</v>
          </cell>
          <cell r="X1014">
            <v>97</v>
          </cell>
          <cell r="Y1014">
            <v>0</v>
          </cell>
          <cell r="Z1014">
            <v>0</v>
          </cell>
          <cell r="AB1014" t="str">
            <v>14</v>
          </cell>
          <cell r="AC1014">
            <v>2</v>
          </cell>
          <cell r="AD1014" t="str">
            <v>0</v>
          </cell>
          <cell r="AE1014" t="str">
            <v>0</v>
          </cell>
          <cell r="AF1014" t="str">
            <v>20</v>
          </cell>
          <cell r="AI1014">
            <v>0</v>
          </cell>
          <cell r="AJ1014">
            <v>0</v>
          </cell>
        </row>
        <row r="1015">
          <cell r="A1015" t="str">
            <v>20</v>
          </cell>
          <cell r="B1015" t="str">
            <v>17</v>
          </cell>
          <cell r="C1015" t="str">
            <v>470</v>
          </cell>
          <cell r="D1015" t="str">
            <v>Электронасос лоя лед</v>
          </cell>
          <cell r="E1015" t="str">
            <v>ян.воды 3М32-160/2.2</v>
          </cell>
          <cell r="G1015" t="str">
            <v>01</v>
          </cell>
          <cell r="H1015">
            <v>4222.7</v>
          </cell>
          <cell r="I1015">
            <v>0</v>
          </cell>
          <cell r="J1015">
            <v>0</v>
          </cell>
          <cell r="K1015">
            <v>1</v>
          </cell>
          <cell r="L1015" t="str">
            <v>88/4</v>
          </cell>
          <cell r="M1015" t="str">
            <v>45100</v>
          </cell>
          <cell r="N1015" t="str">
            <v>14 2922177</v>
          </cell>
          <cell r="P1015">
            <v>11.8</v>
          </cell>
          <cell r="Q1015">
            <v>0</v>
          </cell>
          <cell r="R1015" t="str">
            <v>1</v>
          </cell>
          <cell r="S1015" t="str">
            <v>45</v>
          </cell>
          <cell r="T1015">
            <v>97</v>
          </cell>
          <cell r="U1015">
            <v>12</v>
          </cell>
          <cell r="V1015">
            <v>97</v>
          </cell>
          <cell r="W1015">
            <v>12</v>
          </cell>
          <cell r="X1015">
            <v>97</v>
          </cell>
          <cell r="Y1015">
            <v>0</v>
          </cell>
          <cell r="Z1015">
            <v>0</v>
          </cell>
          <cell r="AB1015" t="str">
            <v>14</v>
          </cell>
          <cell r="AC1015">
            <v>2</v>
          </cell>
          <cell r="AD1015" t="str">
            <v>0</v>
          </cell>
          <cell r="AE1015" t="str">
            <v>0</v>
          </cell>
          <cell r="AF1015" t="str">
            <v>20</v>
          </cell>
          <cell r="AI1015">
            <v>0</v>
          </cell>
          <cell r="AJ1015">
            <v>0</v>
          </cell>
        </row>
        <row r="1016">
          <cell r="A1016" t="str">
            <v>20</v>
          </cell>
          <cell r="B1016" t="str">
            <v>17</v>
          </cell>
          <cell r="C1016" t="str">
            <v>471</v>
          </cell>
          <cell r="D1016" t="str">
            <v>Электронасос для лед</v>
          </cell>
          <cell r="E1016" t="str">
            <v>ян.воды 3М32-160/2.2</v>
          </cell>
          <cell r="G1016" t="str">
            <v>01</v>
          </cell>
          <cell r="H1016">
            <v>4222.7</v>
          </cell>
          <cell r="I1016">
            <v>0</v>
          </cell>
          <cell r="J1016">
            <v>0</v>
          </cell>
          <cell r="K1016">
            <v>1</v>
          </cell>
          <cell r="L1016" t="str">
            <v>88/4</v>
          </cell>
          <cell r="M1016" t="str">
            <v>45100</v>
          </cell>
          <cell r="N1016" t="str">
            <v>14 2912177</v>
          </cell>
          <cell r="P1016">
            <v>11.8</v>
          </cell>
          <cell r="Q1016">
            <v>0</v>
          </cell>
          <cell r="R1016" t="str">
            <v>1</v>
          </cell>
          <cell r="S1016" t="str">
            <v>45</v>
          </cell>
          <cell r="T1016">
            <v>97</v>
          </cell>
          <cell r="U1016">
            <v>12</v>
          </cell>
          <cell r="V1016">
            <v>97</v>
          </cell>
          <cell r="W1016">
            <v>12</v>
          </cell>
          <cell r="X1016">
            <v>97</v>
          </cell>
          <cell r="Y1016">
            <v>0</v>
          </cell>
          <cell r="Z1016">
            <v>0</v>
          </cell>
          <cell r="AB1016" t="str">
            <v>14</v>
          </cell>
          <cell r="AC1016">
            <v>2</v>
          </cell>
          <cell r="AD1016" t="str">
            <v>0</v>
          </cell>
          <cell r="AE1016" t="str">
            <v>0</v>
          </cell>
          <cell r="AF1016" t="str">
            <v>20</v>
          </cell>
          <cell r="AI1016">
            <v>0</v>
          </cell>
          <cell r="AJ1016">
            <v>0</v>
          </cell>
        </row>
        <row r="1017">
          <cell r="A1017" t="str">
            <v>20</v>
          </cell>
          <cell r="B1017" t="str">
            <v>17</v>
          </cell>
          <cell r="C1017" t="str">
            <v>472</v>
          </cell>
          <cell r="D1017" t="str">
            <v>Электронасос для мой</v>
          </cell>
          <cell r="E1017" t="str">
            <v>ки NM32/168E</v>
          </cell>
          <cell r="G1017" t="str">
            <v>01</v>
          </cell>
          <cell r="H1017">
            <v>4053.08</v>
          </cell>
          <cell r="I1017">
            <v>0</v>
          </cell>
          <cell r="J1017">
            <v>0</v>
          </cell>
          <cell r="K1017">
            <v>1</v>
          </cell>
          <cell r="L1017" t="str">
            <v>88/4</v>
          </cell>
          <cell r="M1017" t="str">
            <v>45100</v>
          </cell>
          <cell r="N1017" t="str">
            <v>14 2912177</v>
          </cell>
          <cell r="P1017">
            <v>11.8</v>
          </cell>
          <cell r="Q1017">
            <v>0</v>
          </cell>
          <cell r="R1017" t="str">
            <v>1</v>
          </cell>
          <cell r="S1017" t="str">
            <v>45</v>
          </cell>
          <cell r="T1017">
            <v>97</v>
          </cell>
          <cell r="U1017">
            <v>12</v>
          </cell>
          <cell r="V1017">
            <v>97</v>
          </cell>
          <cell r="W1017">
            <v>12</v>
          </cell>
          <cell r="X1017">
            <v>97</v>
          </cell>
          <cell r="Y1017">
            <v>0</v>
          </cell>
          <cell r="Z1017">
            <v>0</v>
          </cell>
          <cell r="AB1017" t="str">
            <v>14</v>
          </cell>
          <cell r="AC1017">
            <v>2</v>
          </cell>
          <cell r="AD1017" t="str">
            <v>0</v>
          </cell>
          <cell r="AE1017" t="str">
            <v>0</v>
          </cell>
          <cell r="AF1017" t="str">
            <v>20</v>
          </cell>
          <cell r="AI1017">
            <v>0</v>
          </cell>
          <cell r="AJ1017">
            <v>0</v>
          </cell>
        </row>
        <row r="1018">
          <cell r="A1018" t="str">
            <v>20</v>
          </cell>
          <cell r="B1018" t="str">
            <v>17</v>
          </cell>
          <cell r="C1018" t="str">
            <v>473</v>
          </cell>
          <cell r="D1018" t="str">
            <v>Газовый парогенерато</v>
          </cell>
          <cell r="E1018" t="str">
            <v>р ИФ ЛЦ-5172-001-073</v>
          </cell>
          <cell r="G1018" t="str">
            <v>01</v>
          </cell>
          <cell r="H1018">
            <v>74036.95</v>
          </cell>
          <cell r="I1018">
            <v>0</v>
          </cell>
          <cell r="J1018">
            <v>0</v>
          </cell>
          <cell r="K1018">
            <v>1</v>
          </cell>
          <cell r="L1018" t="str">
            <v>88/4</v>
          </cell>
          <cell r="M1018" t="str">
            <v>49020</v>
          </cell>
          <cell r="N1018" t="str">
            <v>14 2911134</v>
          </cell>
          <cell r="P1018">
            <v>5</v>
          </cell>
          <cell r="Q1018">
            <v>0</v>
          </cell>
          <cell r="R1018" t="str">
            <v>1</v>
          </cell>
          <cell r="S1018" t="str">
            <v>49</v>
          </cell>
          <cell r="T1018">
            <v>97</v>
          </cell>
          <cell r="U1018">
            <v>12</v>
          </cell>
          <cell r="V1018">
            <v>97</v>
          </cell>
          <cell r="W1018">
            <v>12</v>
          </cell>
          <cell r="X1018">
            <v>97</v>
          </cell>
          <cell r="Y1018">
            <v>0</v>
          </cell>
          <cell r="Z1018">
            <v>0</v>
          </cell>
          <cell r="AB1018" t="str">
            <v>14</v>
          </cell>
          <cell r="AC1018">
            <v>2</v>
          </cell>
          <cell r="AD1018" t="str">
            <v>0</v>
          </cell>
          <cell r="AE1018" t="str">
            <v>0</v>
          </cell>
          <cell r="AF1018" t="str">
            <v>20</v>
          </cell>
          <cell r="AI1018">
            <v>0</v>
          </cell>
          <cell r="AJ1018">
            <v>0</v>
          </cell>
        </row>
        <row r="1019">
          <cell r="A1019" t="str">
            <v>20</v>
          </cell>
          <cell r="B1019" t="str">
            <v>17</v>
          </cell>
          <cell r="C1019" t="str">
            <v>474</v>
          </cell>
          <cell r="D1019" t="str">
            <v>Фильтр на активном у</v>
          </cell>
          <cell r="E1019" t="str">
            <v>зле для воды</v>
          </cell>
          <cell r="G1019" t="str">
            <v>01</v>
          </cell>
          <cell r="H1019">
            <v>52155.21</v>
          </cell>
          <cell r="I1019">
            <v>0</v>
          </cell>
          <cell r="J1019">
            <v>0</v>
          </cell>
          <cell r="K1019">
            <v>1</v>
          </cell>
          <cell r="L1019" t="str">
            <v>88/4</v>
          </cell>
          <cell r="M1019" t="str">
            <v>49013</v>
          </cell>
          <cell r="N1019" t="str">
            <v>14 2813151</v>
          </cell>
          <cell r="P1019">
            <v>6.7</v>
          </cell>
          <cell r="Q1019">
            <v>0</v>
          </cell>
          <cell r="R1019" t="str">
            <v>1</v>
          </cell>
          <cell r="S1019" t="str">
            <v>49</v>
          </cell>
          <cell r="T1019">
            <v>97</v>
          </cell>
          <cell r="U1019">
            <v>12</v>
          </cell>
          <cell r="V1019">
            <v>97</v>
          </cell>
          <cell r="W1019">
            <v>12</v>
          </cell>
          <cell r="X1019">
            <v>97</v>
          </cell>
          <cell r="Y1019">
            <v>0</v>
          </cell>
          <cell r="Z1019">
            <v>0</v>
          </cell>
          <cell r="AB1019" t="str">
            <v>14</v>
          </cell>
          <cell r="AC1019">
            <v>2</v>
          </cell>
          <cell r="AD1019" t="str">
            <v>0</v>
          </cell>
          <cell r="AE1019" t="str">
            <v>0</v>
          </cell>
          <cell r="AF1019" t="str">
            <v>20</v>
          </cell>
          <cell r="AI1019">
            <v>0</v>
          </cell>
          <cell r="AJ1019">
            <v>0</v>
          </cell>
        </row>
        <row r="1020">
          <cell r="A1020" t="str">
            <v>20</v>
          </cell>
          <cell r="B1020" t="str">
            <v>17</v>
          </cell>
          <cell r="C1020" t="str">
            <v>475</v>
          </cell>
          <cell r="D1020" t="str">
            <v>Машина для вакуумной</v>
          </cell>
          <cell r="E1020" t="str">
            <v xml:space="preserve"> упаковки SACC-VC-40</v>
          </cell>
          <cell r="F1020" t="str">
            <v>0</v>
          </cell>
          <cell r="G1020" t="str">
            <v>01</v>
          </cell>
          <cell r="H1020">
            <v>36063.089999999997</v>
          </cell>
          <cell r="I1020">
            <v>0</v>
          </cell>
          <cell r="J1020">
            <v>0</v>
          </cell>
          <cell r="K1020">
            <v>1</v>
          </cell>
          <cell r="L1020" t="str">
            <v>88/4</v>
          </cell>
          <cell r="M1020" t="str">
            <v>45100</v>
          </cell>
          <cell r="N1020" t="str">
            <v>14 2925104</v>
          </cell>
          <cell r="P1020">
            <v>11.8</v>
          </cell>
          <cell r="Q1020">
            <v>0</v>
          </cell>
          <cell r="R1020" t="str">
            <v>1</v>
          </cell>
          <cell r="S1020" t="str">
            <v>45</v>
          </cell>
          <cell r="T1020">
            <v>97</v>
          </cell>
          <cell r="U1020">
            <v>12</v>
          </cell>
          <cell r="V1020">
            <v>97</v>
          </cell>
          <cell r="W1020">
            <v>12</v>
          </cell>
          <cell r="X1020">
            <v>97</v>
          </cell>
          <cell r="Y1020">
            <v>0</v>
          </cell>
          <cell r="Z1020">
            <v>0</v>
          </cell>
          <cell r="AB1020" t="str">
            <v>14</v>
          </cell>
          <cell r="AC1020">
            <v>2</v>
          </cell>
          <cell r="AD1020" t="str">
            <v>0</v>
          </cell>
          <cell r="AE1020" t="str">
            <v>0</v>
          </cell>
          <cell r="AF1020" t="str">
            <v>20</v>
          </cell>
          <cell r="AI1020">
            <v>0</v>
          </cell>
          <cell r="AJ1020">
            <v>0</v>
          </cell>
        </row>
        <row r="1021">
          <cell r="A1021" t="str">
            <v>20</v>
          </cell>
          <cell r="B1021" t="str">
            <v>17</v>
          </cell>
          <cell r="C1021" t="str">
            <v>476</v>
          </cell>
          <cell r="D1021" t="str">
            <v>Весы 200 кг DMS -11-</v>
          </cell>
          <cell r="E1021" t="str">
            <v>1982</v>
          </cell>
          <cell r="G1021" t="str">
            <v>01</v>
          </cell>
          <cell r="H1021">
            <v>4666.09</v>
          </cell>
          <cell r="I1021">
            <v>0</v>
          </cell>
          <cell r="J1021">
            <v>0</v>
          </cell>
          <cell r="K1021">
            <v>1</v>
          </cell>
          <cell r="L1021" t="str">
            <v>88/4</v>
          </cell>
          <cell r="M1021" t="str">
            <v>47039</v>
          </cell>
          <cell r="N1021" t="str">
            <v>14 3312122</v>
          </cell>
          <cell r="P1021">
            <v>6.7</v>
          </cell>
          <cell r="Q1021">
            <v>0</v>
          </cell>
          <cell r="R1021" t="str">
            <v>1</v>
          </cell>
          <cell r="S1021" t="str">
            <v>47</v>
          </cell>
          <cell r="T1021">
            <v>97</v>
          </cell>
          <cell r="U1021">
            <v>12</v>
          </cell>
          <cell r="V1021">
            <v>97</v>
          </cell>
          <cell r="W1021">
            <v>12</v>
          </cell>
          <cell r="X1021">
            <v>97</v>
          </cell>
          <cell r="Y1021">
            <v>0</v>
          </cell>
          <cell r="Z1021">
            <v>0</v>
          </cell>
          <cell r="AB1021" t="str">
            <v>14</v>
          </cell>
          <cell r="AC1021">
            <v>2</v>
          </cell>
          <cell r="AD1021" t="str">
            <v>0</v>
          </cell>
          <cell r="AE1021" t="str">
            <v>0</v>
          </cell>
          <cell r="AF1021" t="str">
            <v>20</v>
          </cell>
          <cell r="AI1021">
            <v>0</v>
          </cell>
          <cell r="AJ1021">
            <v>0</v>
          </cell>
        </row>
        <row r="1022">
          <cell r="A1022" t="str">
            <v>20</v>
          </cell>
          <cell r="B1022" t="str">
            <v>17</v>
          </cell>
          <cell r="C1022" t="str">
            <v>477</v>
          </cell>
          <cell r="D1022" t="str">
            <v>Стол рабочий стац.из</v>
          </cell>
          <cell r="E1022" t="str">
            <v>нерж. стали</v>
          </cell>
          <cell r="G1022" t="str">
            <v>01</v>
          </cell>
          <cell r="H1022">
            <v>8215.23</v>
          </cell>
          <cell r="I1022">
            <v>0</v>
          </cell>
          <cell r="J1022">
            <v>0</v>
          </cell>
          <cell r="K1022">
            <v>1</v>
          </cell>
          <cell r="L1022" t="str">
            <v>88/4</v>
          </cell>
          <cell r="M1022" t="str">
            <v>45100</v>
          </cell>
          <cell r="N1022" t="str">
            <v>14 2925110</v>
          </cell>
          <cell r="P1022">
            <v>11.8</v>
          </cell>
          <cell r="Q1022">
            <v>0</v>
          </cell>
          <cell r="R1022" t="str">
            <v>1</v>
          </cell>
          <cell r="S1022" t="str">
            <v>45</v>
          </cell>
          <cell r="T1022">
            <v>97</v>
          </cell>
          <cell r="U1022">
            <v>12</v>
          </cell>
          <cell r="V1022">
            <v>97</v>
          </cell>
          <cell r="W1022">
            <v>12</v>
          </cell>
          <cell r="X1022">
            <v>97</v>
          </cell>
          <cell r="Y1022">
            <v>0</v>
          </cell>
          <cell r="Z1022">
            <v>0</v>
          </cell>
          <cell r="AB1022" t="str">
            <v>14</v>
          </cell>
          <cell r="AC1022">
            <v>2</v>
          </cell>
          <cell r="AD1022" t="str">
            <v>0</v>
          </cell>
          <cell r="AE1022" t="str">
            <v>0</v>
          </cell>
          <cell r="AF1022" t="str">
            <v>20</v>
          </cell>
          <cell r="AI1022">
            <v>0</v>
          </cell>
          <cell r="AJ1022">
            <v>0</v>
          </cell>
        </row>
        <row r="1023">
          <cell r="A1023" t="str">
            <v>20</v>
          </cell>
          <cell r="B1023" t="str">
            <v>17</v>
          </cell>
          <cell r="C1023" t="str">
            <v>478</v>
          </cell>
          <cell r="D1023" t="str">
            <v>Стол рабочий стац.из</v>
          </cell>
          <cell r="E1023" t="str">
            <v>нерж.стали</v>
          </cell>
          <cell r="G1023" t="str">
            <v>01</v>
          </cell>
          <cell r="H1023">
            <v>8215.23</v>
          </cell>
          <cell r="I1023">
            <v>0</v>
          </cell>
          <cell r="J1023">
            <v>0</v>
          </cell>
          <cell r="K1023">
            <v>1</v>
          </cell>
          <cell r="L1023" t="str">
            <v>88/4</v>
          </cell>
          <cell r="M1023" t="str">
            <v>45100</v>
          </cell>
          <cell r="N1023" t="str">
            <v>14 2925110</v>
          </cell>
          <cell r="P1023">
            <v>11.8</v>
          </cell>
          <cell r="Q1023">
            <v>0</v>
          </cell>
          <cell r="R1023" t="str">
            <v>1</v>
          </cell>
          <cell r="S1023" t="str">
            <v>45</v>
          </cell>
          <cell r="T1023">
            <v>97</v>
          </cell>
          <cell r="U1023">
            <v>12</v>
          </cell>
          <cell r="V1023">
            <v>97</v>
          </cell>
          <cell r="W1023">
            <v>12</v>
          </cell>
          <cell r="X1023">
            <v>97</v>
          </cell>
          <cell r="Y1023">
            <v>0</v>
          </cell>
          <cell r="Z1023">
            <v>0</v>
          </cell>
          <cell r="AB1023" t="str">
            <v>14</v>
          </cell>
          <cell r="AC1023">
            <v>2</v>
          </cell>
          <cell r="AD1023" t="str">
            <v>0</v>
          </cell>
          <cell r="AE1023" t="str">
            <v>0</v>
          </cell>
          <cell r="AF1023" t="str">
            <v>20</v>
          </cell>
          <cell r="AI1023">
            <v>0</v>
          </cell>
          <cell r="AJ1023">
            <v>0</v>
          </cell>
        </row>
        <row r="1024">
          <cell r="A1024" t="str">
            <v>20</v>
          </cell>
          <cell r="B1024" t="str">
            <v>17</v>
          </cell>
          <cell r="C1024" t="str">
            <v>479</v>
          </cell>
          <cell r="D1024" t="str">
            <v>Тележка для перевозк</v>
          </cell>
          <cell r="E1024" t="str">
            <v>и сыров</v>
          </cell>
          <cell r="G1024" t="str">
            <v>01</v>
          </cell>
          <cell r="H1024">
            <v>3738.24</v>
          </cell>
          <cell r="I1024">
            <v>0</v>
          </cell>
          <cell r="J1024">
            <v>0</v>
          </cell>
          <cell r="K1024">
            <v>1</v>
          </cell>
          <cell r="L1024" t="str">
            <v>88/4</v>
          </cell>
          <cell r="M1024" t="str">
            <v>45100</v>
          </cell>
          <cell r="N1024" t="str">
            <v>14 2925110</v>
          </cell>
          <cell r="P1024">
            <v>11.8</v>
          </cell>
          <cell r="Q1024">
            <v>0</v>
          </cell>
          <cell r="R1024" t="str">
            <v>1</v>
          </cell>
          <cell r="S1024" t="str">
            <v>45</v>
          </cell>
          <cell r="T1024">
            <v>97</v>
          </cell>
          <cell r="U1024">
            <v>12</v>
          </cell>
          <cell r="V1024">
            <v>97</v>
          </cell>
          <cell r="W1024">
            <v>12</v>
          </cell>
          <cell r="X1024">
            <v>97</v>
          </cell>
          <cell r="Y1024">
            <v>0</v>
          </cell>
          <cell r="Z1024">
            <v>0</v>
          </cell>
          <cell r="AB1024" t="str">
            <v>14</v>
          </cell>
          <cell r="AC1024">
            <v>2</v>
          </cell>
          <cell r="AD1024" t="str">
            <v>0</v>
          </cell>
          <cell r="AE1024" t="str">
            <v>0</v>
          </cell>
          <cell r="AF1024" t="str">
            <v>20</v>
          </cell>
          <cell r="AI1024">
            <v>0</v>
          </cell>
          <cell r="AJ1024">
            <v>0</v>
          </cell>
        </row>
        <row r="1025">
          <cell r="A1025" t="str">
            <v>20</v>
          </cell>
          <cell r="B1025" t="str">
            <v>17</v>
          </cell>
          <cell r="C1025" t="str">
            <v>480</v>
          </cell>
          <cell r="D1025" t="str">
            <v>Ванна стац. из нерж.</v>
          </cell>
          <cell r="E1025" t="str">
            <v>стали</v>
          </cell>
          <cell r="G1025" t="str">
            <v>01</v>
          </cell>
          <cell r="H1025">
            <v>10946.73</v>
          </cell>
          <cell r="I1025">
            <v>0</v>
          </cell>
          <cell r="J1025">
            <v>0</v>
          </cell>
          <cell r="K1025">
            <v>1</v>
          </cell>
          <cell r="L1025" t="str">
            <v>88/4</v>
          </cell>
          <cell r="M1025" t="str">
            <v>45100</v>
          </cell>
          <cell r="N1025" t="str">
            <v>14 2925110</v>
          </cell>
          <cell r="P1025">
            <v>11.8</v>
          </cell>
          <cell r="Q1025">
            <v>0</v>
          </cell>
          <cell r="R1025" t="str">
            <v>1</v>
          </cell>
          <cell r="S1025" t="str">
            <v>45</v>
          </cell>
          <cell r="T1025">
            <v>97</v>
          </cell>
          <cell r="U1025">
            <v>12</v>
          </cell>
          <cell r="V1025">
            <v>97</v>
          </cell>
          <cell r="W1025">
            <v>12</v>
          </cell>
          <cell r="X1025">
            <v>97</v>
          </cell>
          <cell r="Y1025">
            <v>0</v>
          </cell>
          <cell r="Z1025">
            <v>0</v>
          </cell>
          <cell r="AB1025" t="str">
            <v>14</v>
          </cell>
          <cell r="AC1025">
            <v>2</v>
          </cell>
          <cell r="AD1025" t="str">
            <v>0</v>
          </cell>
          <cell r="AE1025" t="str">
            <v>0</v>
          </cell>
          <cell r="AF1025" t="str">
            <v>20</v>
          </cell>
          <cell r="AI1025">
            <v>0</v>
          </cell>
          <cell r="AJ1025">
            <v>0</v>
          </cell>
        </row>
        <row r="1026">
          <cell r="A1026" t="str">
            <v>20</v>
          </cell>
          <cell r="B1026" t="str">
            <v>17</v>
          </cell>
          <cell r="C1026" t="str">
            <v>481</v>
          </cell>
          <cell r="D1026" t="str">
            <v>Ванна стац. из нерж.</v>
          </cell>
          <cell r="E1026" t="str">
            <v>стали</v>
          </cell>
          <cell r="G1026" t="str">
            <v>01</v>
          </cell>
          <cell r="H1026">
            <v>10946.73</v>
          </cell>
          <cell r="I1026">
            <v>0</v>
          </cell>
          <cell r="J1026">
            <v>0</v>
          </cell>
          <cell r="K1026">
            <v>1</v>
          </cell>
          <cell r="L1026" t="str">
            <v>88/4</v>
          </cell>
          <cell r="M1026" t="str">
            <v>45100</v>
          </cell>
          <cell r="N1026" t="str">
            <v>14 2925110</v>
          </cell>
          <cell r="P1026">
            <v>11.8</v>
          </cell>
          <cell r="Q1026">
            <v>0</v>
          </cell>
          <cell r="R1026" t="str">
            <v>1</v>
          </cell>
          <cell r="S1026" t="str">
            <v>45</v>
          </cell>
          <cell r="T1026">
            <v>97</v>
          </cell>
          <cell r="U1026">
            <v>12</v>
          </cell>
          <cell r="V1026">
            <v>97</v>
          </cell>
          <cell r="W1026">
            <v>12</v>
          </cell>
          <cell r="X1026">
            <v>97</v>
          </cell>
          <cell r="Y1026">
            <v>0</v>
          </cell>
          <cell r="Z1026">
            <v>0</v>
          </cell>
          <cell r="AB1026" t="str">
            <v>14</v>
          </cell>
          <cell r="AC1026">
            <v>2</v>
          </cell>
          <cell r="AD1026" t="str">
            <v>0</v>
          </cell>
          <cell r="AE1026" t="str">
            <v>0</v>
          </cell>
          <cell r="AF1026" t="str">
            <v>20</v>
          </cell>
          <cell r="AI1026">
            <v>0</v>
          </cell>
          <cell r="AJ1026">
            <v>0</v>
          </cell>
        </row>
        <row r="1027">
          <cell r="A1027" t="str">
            <v>20</v>
          </cell>
          <cell r="B1027" t="str">
            <v>17</v>
          </cell>
          <cell r="C1027" t="str">
            <v>482</v>
          </cell>
          <cell r="D1027" t="str">
            <v>Ванна стац.  из нерж</v>
          </cell>
          <cell r="E1027" t="str">
            <v>стали</v>
          </cell>
          <cell r="G1027" t="str">
            <v>01</v>
          </cell>
          <cell r="H1027">
            <v>10946.73</v>
          </cell>
          <cell r="I1027">
            <v>0</v>
          </cell>
          <cell r="J1027">
            <v>0</v>
          </cell>
          <cell r="K1027">
            <v>1</v>
          </cell>
          <cell r="L1027" t="str">
            <v>88/4</v>
          </cell>
          <cell r="M1027" t="str">
            <v>45100</v>
          </cell>
          <cell r="N1027" t="str">
            <v>14 2925110</v>
          </cell>
          <cell r="P1027">
            <v>11.8</v>
          </cell>
          <cell r="Q1027">
            <v>0</v>
          </cell>
          <cell r="R1027" t="str">
            <v>1</v>
          </cell>
          <cell r="S1027" t="str">
            <v>45</v>
          </cell>
          <cell r="T1027">
            <v>97</v>
          </cell>
          <cell r="U1027">
            <v>12</v>
          </cell>
          <cell r="V1027">
            <v>97</v>
          </cell>
          <cell r="W1027">
            <v>12</v>
          </cell>
          <cell r="X1027">
            <v>97</v>
          </cell>
          <cell r="Y1027">
            <v>0</v>
          </cell>
          <cell r="Z1027">
            <v>0</v>
          </cell>
          <cell r="AB1027" t="str">
            <v>14</v>
          </cell>
          <cell r="AC1027">
            <v>2</v>
          </cell>
          <cell r="AD1027" t="str">
            <v>0</v>
          </cell>
          <cell r="AE1027" t="str">
            <v>0</v>
          </cell>
          <cell r="AF1027" t="str">
            <v>20</v>
          </cell>
          <cell r="AI1027">
            <v>0</v>
          </cell>
          <cell r="AJ1027">
            <v>0</v>
          </cell>
        </row>
        <row r="1028">
          <cell r="A1028" t="str">
            <v>20</v>
          </cell>
          <cell r="B1028" t="str">
            <v>17</v>
          </cell>
          <cell r="C1028" t="str">
            <v>483</v>
          </cell>
          <cell r="D1028" t="str">
            <v>Электронасос передви</v>
          </cell>
          <cell r="E1028" t="str">
            <v>жной 3л.с.А-80 MR</v>
          </cell>
          <cell r="G1028" t="str">
            <v>01</v>
          </cell>
          <cell r="H1028">
            <v>4222.7</v>
          </cell>
          <cell r="I1028">
            <v>0</v>
          </cell>
          <cell r="J1028">
            <v>0</v>
          </cell>
          <cell r="K1028">
            <v>1</v>
          </cell>
          <cell r="L1028" t="str">
            <v>88/4</v>
          </cell>
          <cell r="M1028" t="str">
            <v>45100</v>
          </cell>
          <cell r="N1028" t="str">
            <v>14 2925110</v>
          </cell>
          <cell r="P1028">
            <v>11.8</v>
          </cell>
          <cell r="Q1028">
            <v>0</v>
          </cell>
          <cell r="R1028" t="str">
            <v>1</v>
          </cell>
          <cell r="S1028" t="str">
            <v>45</v>
          </cell>
          <cell r="T1028">
            <v>97</v>
          </cell>
          <cell r="U1028">
            <v>12</v>
          </cell>
          <cell r="V1028">
            <v>97</v>
          </cell>
          <cell r="W1028">
            <v>12</v>
          </cell>
          <cell r="X1028">
            <v>97</v>
          </cell>
          <cell r="Y1028">
            <v>0</v>
          </cell>
          <cell r="Z1028">
            <v>0</v>
          </cell>
          <cell r="AB1028" t="str">
            <v>14</v>
          </cell>
          <cell r="AC1028">
            <v>2</v>
          </cell>
          <cell r="AD1028" t="str">
            <v>0</v>
          </cell>
          <cell r="AE1028" t="str">
            <v>0</v>
          </cell>
          <cell r="AF1028" t="str">
            <v>20</v>
          </cell>
          <cell r="AI1028">
            <v>0</v>
          </cell>
          <cell r="AJ1028">
            <v>0</v>
          </cell>
        </row>
        <row r="1029">
          <cell r="A1029" t="str">
            <v>20</v>
          </cell>
          <cell r="B1029" t="str">
            <v>17</v>
          </cell>
          <cell r="C1029" t="str">
            <v>484</v>
          </cell>
          <cell r="D1029" t="str">
            <v>Корзина на колесах</v>
          </cell>
          <cell r="G1029" t="str">
            <v>01</v>
          </cell>
          <cell r="H1029">
            <v>4185.03</v>
          </cell>
          <cell r="I1029">
            <v>0</v>
          </cell>
          <cell r="J1029">
            <v>0</v>
          </cell>
          <cell r="K1029">
            <v>1</v>
          </cell>
          <cell r="L1029" t="str">
            <v>88/4</v>
          </cell>
          <cell r="M1029" t="str">
            <v>45100</v>
          </cell>
          <cell r="N1029" t="str">
            <v>14 2925110</v>
          </cell>
          <cell r="P1029">
            <v>11.8</v>
          </cell>
          <cell r="Q1029">
            <v>0</v>
          </cell>
          <cell r="R1029" t="str">
            <v>1</v>
          </cell>
          <cell r="S1029" t="str">
            <v>45</v>
          </cell>
          <cell r="T1029">
            <v>97</v>
          </cell>
          <cell r="U1029">
            <v>12</v>
          </cell>
          <cell r="V1029">
            <v>97</v>
          </cell>
          <cell r="W1029">
            <v>12</v>
          </cell>
          <cell r="X1029">
            <v>97</v>
          </cell>
          <cell r="Y1029">
            <v>0</v>
          </cell>
          <cell r="Z1029">
            <v>0</v>
          </cell>
          <cell r="AB1029" t="str">
            <v>14</v>
          </cell>
          <cell r="AC1029">
            <v>2</v>
          </cell>
          <cell r="AD1029" t="str">
            <v>0</v>
          </cell>
          <cell r="AE1029" t="str">
            <v>0</v>
          </cell>
          <cell r="AF1029" t="str">
            <v>20</v>
          </cell>
          <cell r="AI1029">
            <v>0</v>
          </cell>
          <cell r="AJ1029">
            <v>0</v>
          </cell>
        </row>
        <row r="1030">
          <cell r="A1030" t="str">
            <v>20</v>
          </cell>
          <cell r="B1030" t="str">
            <v>17</v>
          </cell>
          <cell r="C1030" t="str">
            <v>485</v>
          </cell>
          <cell r="D1030" t="str">
            <v>Стеллаж для сыров</v>
          </cell>
          <cell r="G1030" t="str">
            <v>01</v>
          </cell>
          <cell r="H1030">
            <v>5758.19</v>
          </cell>
          <cell r="I1030">
            <v>0</v>
          </cell>
          <cell r="J1030">
            <v>0</v>
          </cell>
          <cell r="K1030">
            <v>1</v>
          </cell>
          <cell r="L1030" t="str">
            <v>88/4</v>
          </cell>
          <cell r="M1030" t="str">
            <v>45101</v>
          </cell>
          <cell r="N1030" t="str">
            <v>14 2925113</v>
          </cell>
          <cell r="P1030">
            <v>12.5</v>
          </cell>
          <cell r="Q1030">
            <v>0</v>
          </cell>
          <cell r="R1030" t="str">
            <v>1</v>
          </cell>
          <cell r="S1030" t="str">
            <v>45</v>
          </cell>
          <cell r="T1030">
            <v>97</v>
          </cell>
          <cell r="U1030">
            <v>12</v>
          </cell>
          <cell r="V1030">
            <v>97</v>
          </cell>
          <cell r="W1030">
            <v>12</v>
          </cell>
          <cell r="X1030">
            <v>97</v>
          </cell>
          <cell r="Y1030">
            <v>0</v>
          </cell>
          <cell r="Z1030">
            <v>0</v>
          </cell>
          <cell r="AB1030" t="str">
            <v>14</v>
          </cell>
          <cell r="AC1030">
            <v>2</v>
          </cell>
          <cell r="AD1030" t="str">
            <v>0</v>
          </cell>
          <cell r="AE1030" t="str">
            <v>0</v>
          </cell>
          <cell r="AF1030" t="str">
            <v>20</v>
          </cell>
          <cell r="AI1030">
            <v>0</v>
          </cell>
          <cell r="AJ1030">
            <v>0</v>
          </cell>
        </row>
        <row r="1031">
          <cell r="A1031" t="str">
            <v>20</v>
          </cell>
          <cell r="B1031" t="str">
            <v>17</v>
          </cell>
          <cell r="C1031" t="str">
            <v>486</v>
          </cell>
          <cell r="D1031" t="str">
            <v>Стеллаж для сыров</v>
          </cell>
          <cell r="G1031" t="str">
            <v>01</v>
          </cell>
          <cell r="H1031">
            <v>5758.19</v>
          </cell>
          <cell r="I1031">
            <v>0</v>
          </cell>
          <cell r="J1031">
            <v>0</v>
          </cell>
          <cell r="K1031">
            <v>1</v>
          </cell>
          <cell r="L1031" t="str">
            <v>88/4</v>
          </cell>
          <cell r="M1031" t="str">
            <v>45101</v>
          </cell>
          <cell r="N1031" t="str">
            <v>14 2925113</v>
          </cell>
          <cell r="P1031">
            <v>12.5</v>
          </cell>
          <cell r="Q1031">
            <v>0</v>
          </cell>
          <cell r="R1031" t="str">
            <v>1</v>
          </cell>
          <cell r="S1031" t="str">
            <v>45</v>
          </cell>
          <cell r="T1031">
            <v>97</v>
          </cell>
          <cell r="U1031">
            <v>12</v>
          </cell>
          <cell r="V1031">
            <v>97</v>
          </cell>
          <cell r="W1031">
            <v>12</v>
          </cell>
          <cell r="X1031">
            <v>97</v>
          </cell>
          <cell r="Y1031">
            <v>0</v>
          </cell>
          <cell r="Z1031">
            <v>0</v>
          </cell>
          <cell r="AB1031" t="str">
            <v>14</v>
          </cell>
          <cell r="AC1031">
            <v>2</v>
          </cell>
          <cell r="AD1031" t="str">
            <v>0</v>
          </cell>
          <cell r="AE1031" t="str">
            <v>0</v>
          </cell>
          <cell r="AF1031" t="str">
            <v>20</v>
          </cell>
          <cell r="AI1031">
            <v>0</v>
          </cell>
          <cell r="AJ1031">
            <v>0</v>
          </cell>
        </row>
        <row r="1032">
          <cell r="A1032" t="str">
            <v>20</v>
          </cell>
          <cell r="B1032" t="str">
            <v>17</v>
          </cell>
          <cell r="C1032" t="str">
            <v>487</v>
          </cell>
          <cell r="D1032" t="str">
            <v>Стеллаж для сыров</v>
          </cell>
          <cell r="G1032" t="str">
            <v>01</v>
          </cell>
          <cell r="H1032">
            <v>5758.19</v>
          </cell>
          <cell r="I1032">
            <v>0</v>
          </cell>
          <cell r="J1032">
            <v>0</v>
          </cell>
          <cell r="K1032">
            <v>1</v>
          </cell>
          <cell r="L1032" t="str">
            <v>88/4</v>
          </cell>
          <cell r="M1032" t="str">
            <v>45101</v>
          </cell>
          <cell r="N1032" t="str">
            <v>14 2925113</v>
          </cell>
          <cell r="P1032">
            <v>12.5</v>
          </cell>
          <cell r="Q1032">
            <v>0</v>
          </cell>
          <cell r="R1032" t="str">
            <v>1</v>
          </cell>
          <cell r="S1032" t="str">
            <v>45</v>
          </cell>
          <cell r="T1032">
            <v>97</v>
          </cell>
          <cell r="U1032">
            <v>12</v>
          </cell>
          <cell r="V1032">
            <v>97</v>
          </cell>
          <cell r="W1032">
            <v>12</v>
          </cell>
          <cell r="X1032">
            <v>97</v>
          </cell>
          <cell r="Y1032">
            <v>0</v>
          </cell>
          <cell r="Z1032">
            <v>0</v>
          </cell>
          <cell r="AB1032" t="str">
            <v>14</v>
          </cell>
          <cell r="AC1032">
            <v>2</v>
          </cell>
          <cell r="AD1032" t="str">
            <v>0</v>
          </cell>
          <cell r="AE1032" t="str">
            <v>0</v>
          </cell>
          <cell r="AF1032" t="str">
            <v>20</v>
          </cell>
          <cell r="AI1032">
            <v>0</v>
          </cell>
          <cell r="AJ1032">
            <v>0</v>
          </cell>
        </row>
        <row r="1033">
          <cell r="A1033" t="str">
            <v>20</v>
          </cell>
          <cell r="B1033" t="str">
            <v>17</v>
          </cell>
          <cell r="C1033" t="str">
            <v>488</v>
          </cell>
          <cell r="D1033" t="str">
            <v>Стеллаж для сыров</v>
          </cell>
          <cell r="G1033" t="str">
            <v>01</v>
          </cell>
          <cell r="H1033">
            <v>5758.19</v>
          </cell>
          <cell r="I1033">
            <v>0</v>
          </cell>
          <cell r="J1033">
            <v>0</v>
          </cell>
          <cell r="K1033">
            <v>1</v>
          </cell>
          <cell r="L1033" t="str">
            <v>88/4</v>
          </cell>
          <cell r="M1033" t="str">
            <v>45101</v>
          </cell>
          <cell r="N1033" t="str">
            <v>14 2925113</v>
          </cell>
          <cell r="P1033">
            <v>12.5</v>
          </cell>
          <cell r="Q1033">
            <v>0</v>
          </cell>
          <cell r="R1033" t="str">
            <v>1</v>
          </cell>
          <cell r="S1033" t="str">
            <v>45</v>
          </cell>
          <cell r="T1033">
            <v>97</v>
          </cell>
          <cell r="U1033">
            <v>12</v>
          </cell>
          <cell r="V1033">
            <v>97</v>
          </cell>
          <cell r="W1033">
            <v>12</v>
          </cell>
          <cell r="X1033">
            <v>97</v>
          </cell>
          <cell r="Y1033">
            <v>0</v>
          </cell>
          <cell r="Z1033">
            <v>0</v>
          </cell>
          <cell r="AB1033" t="str">
            <v>14</v>
          </cell>
          <cell r="AC1033">
            <v>2</v>
          </cell>
          <cell r="AD1033" t="str">
            <v>0</v>
          </cell>
          <cell r="AE1033" t="str">
            <v>0</v>
          </cell>
          <cell r="AF1033" t="str">
            <v>20</v>
          </cell>
          <cell r="AI1033">
            <v>0</v>
          </cell>
          <cell r="AJ1033">
            <v>0</v>
          </cell>
        </row>
        <row r="1034">
          <cell r="A1034" t="str">
            <v>20</v>
          </cell>
          <cell r="B1034" t="str">
            <v>17</v>
          </cell>
          <cell r="C1034" t="str">
            <v>489</v>
          </cell>
          <cell r="D1034" t="str">
            <v>Стеллаж для сыров</v>
          </cell>
          <cell r="G1034" t="str">
            <v>01</v>
          </cell>
          <cell r="H1034">
            <v>5758.19</v>
          </cell>
          <cell r="I1034">
            <v>0</v>
          </cell>
          <cell r="J1034">
            <v>0</v>
          </cell>
          <cell r="K1034">
            <v>1</v>
          </cell>
          <cell r="L1034" t="str">
            <v>88/4</v>
          </cell>
          <cell r="M1034" t="str">
            <v>45101</v>
          </cell>
          <cell r="N1034" t="str">
            <v>14 2925113</v>
          </cell>
          <cell r="P1034">
            <v>12.5</v>
          </cell>
          <cell r="Q1034">
            <v>0</v>
          </cell>
          <cell r="R1034" t="str">
            <v>1</v>
          </cell>
          <cell r="S1034" t="str">
            <v>45</v>
          </cell>
          <cell r="T1034">
            <v>97</v>
          </cell>
          <cell r="U1034">
            <v>12</v>
          </cell>
          <cell r="V1034">
            <v>97</v>
          </cell>
          <cell r="W1034">
            <v>12</v>
          </cell>
          <cell r="X1034">
            <v>97</v>
          </cell>
          <cell r="Y1034">
            <v>0</v>
          </cell>
          <cell r="Z1034">
            <v>0</v>
          </cell>
          <cell r="AB1034" t="str">
            <v>14</v>
          </cell>
          <cell r="AC1034">
            <v>2</v>
          </cell>
          <cell r="AD1034" t="str">
            <v>0</v>
          </cell>
          <cell r="AE1034" t="str">
            <v>1</v>
          </cell>
          <cell r="AF1034" t="str">
            <v>20</v>
          </cell>
          <cell r="AI1034">
            <v>0</v>
          </cell>
          <cell r="AJ1034">
            <v>0</v>
          </cell>
        </row>
        <row r="1035">
          <cell r="A1035" t="str">
            <v>20</v>
          </cell>
          <cell r="B1035" t="str">
            <v>17</v>
          </cell>
          <cell r="C1035" t="str">
            <v>490</v>
          </cell>
          <cell r="D1035" t="str">
            <v>Цех ремонтный</v>
          </cell>
          <cell r="G1035" t="str">
            <v>01</v>
          </cell>
          <cell r="H1035">
            <v>47746.81</v>
          </cell>
          <cell r="I1035">
            <v>0</v>
          </cell>
          <cell r="J1035">
            <v>0</v>
          </cell>
          <cell r="K1035">
            <v>1</v>
          </cell>
          <cell r="L1035" t="str">
            <v>88/4</v>
          </cell>
          <cell r="M1035" t="str">
            <v>10102</v>
          </cell>
          <cell r="N1035" t="str">
            <v>11 4524362</v>
          </cell>
          <cell r="P1035">
            <v>1</v>
          </cell>
          <cell r="Q1035">
            <v>0</v>
          </cell>
          <cell r="R1035" t="str">
            <v>1</v>
          </cell>
          <cell r="S1035" t="str">
            <v>10</v>
          </cell>
          <cell r="T1035">
            <v>97</v>
          </cell>
          <cell r="U1035">
            <v>12</v>
          </cell>
          <cell r="V1035">
            <v>97</v>
          </cell>
          <cell r="W1035">
            <v>12</v>
          </cell>
          <cell r="X1035">
            <v>97</v>
          </cell>
          <cell r="Y1035">
            <v>0</v>
          </cell>
          <cell r="Z1035">
            <v>0</v>
          </cell>
          <cell r="AB1035" t="str">
            <v>14</v>
          </cell>
          <cell r="AC1035">
            <v>2</v>
          </cell>
          <cell r="AD1035" t="str">
            <v>0</v>
          </cell>
          <cell r="AE1035" t="str">
            <v>0</v>
          </cell>
          <cell r="AF1035" t="str">
            <v>20</v>
          </cell>
          <cell r="AI1035">
            <v>0</v>
          </cell>
          <cell r="AJ1035">
            <v>0</v>
          </cell>
        </row>
        <row r="1036">
          <cell r="A1036" t="str">
            <v>20</v>
          </cell>
          <cell r="B1036" t="str">
            <v>17</v>
          </cell>
          <cell r="C1036" t="str">
            <v>491</v>
          </cell>
          <cell r="D1036" t="str">
            <v>Упаков.машина для мо</v>
          </cell>
          <cell r="E1036" t="str">
            <v>лока кефира PV-200</v>
          </cell>
          <cell r="G1036" t="str">
            <v>01</v>
          </cell>
          <cell r="H1036">
            <v>27720.85</v>
          </cell>
          <cell r="I1036">
            <v>0</v>
          </cell>
          <cell r="J1036">
            <v>0</v>
          </cell>
          <cell r="K1036">
            <v>1</v>
          </cell>
          <cell r="L1036" t="str">
            <v>88/4</v>
          </cell>
          <cell r="M1036" t="str">
            <v>45100</v>
          </cell>
          <cell r="N1036" t="str">
            <v>14 2925104</v>
          </cell>
          <cell r="P1036">
            <v>11.8</v>
          </cell>
          <cell r="Q1036">
            <v>0</v>
          </cell>
          <cell r="R1036" t="str">
            <v>1</v>
          </cell>
          <cell r="S1036" t="str">
            <v>45</v>
          </cell>
          <cell r="T1036">
            <v>97</v>
          </cell>
          <cell r="U1036">
            <v>12</v>
          </cell>
          <cell r="V1036">
            <v>97</v>
          </cell>
          <cell r="W1036">
            <v>12</v>
          </cell>
          <cell r="X1036">
            <v>97</v>
          </cell>
          <cell r="Y1036">
            <v>0</v>
          </cell>
          <cell r="Z1036">
            <v>0</v>
          </cell>
          <cell r="AB1036" t="str">
            <v>14</v>
          </cell>
          <cell r="AC1036">
            <v>2</v>
          </cell>
          <cell r="AD1036" t="str">
            <v>0</v>
          </cell>
          <cell r="AE1036" t="str">
            <v>1</v>
          </cell>
          <cell r="AF1036" t="str">
            <v>20</v>
          </cell>
          <cell r="AI1036">
            <v>0</v>
          </cell>
          <cell r="AJ1036">
            <v>0</v>
          </cell>
        </row>
        <row r="1037">
          <cell r="A1037" t="str">
            <v>20</v>
          </cell>
          <cell r="B1037" t="str">
            <v>17</v>
          </cell>
          <cell r="C1037" t="str">
            <v>492</v>
          </cell>
          <cell r="D1037" t="str">
            <v>Тележка с бортом</v>
          </cell>
          <cell r="G1037" t="str">
            <v>01</v>
          </cell>
          <cell r="H1037">
            <v>4083.17</v>
          </cell>
          <cell r="I1037">
            <v>0</v>
          </cell>
          <cell r="J1037">
            <v>0</v>
          </cell>
          <cell r="K1037">
            <v>1</v>
          </cell>
          <cell r="L1037" t="str">
            <v>88/4</v>
          </cell>
          <cell r="M1037" t="str">
            <v>45100</v>
          </cell>
          <cell r="N1037" t="str">
            <v>14 2925110</v>
          </cell>
          <cell r="P1037">
            <v>11.8</v>
          </cell>
          <cell r="Q1037">
            <v>0</v>
          </cell>
          <cell r="R1037" t="str">
            <v>1</v>
          </cell>
          <cell r="S1037" t="str">
            <v>45</v>
          </cell>
          <cell r="T1037">
            <v>97</v>
          </cell>
          <cell r="U1037">
            <v>12</v>
          </cell>
          <cell r="V1037">
            <v>97</v>
          </cell>
          <cell r="W1037">
            <v>12</v>
          </cell>
          <cell r="X1037">
            <v>97</v>
          </cell>
          <cell r="Y1037">
            <v>0</v>
          </cell>
          <cell r="Z1037">
            <v>0</v>
          </cell>
          <cell r="AB1037" t="str">
            <v>14</v>
          </cell>
          <cell r="AC1037">
            <v>2</v>
          </cell>
          <cell r="AD1037" t="str">
            <v>0</v>
          </cell>
          <cell r="AE1037" t="str">
            <v>0</v>
          </cell>
          <cell r="AF1037" t="str">
            <v>20</v>
          </cell>
          <cell r="AI1037">
            <v>0</v>
          </cell>
          <cell r="AJ1037">
            <v>0</v>
          </cell>
        </row>
        <row r="1038">
          <cell r="A1038" t="str">
            <v>20</v>
          </cell>
          <cell r="B1038" t="str">
            <v>17</v>
          </cell>
          <cell r="C1038" t="str">
            <v>493</v>
          </cell>
          <cell r="D1038" t="str">
            <v>Тележка с бортом</v>
          </cell>
          <cell r="G1038" t="str">
            <v>01</v>
          </cell>
          <cell r="H1038">
            <v>4083.17</v>
          </cell>
          <cell r="I1038">
            <v>0</v>
          </cell>
          <cell r="J1038">
            <v>0</v>
          </cell>
          <cell r="K1038">
            <v>1</v>
          </cell>
          <cell r="L1038" t="str">
            <v>88/4</v>
          </cell>
          <cell r="M1038" t="str">
            <v>45100</v>
          </cell>
          <cell r="N1038" t="str">
            <v>14 2925110</v>
          </cell>
          <cell r="P1038">
            <v>11.8</v>
          </cell>
          <cell r="Q1038">
            <v>0</v>
          </cell>
          <cell r="R1038" t="str">
            <v>1</v>
          </cell>
          <cell r="S1038" t="str">
            <v>45</v>
          </cell>
          <cell r="T1038">
            <v>97</v>
          </cell>
          <cell r="U1038">
            <v>12</v>
          </cell>
          <cell r="V1038">
            <v>97</v>
          </cell>
          <cell r="W1038">
            <v>12</v>
          </cell>
          <cell r="X1038">
            <v>97</v>
          </cell>
          <cell r="Y1038">
            <v>0</v>
          </cell>
          <cell r="Z1038">
            <v>0</v>
          </cell>
          <cell r="AB1038" t="str">
            <v>14</v>
          </cell>
          <cell r="AC1038">
            <v>2</v>
          </cell>
          <cell r="AD1038" t="str">
            <v>0</v>
          </cell>
          <cell r="AE1038" t="str">
            <v>0</v>
          </cell>
          <cell r="AF1038" t="str">
            <v>20</v>
          </cell>
          <cell r="AI1038">
            <v>0</v>
          </cell>
          <cell r="AJ1038">
            <v>0</v>
          </cell>
        </row>
        <row r="1039">
          <cell r="A1039" t="str">
            <v>20</v>
          </cell>
          <cell r="B1039" t="str">
            <v>17</v>
          </cell>
          <cell r="C1039" t="str">
            <v>494</v>
          </cell>
          <cell r="D1039" t="str">
            <v>Машина упаков. для м</v>
          </cell>
          <cell r="E1039" t="str">
            <v>асла SACC-VC</v>
          </cell>
          <cell r="G1039" t="str">
            <v>01</v>
          </cell>
          <cell r="H1039">
            <v>40030.839999999997</v>
          </cell>
          <cell r="I1039">
            <v>0</v>
          </cell>
          <cell r="J1039">
            <v>0</v>
          </cell>
          <cell r="K1039">
            <v>1</v>
          </cell>
          <cell r="L1039" t="str">
            <v>88/4</v>
          </cell>
          <cell r="M1039" t="str">
            <v>45100</v>
          </cell>
          <cell r="N1039" t="str">
            <v>14 2925104</v>
          </cell>
          <cell r="P1039">
            <v>11.8</v>
          </cell>
          <cell r="Q1039">
            <v>0</v>
          </cell>
          <cell r="R1039" t="str">
            <v>1</v>
          </cell>
          <cell r="S1039" t="str">
            <v>45</v>
          </cell>
          <cell r="T1039">
            <v>97</v>
          </cell>
          <cell r="U1039">
            <v>12</v>
          </cell>
          <cell r="V1039">
            <v>97</v>
          </cell>
          <cell r="W1039">
            <v>12</v>
          </cell>
          <cell r="X1039">
            <v>97</v>
          </cell>
          <cell r="Y1039">
            <v>0</v>
          </cell>
          <cell r="Z1039">
            <v>0</v>
          </cell>
          <cell r="AB1039" t="str">
            <v>14</v>
          </cell>
          <cell r="AC1039">
            <v>2</v>
          </cell>
          <cell r="AD1039" t="str">
            <v>0</v>
          </cell>
          <cell r="AE1039" t="str">
            <v>0</v>
          </cell>
          <cell r="AF1039" t="str">
            <v>20</v>
          </cell>
          <cell r="AI1039">
            <v>0</v>
          </cell>
          <cell r="AJ1039">
            <v>0</v>
          </cell>
        </row>
        <row r="1040">
          <cell r="A1040" t="str">
            <v>20</v>
          </cell>
          <cell r="B1040" t="str">
            <v>17</v>
          </cell>
          <cell r="C1040" t="str">
            <v>495</v>
          </cell>
          <cell r="D1040" t="str">
            <v>Стеллаж металлически</v>
          </cell>
          <cell r="E1040" t="str">
            <v>й</v>
          </cell>
          <cell r="G1040" t="str">
            <v>01</v>
          </cell>
          <cell r="H1040">
            <v>7533.79</v>
          </cell>
          <cell r="I1040">
            <v>0</v>
          </cell>
          <cell r="J1040">
            <v>0</v>
          </cell>
          <cell r="K1040">
            <v>1</v>
          </cell>
          <cell r="L1040" t="str">
            <v>88/4</v>
          </cell>
          <cell r="M1040" t="str">
            <v>45100</v>
          </cell>
          <cell r="N1040" t="str">
            <v>14 2925110</v>
          </cell>
          <cell r="P1040">
            <v>11.8</v>
          </cell>
          <cell r="Q1040">
            <v>0</v>
          </cell>
          <cell r="R1040" t="str">
            <v>1</v>
          </cell>
          <cell r="S1040" t="str">
            <v>45</v>
          </cell>
          <cell r="T1040">
            <v>97</v>
          </cell>
          <cell r="U1040">
            <v>12</v>
          </cell>
          <cell r="V1040">
            <v>97</v>
          </cell>
          <cell r="W1040">
            <v>12</v>
          </cell>
          <cell r="X1040">
            <v>97</v>
          </cell>
          <cell r="Y1040">
            <v>0</v>
          </cell>
          <cell r="Z1040">
            <v>0</v>
          </cell>
          <cell r="AB1040" t="str">
            <v>14</v>
          </cell>
          <cell r="AC1040">
            <v>2</v>
          </cell>
          <cell r="AD1040" t="str">
            <v>0</v>
          </cell>
          <cell r="AE1040" t="str">
            <v>0</v>
          </cell>
          <cell r="AF1040" t="str">
            <v>20</v>
          </cell>
          <cell r="AI1040">
            <v>0</v>
          </cell>
          <cell r="AJ1040">
            <v>0</v>
          </cell>
        </row>
        <row r="1041">
          <cell r="A1041" t="str">
            <v>20</v>
          </cell>
          <cell r="B1041" t="str">
            <v>17</v>
          </cell>
          <cell r="C1041" t="str">
            <v>496</v>
          </cell>
          <cell r="D1041" t="str">
            <v>Стеллаж металлически</v>
          </cell>
          <cell r="E1041" t="str">
            <v>й</v>
          </cell>
          <cell r="G1041" t="str">
            <v>01</v>
          </cell>
          <cell r="H1041">
            <v>7533.79</v>
          </cell>
          <cell r="I1041">
            <v>0</v>
          </cell>
          <cell r="J1041">
            <v>0</v>
          </cell>
          <cell r="K1041">
            <v>1</v>
          </cell>
          <cell r="L1041" t="str">
            <v>88/4</v>
          </cell>
          <cell r="M1041" t="str">
            <v>45100</v>
          </cell>
          <cell r="N1041" t="str">
            <v>14 2924110</v>
          </cell>
          <cell r="P1041">
            <v>11.8</v>
          </cell>
          <cell r="Q1041">
            <v>0</v>
          </cell>
          <cell r="R1041" t="str">
            <v>1</v>
          </cell>
          <cell r="S1041" t="str">
            <v>45</v>
          </cell>
          <cell r="T1041">
            <v>97</v>
          </cell>
          <cell r="U1041">
            <v>12</v>
          </cell>
          <cell r="V1041">
            <v>97</v>
          </cell>
          <cell r="W1041">
            <v>12</v>
          </cell>
          <cell r="X1041">
            <v>97</v>
          </cell>
          <cell r="Y1041">
            <v>0</v>
          </cell>
          <cell r="Z1041">
            <v>0</v>
          </cell>
          <cell r="AB1041" t="str">
            <v>14</v>
          </cell>
          <cell r="AC1041">
            <v>2</v>
          </cell>
          <cell r="AD1041" t="str">
            <v>0</v>
          </cell>
          <cell r="AE1041" t="str">
            <v>0</v>
          </cell>
          <cell r="AF1041" t="str">
            <v>20</v>
          </cell>
          <cell r="AI1041">
            <v>0</v>
          </cell>
          <cell r="AJ1041">
            <v>0</v>
          </cell>
        </row>
        <row r="1042">
          <cell r="A1042" t="str">
            <v>20</v>
          </cell>
          <cell r="B1042" t="str">
            <v>17</v>
          </cell>
          <cell r="C1042" t="str">
            <v>497</v>
          </cell>
          <cell r="D1042" t="str">
            <v>Стеллаж металлически</v>
          </cell>
          <cell r="E1042" t="str">
            <v>й</v>
          </cell>
          <cell r="G1042" t="str">
            <v>01</v>
          </cell>
          <cell r="H1042">
            <v>7533.79</v>
          </cell>
          <cell r="I1042">
            <v>0</v>
          </cell>
          <cell r="J1042">
            <v>0</v>
          </cell>
          <cell r="K1042">
            <v>1</v>
          </cell>
          <cell r="L1042" t="str">
            <v>88/4</v>
          </cell>
          <cell r="M1042" t="str">
            <v>45100</v>
          </cell>
          <cell r="N1042" t="str">
            <v>14 2924110</v>
          </cell>
          <cell r="P1042">
            <v>11.8</v>
          </cell>
          <cell r="Q1042">
            <v>0</v>
          </cell>
          <cell r="R1042" t="str">
            <v>1</v>
          </cell>
          <cell r="S1042" t="str">
            <v>45</v>
          </cell>
          <cell r="T1042">
            <v>97</v>
          </cell>
          <cell r="U1042">
            <v>12</v>
          </cell>
          <cell r="V1042">
            <v>97</v>
          </cell>
          <cell r="W1042">
            <v>12</v>
          </cell>
          <cell r="X1042">
            <v>97</v>
          </cell>
          <cell r="Y1042">
            <v>0</v>
          </cell>
          <cell r="Z1042">
            <v>0</v>
          </cell>
          <cell r="AB1042" t="str">
            <v>14</v>
          </cell>
          <cell r="AC1042">
            <v>2</v>
          </cell>
          <cell r="AD1042" t="str">
            <v>0</v>
          </cell>
          <cell r="AE1042" t="str">
            <v>0</v>
          </cell>
          <cell r="AF1042" t="str">
            <v>20</v>
          </cell>
          <cell r="AI1042">
            <v>0</v>
          </cell>
          <cell r="AJ1042">
            <v>0</v>
          </cell>
        </row>
        <row r="1043">
          <cell r="A1043" t="str">
            <v>20</v>
          </cell>
          <cell r="B1043" t="str">
            <v>17</v>
          </cell>
          <cell r="C1043" t="str">
            <v>498</v>
          </cell>
          <cell r="D1043" t="str">
            <v>Стеллаж металлически</v>
          </cell>
          <cell r="E1043" t="str">
            <v>й</v>
          </cell>
          <cell r="G1043" t="str">
            <v>01</v>
          </cell>
          <cell r="H1043">
            <v>7533.79</v>
          </cell>
          <cell r="I1043">
            <v>0</v>
          </cell>
          <cell r="J1043">
            <v>0</v>
          </cell>
          <cell r="K1043">
            <v>1</v>
          </cell>
          <cell r="L1043" t="str">
            <v>88/4</v>
          </cell>
          <cell r="M1043" t="str">
            <v>45100</v>
          </cell>
          <cell r="N1043" t="str">
            <v>14 2925110</v>
          </cell>
          <cell r="P1043">
            <v>11.8</v>
          </cell>
          <cell r="Q1043">
            <v>0</v>
          </cell>
          <cell r="R1043" t="str">
            <v>1</v>
          </cell>
          <cell r="S1043" t="str">
            <v>45</v>
          </cell>
          <cell r="T1043">
            <v>97</v>
          </cell>
          <cell r="U1043">
            <v>12</v>
          </cell>
          <cell r="V1043">
            <v>97</v>
          </cell>
          <cell r="W1043">
            <v>12</v>
          </cell>
          <cell r="X1043">
            <v>97</v>
          </cell>
          <cell r="Y1043">
            <v>0</v>
          </cell>
          <cell r="Z1043">
            <v>0</v>
          </cell>
          <cell r="AB1043" t="str">
            <v>14</v>
          </cell>
          <cell r="AC1043">
            <v>2</v>
          </cell>
          <cell r="AD1043" t="str">
            <v>0</v>
          </cell>
          <cell r="AE1043" t="str">
            <v>0</v>
          </cell>
          <cell r="AF1043" t="str">
            <v>20</v>
          </cell>
          <cell r="AI1043">
            <v>0</v>
          </cell>
          <cell r="AJ1043">
            <v>0</v>
          </cell>
        </row>
        <row r="1044">
          <cell r="A1044" t="str">
            <v>20</v>
          </cell>
          <cell r="B1044" t="str">
            <v>17</v>
          </cell>
          <cell r="C1044" t="str">
            <v>499</v>
          </cell>
          <cell r="D1044" t="str">
            <v>Шкаф металлический</v>
          </cell>
          <cell r="G1044" t="str">
            <v>01</v>
          </cell>
          <cell r="H1044">
            <v>2048.17</v>
          </cell>
          <cell r="I1044">
            <v>0</v>
          </cell>
          <cell r="J1044">
            <v>0</v>
          </cell>
          <cell r="K1044">
            <v>1</v>
          </cell>
          <cell r="L1044" t="str">
            <v>88/4</v>
          </cell>
          <cell r="M1044" t="str">
            <v>45100</v>
          </cell>
          <cell r="N1044" t="str">
            <v>14 2925110</v>
          </cell>
          <cell r="P1044">
            <v>11.8</v>
          </cell>
          <cell r="Q1044">
            <v>0</v>
          </cell>
          <cell r="R1044" t="str">
            <v>1</v>
          </cell>
          <cell r="S1044" t="str">
            <v>45</v>
          </cell>
          <cell r="T1044">
            <v>97</v>
          </cell>
          <cell r="U1044">
            <v>12</v>
          </cell>
          <cell r="V1044">
            <v>97</v>
          </cell>
          <cell r="W1044">
            <v>12</v>
          </cell>
          <cell r="X1044">
            <v>97</v>
          </cell>
          <cell r="Y1044">
            <v>0</v>
          </cell>
          <cell r="Z1044">
            <v>0</v>
          </cell>
          <cell r="AB1044" t="str">
            <v>14</v>
          </cell>
          <cell r="AC1044">
            <v>2</v>
          </cell>
          <cell r="AD1044" t="str">
            <v>0</v>
          </cell>
          <cell r="AE1044" t="str">
            <v>0</v>
          </cell>
          <cell r="AF1044" t="str">
            <v>20</v>
          </cell>
          <cell r="AI1044">
            <v>0</v>
          </cell>
          <cell r="AJ1044">
            <v>0</v>
          </cell>
        </row>
        <row r="1045">
          <cell r="A1045" t="str">
            <v>20</v>
          </cell>
          <cell r="B1045" t="str">
            <v>17</v>
          </cell>
          <cell r="C1045" t="str">
            <v>500</v>
          </cell>
          <cell r="D1045" t="str">
            <v>Шкаф металлический</v>
          </cell>
          <cell r="G1045" t="str">
            <v>01</v>
          </cell>
          <cell r="H1045">
            <v>2048.17</v>
          </cell>
          <cell r="I1045">
            <v>0</v>
          </cell>
          <cell r="J1045">
            <v>0</v>
          </cell>
          <cell r="K1045">
            <v>1</v>
          </cell>
          <cell r="L1045" t="str">
            <v>88/4</v>
          </cell>
          <cell r="M1045" t="str">
            <v>45100</v>
          </cell>
          <cell r="N1045" t="str">
            <v>14 2925110</v>
          </cell>
          <cell r="P1045">
            <v>11.8</v>
          </cell>
          <cell r="Q1045">
            <v>0</v>
          </cell>
          <cell r="R1045" t="str">
            <v>1</v>
          </cell>
          <cell r="S1045" t="str">
            <v>45</v>
          </cell>
          <cell r="T1045">
            <v>97</v>
          </cell>
          <cell r="U1045">
            <v>12</v>
          </cell>
          <cell r="V1045">
            <v>97</v>
          </cell>
          <cell r="W1045">
            <v>12</v>
          </cell>
          <cell r="X1045">
            <v>97</v>
          </cell>
          <cell r="Y1045">
            <v>0</v>
          </cell>
          <cell r="Z1045">
            <v>0</v>
          </cell>
          <cell r="AB1045" t="str">
            <v>14</v>
          </cell>
          <cell r="AC1045">
            <v>2</v>
          </cell>
          <cell r="AD1045" t="str">
            <v>0</v>
          </cell>
          <cell r="AE1045" t="str">
            <v>0</v>
          </cell>
          <cell r="AF1045" t="str">
            <v>20</v>
          </cell>
          <cell r="AI1045">
            <v>0</v>
          </cell>
          <cell r="AJ1045">
            <v>0</v>
          </cell>
        </row>
        <row r="1046">
          <cell r="A1046" t="str">
            <v>20</v>
          </cell>
          <cell r="B1046" t="str">
            <v>17</v>
          </cell>
          <cell r="C1046" t="str">
            <v>501</v>
          </cell>
          <cell r="D1046" t="str">
            <v>Лестница на колесика</v>
          </cell>
          <cell r="E1046" t="str">
            <v>х</v>
          </cell>
          <cell r="G1046" t="str">
            <v>01</v>
          </cell>
          <cell r="H1046">
            <v>3041.56</v>
          </cell>
          <cell r="I1046">
            <v>0</v>
          </cell>
          <cell r="J1046">
            <v>0</v>
          </cell>
          <cell r="K1046">
            <v>1</v>
          </cell>
          <cell r="L1046" t="str">
            <v>88/4</v>
          </cell>
          <cell r="M1046" t="str">
            <v>45100</v>
          </cell>
          <cell r="N1046" t="str">
            <v>14 2925110</v>
          </cell>
          <cell r="P1046">
            <v>11.8</v>
          </cell>
          <cell r="Q1046">
            <v>0</v>
          </cell>
          <cell r="R1046" t="str">
            <v>1</v>
          </cell>
          <cell r="S1046" t="str">
            <v>45</v>
          </cell>
          <cell r="T1046">
            <v>97</v>
          </cell>
          <cell r="U1046">
            <v>12</v>
          </cell>
          <cell r="V1046">
            <v>97</v>
          </cell>
          <cell r="W1046">
            <v>12</v>
          </cell>
          <cell r="X1046">
            <v>97</v>
          </cell>
          <cell r="Y1046">
            <v>0</v>
          </cell>
          <cell r="Z1046">
            <v>0</v>
          </cell>
          <cell r="AB1046" t="str">
            <v>14</v>
          </cell>
          <cell r="AC1046">
            <v>2</v>
          </cell>
          <cell r="AD1046" t="str">
            <v>0</v>
          </cell>
          <cell r="AE1046" t="str">
            <v>0</v>
          </cell>
          <cell r="AF1046" t="str">
            <v>20</v>
          </cell>
          <cell r="AI1046">
            <v>0</v>
          </cell>
          <cell r="AJ1046">
            <v>0</v>
          </cell>
        </row>
        <row r="1047">
          <cell r="A1047" t="str">
            <v>20</v>
          </cell>
          <cell r="B1047" t="str">
            <v>17</v>
          </cell>
          <cell r="C1047" t="str">
            <v>502</v>
          </cell>
          <cell r="D1047" t="str">
            <v>Лестница раздвижная</v>
          </cell>
          <cell r="G1047" t="str">
            <v>01</v>
          </cell>
          <cell r="H1047">
            <v>3622.91</v>
          </cell>
          <cell r="I1047">
            <v>0</v>
          </cell>
          <cell r="J1047">
            <v>0</v>
          </cell>
          <cell r="K1047">
            <v>1</v>
          </cell>
          <cell r="L1047" t="str">
            <v>88/4</v>
          </cell>
          <cell r="M1047" t="str">
            <v>45100</v>
          </cell>
          <cell r="N1047" t="str">
            <v>14 2925110</v>
          </cell>
          <cell r="P1047">
            <v>11.8</v>
          </cell>
          <cell r="Q1047">
            <v>0</v>
          </cell>
          <cell r="R1047" t="str">
            <v>1</v>
          </cell>
          <cell r="S1047" t="str">
            <v>45</v>
          </cell>
          <cell r="T1047">
            <v>97</v>
          </cell>
          <cell r="U1047">
            <v>12</v>
          </cell>
          <cell r="V1047">
            <v>97</v>
          </cell>
          <cell r="W1047">
            <v>12</v>
          </cell>
          <cell r="X1047">
            <v>97</v>
          </cell>
          <cell r="Y1047">
            <v>0</v>
          </cell>
          <cell r="Z1047">
            <v>0</v>
          </cell>
          <cell r="AB1047" t="str">
            <v>14</v>
          </cell>
          <cell r="AC1047">
            <v>2</v>
          </cell>
          <cell r="AD1047" t="str">
            <v>0</v>
          </cell>
          <cell r="AE1047" t="str">
            <v>0</v>
          </cell>
          <cell r="AF1047" t="str">
            <v>20</v>
          </cell>
          <cell r="AI1047">
            <v>0</v>
          </cell>
          <cell r="AJ1047">
            <v>0</v>
          </cell>
        </row>
        <row r="1048">
          <cell r="A1048" t="str">
            <v>20</v>
          </cell>
          <cell r="B1048" t="str">
            <v>17</v>
          </cell>
          <cell r="C1048" t="str">
            <v>503</v>
          </cell>
          <cell r="D1048" t="str">
            <v>Лестница раздвижная</v>
          </cell>
          <cell r="G1048" t="str">
            <v>01</v>
          </cell>
          <cell r="H1048">
            <v>3622.91</v>
          </cell>
          <cell r="I1048">
            <v>0</v>
          </cell>
          <cell r="J1048">
            <v>0</v>
          </cell>
          <cell r="K1048">
            <v>1</v>
          </cell>
          <cell r="L1048" t="str">
            <v>88/4</v>
          </cell>
          <cell r="M1048" t="str">
            <v>45100</v>
          </cell>
          <cell r="N1048" t="str">
            <v>14 2925110</v>
          </cell>
          <cell r="P1048">
            <v>11.8</v>
          </cell>
          <cell r="Q1048">
            <v>0</v>
          </cell>
          <cell r="R1048" t="str">
            <v>1</v>
          </cell>
          <cell r="S1048" t="str">
            <v>45</v>
          </cell>
          <cell r="T1048">
            <v>97</v>
          </cell>
          <cell r="U1048">
            <v>12</v>
          </cell>
          <cell r="V1048">
            <v>97</v>
          </cell>
          <cell r="W1048">
            <v>12</v>
          </cell>
          <cell r="X1048">
            <v>97</v>
          </cell>
          <cell r="Y1048">
            <v>0</v>
          </cell>
          <cell r="Z1048">
            <v>0</v>
          </cell>
          <cell r="AB1048" t="str">
            <v>14</v>
          </cell>
          <cell r="AC1048">
            <v>2</v>
          </cell>
          <cell r="AD1048" t="str">
            <v>0</v>
          </cell>
          <cell r="AE1048" t="str">
            <v>0</v>
          </cell>
          <cell r="AF1048" t="str">
            <v>20</v>
          </cell>
          <cell r="AI1048">
            <v>0</v>
          </cell>
          <cell r="AJ1048">
            <v>0</v>
          </cell>
        </row>
        <row r="1049">
          <cell r="A1049" t="str">
            <v>20</v>
          </cell>
          <cell r="B1049" t="str">
            <v>17</v>
          </cell>
          <cell r="C1049" t="str">
            <v>504</v>
          </cell>
          <cell r="D1049" t="str">
            <v>Холодильник FILIPS</v>
          </cell>
          <cell r="G1049" t="str">
            <v>01</v>
          </cell>
          <cell r="H1049">
            <v>5088.3599999999997</v>
          </cell>
          <cell r="I1049">
            <v>0</v>
          </cell>
          <cell r="J1049">
            <v>0</v>
          </cell>
          <cell r="K1049">
            <v>1</v>
          </cell>
          <cell r="L1049" t="str">
            <v>88/4</v>
          </cell>
          <cell r="M1049" t="str">
            <v>45104</v>
          </cell>
          <cell r="N1049" t="str">
            <v>14 2919595</v>
          </cell>
          <cell r="P1049">
            <v>10</v>
          </cell>
          <cell r="Q1049">
            <v>0</v>
          </cell>
          <cell r="R1049" t="str">
            <v>1</v>
          </cell>
          <cell r="S1049" t="str">
            <v>45</v>
          </cell>
          <cell r="T1049">
            <v>97</v>
          </cell>
          <cell r="U1049">
            <v>12</v>
          </cell>
          <cell r="V1049">
            <v>97</v>
          </cell>
          <cell r="W1049">
            <v>12</v>
          </cell>
          <cell r="X1049">
            <v>97</v>
          </cell>
          <cell r="Y1049">
            <v>0</v>
          </cell>
          <cell r="Z1049">
            <v>0</v>
          </cell>
          <cell r="AB1049" t="str">
            <v>14</v>
          </cell>
          <cell r="AC1049">
            <v>2</v>
          </cell>
          <cell r="AD1049" t="str">
            <v>0</v>
          </cell>
          <cell r="AE1049" t="str">
            <v>0</v>
          </cell>
          <cell r="AF1049" t="str">
            <v>20</v>
          </cell>
          <cell r="AI1049">
            <v>0</v>
          </cell>
          <cell r="AJ1049">
            <v>0</v>
          </cell>
        </row>
        <row r="1050">
          <cell r="A1050" t="str">
            <v>20</v>
          </cell>
          <cell r="B1050" t="str">
            <v>17</v>
          </cell>
          <cell r="C1050" t="str">
            <v>505</v>
          </cell>
          <cell r="D1050" t="str">
            <v>Мойка</v>
          </cell>
          <cell r="G1050" t="str">
            <v>01</v>
          </cell>
          <cell r="H1050">
            <v>89531.18</v>
          </cell>
          <cell r="I1050">
            <v>0</v>
          </cell>
          <cell r="J1050">
            <v>0</v>
          </cell>
          <cell r="K1050">
            <v>1</v>
          </cell>
          <cell r="L1050" t="str">
            <v>88/4</v>
          </cell>
          <cell r="M1050" t="str">
            <v>45100</v>
          </cell>
          <cell r="N1050" t="str">
            <v>14 2925110</v>
          </cell>
          <cell r="P1050">
            <v>11.8</v>
          </cell>
          <cell r="Q1050">
            <v>0</v>
          </cell>
          <cell r="R1050" t="str">
            <v>1</v>
          </cell>
          <cell r="S1050" t="str">
            <v>45</v>
          </cell>
          <cell r="T1050">
            <v>97</v>
          </cell>
          <cell r="U1050">
            <v>12</v>
          </cell>
          <cell r="V1050">
            <v>97</v>
          </cell>
          <cell r="W1050">
            <v>12</v>
          </cell>
          <cell r="X1050">
            <v>97</v>
          </cell>
          <cell r="Y1050">
            <v>0</v>
          </cell>
          <cell r="Z1050">
            <v>0</v>
          </cell>
          <cell r="AB1050" t="str">
            <v>14</v>
          </cell>
          <cell r="AC1050">
            <v>2</v>
          </cell>
          <cell r="AD1050" t="str">
            <v>0</v>
          </cell>
          <cell r="AE1050" t="str">
            <v>0</v>
          </cell>
          <cell r="AF1050" t="str">
            <v>20</v>
          </cell>
          <cell r="AI1050">
            <v>0</v>
          </cell>
          <cell r="AJ1050">
            <v>0</v>
          </cell>
        </row>
        <row r="1051">
          <cell r="A1051" t="str">
            <v>20</v>
          </cell>
          <cell r="B1051" t="str">
            <v>17</v>
          </cell>
          <cell r="C1051" t="str">
            <v>506</v>
          </cell>
          <cell r="D1051" t="str">
            <v>Водонагреватель в си</v>
          </cell>
          <cell r="E1051" t="str">
            <v>стеме теплосети</v>
          </cell>
          <cell r="G1051" t="str">
            <v>01</v>
          </cell>
          <cell r="H1051">
            <v>906.19</v>
          </cell>
          <cell r="I1051">
            <v>0</v>
          </cell>
          <cell r="J1051">
            <v>0</v>
          </cell>
          <cell r="K1051">
            <v>1</v>
          </cell>
          <cell r="L1051" t="str">
            <v>88/4</v>
          </cell>
          <cell r="M1051" t="str">
            <v>40000</v>
          </cell>
          <cell r="N1051" t="str">
            <v>14 2914135</v>
          </cell>
          <cell r="P1051">
            <v>3.7</v>
          </cell>
          <cell r="Q1051">
            <v>0</v>
          </cell>
          <cell r="R1051" t="str">
            <v>1</v>
          </cell>
          <cell r="S1051" t="str">
            <v>40</v>
          </cell>
          <cell r="T1051">
            <v>97</v>
          </cell>
          <cell r="U1051">
            <v>12</v>
          </cell>
          <cell r="V1051">
            <v>97</v>
          </cell>
          <cell r="W1051">
            <v>12</v>
          </cell>
          <cell r="X1051">
            <v>97</v>
          </cell>
          <cell r="Y1051">
            <v>0</v>
          </cell>
          <cell r="Z1051">
            <v>0</v>
          </cell>
          <cell r="AB1051" t="str">
            <v>14</v>
          </cell>
          <cell r="AC1051">
            <v>2</v>
          </cell>
          <cell r="AD1051" t="str">
            <v>0</v>
          </cell>
          <cell r="AE1051" t="str">
            <v>0</v>
          </cell>
          <cell r="AF1051" t="str">
            <v>20</v>
          </cell>
          <cell r="AI1051">
            <v>0</v>
          </cell>
          <cell r="AJ1051">
            <v>0</v>
          </cell>
        </row>
        <row r="1052">
          <cell r="A1052" t="str">
            <v>20</v>
          </cell>
          <cell r="B1052" t="str">
            <v>17</v>
          </cell>
          <cell r="C1052" t="str">
            <v>507</v>
          </cell>
          <cell r="D1052" t="str">
            <v>Водонагреватель в си</v>
          </cell>
          <cell r="E1052" t="str">
            <v>стеме теплосети</v>
          </cell>
          <cell r="G1052" t="str">
            <v>01</v>
          </cell>
          <cell r="H1052">
            <v>906.19</v>
          </cell>
          <cell r="I1052">
            <v>0</v>
          </cell>
          <cell r="J1052">
            <v>0</v>
          </cell>
          <cell r="K1052">
            <v>1</v>
          </cell>
          <cell r="L1052" t="str">
            <v>88/4</v>
          </cell>
          <cell r="M1052" t="str">
            <v>40000</v>
          </cell>
          <cell r="N1052" t="str">
            <v>14 2914135</v>
          </cell>
          <cell r="P1052">
            <v>3.7</v>
          </cell>
          <cell r="Q1052">
            <v>0</v>
          </cell>
          <cell r="R1052" t="str">
            <v>1</v>
          </cell>
          <cell r="S1052" t="str">
            <v>40</v>
          </cell>
          <cell r="T1052">
            <v>97</v>
          </cell>
          <cell r="U1052">
            <v>12</v>
          </cell>
          <cell r="V1052">
            <v>97</v>
          </cell>
          <cell r="W1052">
            <v>12</v>
          </cell>
          <cell r="X1052">
            <v>97</v>
          </cell>
          <cell r="Y1052">
            <v>0</v>
          </cell>
          <cell r="Z1052">
            <v>0</v>
          </cell>
          <cell r="AB1052" t="str">
            <v>14</v>
          </cell>
          <cell r="AC1052">
            <v>2</v>
          </cell>
          <cell r="AD1052" t="str">
            <v>0</v>
          </cell>
          <cell r="AE1052" t="str">
            <v>0</v>
          </cell>
          <cell r="AF1052" t="str">
            <v>20</v>
          </cell>
          <cell r="AI1052">
            <v>0</v>
          </cell>
          <cell r="AJ1052">
            <v>0</v>
          </cell>
        </row>
        <row r="1053">
          <cell r="A1053" t="str">
            <v>20</v>
          </cell>
          <cell r="B1053" t="str">
            <v>17</v>
          </cell>
          <cell r="C1053" t="str">
            <v>508</v>
          </cell>
          <cell r="D1053" t="str">
            <v>Водонагреватель в си</v>
          </cell>
          <cell r="E1053" t="str">
            <v>стеме теплосети</v>
          </cell>
          <cell r="G1053" t="str">
            <v>01</v>
          </cell>
          <cell r="H1053">
            <v>906.19</v>
          </cell>
          <cell r="I1053">
            <v>0</v>
          </cell>
          <cell r="J1053">
            <v>0</v>
          </cell>
          <cell r="K1053">
            <v>1</v>
          </cell>
          <cell r="L1053" t="str">
            <v>88/4</v>
          </cell>
          <cell r="M1053" t="str">
            <v>40000</v>
          </cell>
          <cell r="N1053" t="str">
            <v>14 2914135</v>
          </cell>
          <cell r="P1053">
            <v>3.7</v>
          </cell>
          <cell r="Q1053">
            <v>0</v>
          </cell>
          <cell r="R1053" t="str">
            <v>1</v>
          </cell>
          <cell r="S1053" t="str">
            <v>40</v>
          </cell>
          <cell r="T1053">
            <v>97</v>
          </cell>
          <cell r="U1053">
            <v>12</v>
          </cell>
          <cell r="V1053">
            <v>97</v>
          </cell>
          <cell r="W1053">
            <v>12</v>
          </cell>
          <cell r="X1053">
            <v>97</v>
          </cell>
          <cell r="Y1053">
            <v>0</v>
          </cell>
          <cell r="Z1053">
            <v>0</v>
          </cell>
          <cell r="AB1053" t="str">
            <v>14</v>
          </cell>
          <cell r="AC1053">
            <v>2</v>
          </cell>
          <cell r="AD1053" t="str">
            <v>0</v>
          </cell>
          <cell r="AE1053" t="str">
            <v>0</v>
          </cell>
          <cell r="AF1053" t="str">
            <v>20</v>
          </cell>
          <cell r="AI1053">
            <v>0</v>
          </cell>
          <cell r="AJ1053">
            <v>0</v>
          </cell>
        </row>
        <row r="1054">
          <cell r="A1054" t="str">
            <v>20</v>
          </cell>
          <cell r="B1054" t="str">
            <v>17</v>
          </cell>
          <cell r="C1054" t="str">
            <v>509</v>
          </cell>
          <cell r="D1054" t="str">
            <v>Шкаф ВРУ 50-01 в сис</v>
          </cell>
          <cell r="E1054" t="str">
            <v>теме наруж.эл.сетей</v>
          </cell>
          <cell r="G1054" t="str">
            <v>01</v>
          </cell>
          <cell r="H1054">
            <v>5634.61</v>
          </cell>
          <cell r="I1054">
            <v>0</v>
          </cell>
          <cell r="J1054">
            <v>0</v>
          </cell>
          <cell r="K1054">
            <v>1</v>
          </cell>
          <cell r="L1054" t="str">
            <v>88/4</v>
          </cell>
          <cell r="M1054" t="str">
            <v>40701</v>
          </cell>
          <cell r="N1054" t="str">
            <v>14 3120293</v>
          </cell>
          <cell r="P1054">
            <v>4.4000000000000004</v>
          </cell>
          <cell r="Q1054">
            <v>0</v>
          </cell>
          <cell r="R1054" t="str">
            <v>1</v>
          </cell>
          <cell r="S1054" t="str">
            <v>40</v>
          </cell>
          <cell r="T1054">
            <v>97</v>
          </cell>
          <cell r="U1054">
            <v>12</v>
          </cell>
          <cell r="V1054">
            <v>97</v>
          </cell>
          <cell r="W1054">
            <v>12</v>
          </cell>
          <cell r="X1054">
            <v>97</v>
          </cell>
          <cell r="Y1054">
            <v>0</v>
          </cell>
          <cell r="Z1054">
            <v>0</v>
          </cell>
          <cell r="AB1054" t="str">
            <v>14</v>
          </cell>
          <cell r="AC1054">
            <v>2</v>
          </cell>
          <cell r="AD1054" t="str">
            <v>0</v>
          </cell>
          <cell r="AE1054" t="str">
            <v>0</v>
          </cell>
          <cell r="AF1054" t="str">
            <v>20</v>
          </cell>
          <cell r="AI1054">
            <v>0</v>
          </cell>
          <cell r="AJ1054">
            <v>0</v>
          </cell>
        </row>
        <row r="1055">
          <cell r="A1055" t="str">
            <v>20</v>
          </cell>
          <cell r="B1055" t="str">
            <v>17</v>
          </cell>
          <cell r="C1055" t="str">
            <v>510</v>
          </cell>
          <cell r="D1055" t="str">
            <v>Насос 40с125/25 с эл</v>
          </cell>
          <cell r="E1055" t="str">
            <v>двигателем ДМР100Л2</v>
          </cell>
          <cell r="F1055" t="str">
            <v>в системе нар.канали</v>
          </cell>
          <cell r="G1055" t="str">
            <v>01</v>
          </cell>
          <cell r="H1055">
            <v>16807.79</v>
          </cell>
          <cell r="I1055">
            <v>0</v>
          </cell>
          <cell r="J1055">
            <v>0</v>
          </cell>
          <cell r="K1055">
            <v>1</v>
          </cell>
          <cell r="L1055" t="str">
            <v>88/4</v>
          </cell>
          <cell r="M1055" t="str">
            <v>41502</v>
          </cell>
          <cell r="N1055" t="str">
            <v>14 2912177</v>
          </cell>
          <cell r="P1055">
            <v>12.5</v>
          </cell>
          <cell r="Q1055">
            <v>0</v>
          </cell>
          <cell r="R1055" t="str">
            <v>1</v>
          </cell>
          <cell r="S1055" t="str">
            <v>41</v>
          </cell>
          <cell r="T1055">
            <v>97</v>
          </cell>
          <cell r="U1055">
            <v>12</v>
          </cell>
          <cell r="V1055">
            <v>97</v>
          </cell>
          <cell r="W1055">
            <v>12</v>
          </cell>
          <cell r="X1055">
            <v>97</v>
          </cell>
          <cell r="Y1055">
            <v>0</v>
          </cell>
          <cell r="Z1055">
            <v>0</v>
          </cell>
          <cell r="AB1055" t="str">
            <v>14</v>
          </cell>
          <cell r="AC1055">
            <v>2</v>
          </cell>
          <cell r="AD1055" t="str">
            <v>0</v>
          </cell>
          <cell r="AE1055" t="str">
            <v>0</v>
          </cell>
          <cell r="AF1055" t="str">
            <v>20</v>
          </cell>
          <cell r="AI1055">
            <v>0</v>
          </cell>
          <cell r="AJ1055">
            <v>0</v>
          </cell>
        </row>
        <row r="1056">
          <cell r="A1056" t="str">
            <v>20</v>
          </cell>
          <cell r="B1056" t="str">
            <v>17</v>
          </cell>
          <cell r="C1056" t="str">
            <v>511</v>
          </cell>
          <cell r="D1056" t="str">
            <v>Насос 40с125/25 с эл</v>
          </cell>
          <cell r="E1056" t="str">
            <v>двигат.ДМР100Л2 в си</v>
          </cell>
          <cell r="F1056" t="str">
            <v>стеме наруж.канализ.</v>
          </cell>
          <cell r="G1056" t="str">
            <v>01</v>
          </cell>
          <cell r="H1056">
            <v>16807.79</v>
          </cell>
          <cell r="I1056">
            <v>0</v>
          </cell>
          <cell r="J1056">
            <v>0</v>
          </cell>
          <cell r="K1056">
            <v>1</v>
          </cell>
          <cell r="L1056" t="str">
            <v>88/4</v>
          </cell>
          <cell r="M1056" t="str">
            <v>41502</v>
          </cell>
          <cell r="N1056" t="str">
            <v>14 2912177</v>
          </cell>
          <cell r="P1056">
            <v>12.5</v>
          </cell>
          <cell r="Q1056">
            <v>0</v>
          </cell>
          <cell r="R1056" t="str">
            <v>1</v>
          </cell>
          <cell r="S1056" t="str">
            <v>41</v>
          </cell>
          <cell r="T1056">
            <v>97</v>
          </cell>
          <cell r="U1056">
            <v>12</v>
          </cell>
          <cell r="V1056">
            <v>97</v>
          </cell>
          <cell r="W1056">
            <v>12</v>
          </cell>
          <cell r="X1056">
            <v>97</v>
          </cell>
          <cell r="Y1056">
            <v>0</v>
          </cell>
          <cell r="Z1056">
            <v>0</v>
          </cell>
          <cell r="AB1056" t="str">
            <v>14</v>
          </cell>
          <cell r="AC1056">
            <v>2</v>
          </cell>
          <cell r="AD1056" t="str">
            <v>0</v>
          </cell>
          <cell r="AE1056" t="str">
            <v>0</v>
          </cell>
          <cell r="AF1056" t="str">
            <v>20</v>
          </cell>
          <cell r="AI1056">
            <v>0</v>
          </cell>
          <cell r="AJ1056">
            <v>0</v>
          </cell>
        </row>
        <row r="1057">
          <cell r="A1057" t="str">
            <v>20</v>
          </cell>
          <cell r="B1057" t="str">
            <v>17</v>
          </cell>
          <cell r="C1057" t="str">
            <v>512</v>
          </cell>
          <cell r="D1057" t="str">
            <v>Установка УДВ-616-А6</v>
          </cell>
          <cell r="E1057" t="str">
            <v>1 в системе очистных</v>
          </cell>
          <cell r="F1057" t="str">
            <v xml:space="preserve"> сооружений</v>
          </cell>
          <cell r="G1057" t="str">
            <v>01</v>
          </cell>
          <cell r="H1057">
            <v>20809.650000000001</v>
          </cell>
          <cell r="I1057">
            <v>0</v>
          </cell>
          <cell r="J1057">
            <v>0</v>
          </cell>
          <cell r="K1057">
            <v>1</v>
          </cell>
          <cell r="L1057" t="str">
            <v>88/4</v>
          </cell>
          <cell r="M1057" t="str">
            <v>45100</v>
          </cell>
          <cell r="N1057" t="str">
            <v>14 2912190</v>
          </cell>
          <cell r="P1057">
            <v>11.8</v>
          </cell>
          <cell r="Q1057">
            <v>0</v>
          </cell>
          <cell r="R1057" t="str">
            <v>1</v>
          </cell>
          <cell r="S1057" t="str">
            <v>45</v>
          </cell>
          <cell r="T1057">
            <v>97</v>
          </cell>
          <cell r="U1057">
            <v>12</v>
          </cell>
          <cell r="V1057">
            <v>97</v>
          </cell>
          <cell r="W1057">
            <v>12</v>
          </cell>
          <cell r="X1057">
            <v>97</v>
          </cell>
          <cell r="Y1057">
            <v>0</v>
          </cell>
          <cell r="Z1057">
            <v>0</v>
          </cell>
          <cell r="AB1057" t="str">
            <v>14</v>
          </cell>
          <cell r="AC1057">
            <v>2</v>
          </cell>
          <cell r="AD1057" t="str">
            <v>0</v>
          </cell>
          <cell r="AE1057" t="str">
            <v>0</v>
          </cell>
          <cell r="AF1057" t="str">
            <v>20</v>
          </cell>
          <cell r="AI1057">
            <v>0</v>
          </cell>
          <cell r="AJ1057">
            <v>0</v>
          </cell>
        </row>
        <row r="1058">
          <cell r="A1058" t="str">
            <v>20</v>
          </cell>
          <cell r="B1058" t="str">
            <v>17</v>
          </cell>
          <cell r="C1058" t="str">
            <v>513</v>
          </cell>
          <cell r="D1058" t="str">
            <v>Горел.устр=во 33у-6</v>
          </cell>
          <cell r="E1058" t="str">
            <v>в системе газопровод</v>
          </cell>
          <cell r="F1058" t="str">
            <v>а</v>
          </cell>
          <cell r="G1058" t="str">
            <v>01</v>
          </cell>
          <cell r="H1058">
            <v>2743.15</v>
          </cell>
          <cell r="I1058">
            <v>0</v>
          </cell>
          <cell r="J1058">
            <v>0</v>
          </cell>
          <cell r="K1058">
            <v>1</v>
          </cell>
          <cell r="L1058" t="str">
            <v>88/4</v>
          </cell>
          <cell r="M1058" t="str">
            <v>49020</v>
          </cell>
          <cell r="N1058" t="str">
            <v>14 2914251</v>
          </cell>
          <cell r="P1058">
            <v>5</v>
          </cell>
          <cell r="Q1058">
            <v>0</v>
          </cell>
          <cell r="R1058" t="str">
            <v>1</v>
          </cell>
          <cell r="S1058" t="str">
            <v>49</v>
          </cell>
          <cell r="T1058">
            <v>97</v>
          </cell>
          <cell r="U1058">
            <v>12</v>
          </cell>
          <cell r="V1058">
            <v>97</v>
          </cell>
          <cell r="W1058">
            <v>12</v>
          </cell>
          <cell r="X1058">
            <v>97</v>
          </cell>
          <cell r="Y1058">
            <v>0</v>
          </cell>
          <cell r="Z1058">
            <v>0</v>
          </cell>
          <cell r="AB1058" t="str">
            <v>14</v>
          </cell>
          <cell r="AC1058">
            <v>2</v>
          </cell>
          <cell r="AD1058" t="str">
            <v>0</v>
          </cell>
          <cell r="AE1058" t="str">
            <v>0</v>
          </cell>
          <cell r="AF1058" t="str">
            <v>20</v>
          </cell>
          <cell r="AI1058">
            <v>0</v>
          </cell>
          <cell r="AJ1058">
            <v>0</v>
          </cell>
        </row>
        <row r="1059">
          <cell r="A1059" t="str">
            <v>20</v>
          </cell>
          <cell r="B1059" t="str">
            <v>17</v>
          </cell>
          <cell r="C1059" t="str">
            <v>514</v>
          </cell>
          <cell r="D1059" t="str">
            <v>Кран-балка в системе</v>
          </cell>
          <cell r="E1059" t="str">
            <v xml:space="preserve"> очистных сооружений</v>
          </cell>
          <cell r="G1059" t="str">
            <v>01</v>
          </cell>
          <cell r="H1059">
            <v>31086.240000000002</v>
          </cell>
          <cell r="I1059">
            <v>0</v>
          </cell>
          <cell r="J1059">
            <v>0</v>
          </cell>
          <cell r="K1059">
            <v>1</v>
          </cell>
          <cell r="L1059" t="str">
            <v>88/4</v>
          </cell>
          <cell r="M1059" t="str">
            <v>41722</v>
          </cell>
          <cell r="N1059" t="str">
            <v>14 2915249</v>
          </cell>
          <cell r="P1059">
            <v>14.3</v>
          </cell>
          <cell r="Q1059">
            <v>0</v>
          </cell>
          <cell r="R1059" t="str">
            <v>1</v>
          </cell>
          <cell r="S1059" t="str">
            <v>41</v>
          </cell>
          <cell r="T1059">
            <v>97</v>
          </cell>
          <cell r="U1059">
            <v>12</v>
          </cell>
          <cell r="V1059">
            <v>97</v>
          </cell>
          <cell r="W1059">
            <v>12</v>
          </cell>
          <cell r="X1059">
            <v>97</v>
          </cell>
          <cell r="Y1059">
            <v>0</v>
          </cell>
          <cell r="Z1059">
            <v>0</v>
          </cell>
          <cell r="AB1059" t="str">
            <v>14</v>
          </cell>
          <cell r="AC1059">
            <v>2</v>
          </cell>
          <cell r="AD1059" t="str">
            <v>0</v>
          </cell>
          <cell r="AE1059" t="str">
            <v>0</v>
          </cell>
          <cell r="AF1059" t="str">
            <v>20</v>
          </cell>
          <cell r="AI1059">
            <v>0</v>
          </cell>
          <cell r="AJ1059">
            <v>0</v>
          </cell>
        </row>
        <row r="1060">
          <cell r="A1060" t="str">
            <v>20</v>
          </cell>
          <cell r="B1060" t="str">
            <v>17</v>
          </cell>
          <cell r="C1060" t="str">
            <v>515</v>
          </cell>
          <cell r="D1060" t="str">
            <v>Емкость ЕП-8м3 в сис</v>
          </cell>
          <cell r="E1060" t="str">
            <v>теме очистных сооруж</v>
          </cell>
          <cell r="F1060" t="str">
            <v>ений</v>
          </cell>
          <cell r="G1060" t="str">
            <v>01</v>
          </cell>
          <cell r="H1060">
            <v>11588.21</v>
          </cell>
          <cell r="I1060">
            <v>0</v>
          </cell>
          <cell r="J1060">
            <v>0</v>
          </cell>
          <cell r="K1060">
            <v>1</v>
          </cell>
          <cell r="L1060" t="str">
            <v>88/4</v>
          </cell>
          <cell r="M1060" t="str">
            <v>20323</v>
          </cell>
          <cell r="N1060" t="str">
            <v>12 2811000</v>
          </cell>
          <cell r="P1060">
            <v>4</v>
          </cell>
          <cell r="Q1060">
            <v>0</v>
          </cell>
          <cell r="R1060" t="str">
            <v>1</v>
          </cell>
          <cell r="S1060" t="str">
            <v>20</v>
          </cell>
          <cell r="T1060">
            <v>97</v>
          </cell>
          <cell r="U1060">
            <v>12</v>
          </cell>
          <cell r="V1060">
            <v>97</v>
          </cell>
          <cell r="W1060">
            <v>12</v>
          </cell>
          <cell r="X1060">
            <v>97</v>
          </cell>
          <cell r="Y1060">
            <v>0</v>
          </cell>
          <cell r="Z1060">
            <v>0</v>
          </cell>
          <cell r="AB1060" t="str">
            <v>14</v>
          </cell>
          <cell r="AC1060">
            <v>2</v>
          </cell>
          <cell r="AD1060" t="str">
            <v>0</v>
          </cell>
          <cell r="AE1060" t="str">
            <v>0</v>
          </cell>
          <cell r="AF1060" t="str">
            <v>20</v>
          </cell>
          <cell r="AI1060">
            <v>0</v>
          </cell>
          <cell r="AJ1060">
            <v>0</v>
          </cell>
        </row>
        <row r="1061">
          <cell r="A1061" t="str">
            <v>20</v>
          </cell>
          <cell r="B1061" t="str">
            <v>17</v>
          </cell>
          <cell r="C1061" t="str">
            <v>517</v>
          </cell>
          <cell r="D1061" t="str">
            <v>Насос НС 50/56 в сис</v>
          </cell>
          <cell r="E1061" t="str">
            <v>теме очистных сооруж</v>
          </cell>
          <cell r="F1061" t="str">
            <v>ений</v>
          </cell>
          <cell r="G1061" t="str">
            <v>01</v>
          </cell>
          <cell r="H1061">
            <v>5914.79</v>
          </cell>
          <cell r="I1061">
            <v>0</v>
          </cell>
          <cell r="J1061">
            <v>0</v>
          </cell>
          <cell r="K1061">
            <v>1</v>
          </cell>
          <cell r="L1061" t="str">
            <v>88/4</v>
          </cell>
          <cell r="M1061" t="str">
            <v>41502</v>
          </cell>
          <cell r="N1061" t="str">
            <v>14 2912179</v>
          </cell>
          <cell r="P1061">
            <v>12.5</v>
          </cell>
          <cell r="Q1061">
            <v>0</v>
          </cell>
          <cell r="R1061" t="str">
            <v>1</v>
          </cell>
          <cell r="S1061" t="str">
            <v>41</v>
          </cell>
          <cell r="T1061">
            <v>97</v>
          </cell>
          <cell r="U1061">
            <v>12</v>
          </cell>
          <cell r="V1061">
            <v>97</v>
          </cell>
          <cell r="W1061">
            <v>12</v>
          </cell>
          <cell r="X1061">
            <v>97</v>
          </cell>
          <cell r="Y1061">
            <v>0</v>
          </cell>
          <cell r="Z1061">
            <v>0</v>
          </cell>
          <cell r="AB1061" t="str">
            <v>14</v>
          </cell>
          <cell r="AC1061">
            <v>2</v>
          </cell>
          <cell r="AD1061" t="str">
            <v>0</v>
          </cell>
          <cell r="AE1061" t="str">
            <v>0</v>
          </cell>
          <cell r="AF1061" t="str">
            <v>20</v>
          </cell>
          <cell r="AI1061">
            <v>0</v>
          </cell>
          <cell r="AJ1061">
            <v>0</v>
          </cell>
        </row>
        <row r="1062">
          <cell r="A1062" t="str">
            <v>20</v>
          </cell>
          <cell r="B1062" t="str">
            <v>17</v>
          </cell>
          <cell r="C1062" t="str">
            <v>518</v>
          </cell>
          <cell r="D1062" t="str">
            <v>Насос НС 50/56 в сис</v>
          </cell>
          <cell r="E1062" t="str">
            <v>теме очистных сооруж</v>
          </cell>
          <cell r="F1062" t="str">
            <v>ений</v>
          </cell>
          <cell r="G1062" t="str">
            <v>01</v>
          </cell>
          <cell r="H1062">
            <v>5914.79</v>
          </cell>
          <cell r="I1062">
            <v>0</v>
          </cell>
          <cell r="J1062">
            <v>0</v>
          </cell>
          <cell r="K1062">
            <v>1</v>
          </cell>
          <cell r="L1062" t="str">
            <v>88/4</v>
          </cell>
          <cell r="M1062" t="str">
            <v>41502</v>
          </cell>
          <cell r="N1062" t="str">
            <v>14 2912179</v>
          </cell>
          <cell r="P1062">
            <v>12.5</v>
          </cell>
          <cell r="Q1062">
            <v>0</v>
          </cell>
          <cell r="R1062" t="str">
            <v>1</v>
          </cell>
          <cell r="S1062" t="str">
            <v>41</v>
          </cell>
          <cell r="T1062">
            <v>97</v>
          </cell>
          <cell r="U1062">
            <v>12</v>
          </cell>
          <cell r="V1062">
            <v>97</v>
          </cell>
          <cell r="W1062">
            <v>12</v>
          </cell>
          <cell r="X1062">
            <v>97</v>
          </cell>
          <cell r="Y1062">
            <v>0</v>
          </cell>
          <cell r="Z1062">
            <v>0</v>
          </cell>
          <cell r="AB1062" t="str">
            <v>14</v>
          </cell>
          <cell r="AC1062">
            <v>2</v>
          </cell>
          <cell r="AD1062" t="str">
            <v>0</v>
          </cell>
          <cell r="AE1062" t="str">
            <v>0</v>
          </cell>
          <cell r="AF1062" t="str">
            <v>20</v>
          </cell>
          <cell r="AI1062">
            <v>0</v>
          </cell>
          <cell r="AJ1062">
            <v>0</v>
          </cell>
        </row>
        <row r="1063">
          <cell r="A1063" t="str">
            <v>20</v>
          </cell>
          <cell r="B1063" t="str">
            <v>17</v>
          </cell>
          <cell r="C1063" t="str">
            <v>519</v>
          </cell>
          <cell r="D1063" t="str">
            <v>Подстанция КТП-250</v>
          </cell>
          <cell r="E1063" t="str">
            <v>в системе наруж.эл.с</v>
          </cell>
          <cell r="F1063" t="str">
            <v>етей</v>
          </cell>
          <cell r="G1063" t="str">
            <v>01</v>
          </cell>
          <cell r="H1063">
            <v>23588.97</v>
          </cell>
          <cell r="I1063">
            <v>0</v>
          </cell>
          <cell r="J1063">
            <v>0</v>
          </cell>
          <cell r="K1063">
            <v>1</v>
          </cell>
          <cell r="L1063" t="str">
            <v>88/4</v>
          </cell>
          <cell r="M1063" t="str">
            <v>40702</v>
          </cell>
          <cell r="N1063" t="str">
            <v>14 3115202</v>
          </cell>
          <cell r="P1063">
            <v>9.1</v>
          </cell>
          <cell r="Q1063">
            <v>0</v>
          </cell>
          <cell r="R1063" t="str">
            <v>1</v>
          </cell>
          <cell r="S1063" t="str">
            <v>40</v>
          </cell>
          <cell r="T1063">
            <v>97</v>
          </cell>
          <cell r="U1063">
            <v>12</v>
          </cell>
          <cell r="V1063">
            <v>97</v>
          </cell>
          <cell r="W1063">
            <v>12</v>
          </cell>
          <cell r="X1063">
            <v>97</v>
          </cell>
          <cell r="Y1063">
            <v>0</v>
          </cell>
          <cell r="Z1063">
            <v>0</v>
          </cell>
          <cell r="AB1063" t="str">
            <v>14</v>
          </cell>
          <cell r="AC1063">
            <v>2</v>
          </cell>
          <cell r="AD1063" t="str">
            <v>0</v>
          </cell>
          <cell r="AE1063" t="str">
            <v>0</v>
          </cell>
          <cell r="AF1063" t="str">
            <v>20</v>
          </cell>
          <cell r="AI1063">
            <v>0</v>
          </cell>
          <cell r="AJ1063">
            <v>0</v>
          </cell>
        </row>
        <row r="1064">
          <cell r="A1064" t="str">
            <v>20</v>
          </cell>
          <cell r="B1064" t="str">
            <v>17</v>
          </cell>
          <cell r="C1064" t="str">
            <v>520</v>
          </cell>
          <cell r="D1064" t="str">
            <v>Трансформатор ТМ-250</v>
          </cell>
          <cell r="E1064" t="str">
            <v>/0.04 в системе нару</v>
          </cell>
          <cell r="F1064" t="str">
            <v>ж.эл.сетей</v>
          </cell>
          <cell r="G1064" t="str">
            <v>01</v>
          </cell>
          <cell r="H1064">
            <v>19017.46</v>
          </cell>
          <cell r="I1064">
            <v>0</v>
          </cell>
          <cell r="J1064">
            <v>0</v>
          </cell>
          <cell r="K1064">
            <v>1</v>
          </cell>
          <cell r="L1064" t="str">
            <v>88/4</v>
          </cell>
          <cell r="M1064" t="str">
            <v>40702</v>
          </cell>
          <cell r="N1064" t="str">
            <v>14 3115120</v>
          </cell>
          <cell r="P1064">
            <v>9.1</v>
          </cell>
          <cell r="Q1064">
            <v>0</v>
          </cell>
          <cell r="R1064" t="str">
            <v>1</v>
          </cell>
          <cell r="S1064" t="str">
            <v>40</v>
          </cell>
          <cell r="T1064">
            <v>97</v>
          </cell>
          <cell r="U1064">
            <v>12</v>
          </cell>
          <cell r="V1064">
            <v>97</v>
          </cell>
          <cell r="W1064">
            <v>12</v>
          </cell>
          <cell r="X1064">
            <v>97</v>
          </cell>
          <cell r="Y1064">
            <v>0</v>
          </cell>
          <cell r="Z1064">
            <v>0</v>
          </cell>
          <cell r="AB1064" t="str">
            <v>14</v>
          </cell>
          <cell r="AC1064">
            <v>2</v>
          </cell>
          <cell r="AD1064" t="str">
            <v>0</v>
          </cell>
          <cell r="AE1064" t="str">
            <v>0</v>
          </cell>
          <cell r="AF1064" t="str">
            <v>20</v>
          </cell>
          <cell r="AI1064">
            <v>0</v>
          </cell>
          <cell r="AJ1064">
            <v>0</v>
          </cell>
        </row>
        <row r="1065">
          <cell r="A1065" t="str">
            <v>20</v>
          </cell>
          <cell r="B1065" t="str">
            <v>17</v>
          </cell>
          <cell r="C1065" t="str">
            <v>521</v>
          </cell>
          <cell r="D1065" t="str">
            <v>Мешалка МГК 1м3 N669</v>
          </cell>
          <cell r="E1065" t="str">
            <v>в системе очистных с</v>
          </cell>
          <cell r="F1065" t="str">
            <v>ооружений</v>
          </cell>
          <cell r="G1065" t="str">
            <v>01</v>
          </cell>
          <cell r="H1065">
            <v>10042.379999999999</v>
          </cell>
          <cell r="I1065">
            <v>0</v>
          </cell>
          <cell r="J1065">
            <v>0</v>
          </cell>
          <cell r="K1065">
            <v>1</v>
          </cell>
          <cell r="L1065" t="str">
            <v>88/4</v>
          </cell>
          <cell r="M1065" t="str">
            <v>45100</v>
          </cell>
          <cell r="N1065" t="str">
            <v>14 2912190</v>
          </cell>
          <cell r="P1065">
            <v>11.8</v>
          </cell>
          <cell r="Q1065">
            <v>0</v>
          </cell>
          <cell r="R1065" t="str">
            <v>1</v>
          </cell>
          <cell r="S1065" t="str">
            <v>45</v>
          </cell>
          <cell r="T1065">
            <v>97</v>
          </cell>
          <cell r="U1065">
            <v>12</v>
          </cell>
          <cell r="V1065">
            <v>97</v>
          </cell>
          <cell r="W1065">
            <v>12</v>
          </cell>
          <cell r="X1065">
            <v>97</v>
          </cell>
          <cell r="Y1065">
            <v>0</v>
          </cell>
          <cell r="Z1065">
            <v>0</v>
          </cell>
          <cell r="AB1065" t="str">
            <v>14</v>
          </cell>
          <cell r="AC1065">
            <v>2</v>
          </cell>
          <cell r="AD1065" t="str">
            <v>0</v>
          </cell>
          <cell r="AE1065" t="str">
            <v>0</v>
          </cell>
          <cell r="AF1065" t="str">
            <v>20</v>
          </cell>
          <cell r="AI1065">
            <v>0</v>
          </cell>
          <cell r="AJ1065">
            <v>0</v>
          </cell>
        </row>
        <row r="1066">
          <cell r="A1066" t="str">
            <v>20</v>
          </cell>
          <cell r="B1066" t="str">
            <v>17</v>
          </cell>
          <cell r="C1066" t="str">
            <v>522</v>
          </cell>
          <cell r="D1066" t="str">
            <v>Компрессор С-415М в</v>
          </cell>
          <cell r="E1066" t="str">
            <v>системе очистных соо</v>
          </cell>
          <cell r="F1066" t="str">
            <v>ружений</v>
          </cell>
          <cell r="G1066" t="str">
            <v>01</v>
          </cell>
          <cell r="H1066">
            <v>4388.6499999999996</v>
          </cell>
          <cell r="I1066">
            <v>0</v>
          </cell>
          <cell r="J1066">
            <v>0</v>
          </cell>
          <cell r="K1066">
            <v>1</v>
          </cell>
          <cell r="L1066" t="str">
            <v>88/4</v>
          </cell>
          <cell r="M1066" t="str">
            <v>41404</v>
          </cell>
          <cell r="N1066" t="str">
            <v>14 2912133</v>
          </cell>
          <cell r="P1066">
            <v>14.3</v>
          </cell>
          <cell r="Q1066">
            <v>0</v>
          </cell>
          <cell r="R1066" t="str">
            <v>1</v>
          </cell>
          <cell r="S1066" t="str">
            <v>41</v>
          </cell>
          <cell r="T1066">
            <v>97</v>
          </cell>
          <cell r="U1066">
            <v>12</v>
          </cell>
          <cell r="V1066">
            <v>97</v>
          </cell>
          <cell r="W1066">
            <v>12</v>
          </cell>
          <cell r="X1066">
            <v>97</v>
          </cell>
          <cell r="Y1066">
            <v>0</v>
          </cell>
          <cell r="Z1066">
            <v>0</v>
          </cell>
          <cell r="AB1066" t="str">
            <v>14</v>
          </cell>
          <cell r="AC1066">
            <v>2</v>
          </cell>
          <cell r="AD1066" t="str">
            <v>0</v>
          </cell>
          <cell r="AE1066" t="str">
            <v>0</v>
          </cell>
          <cell r="AF1066" t="str">
            <v>20</v>
          </cell>
          <cell r="AI1066">
            <v>0</v>
          </cell>
          <cell r="AJ1066">
            <v>0</v>
          </cell>
        </row>
        <row r="1067">
          <cell r="A1067" t="str">
            <v>20</v>
          </cell>
          <cell r="B1067" t="str">
            <v>17</v>
          </cell>
          <cell r="C1067" t="str">
            <v>523</v>
          </cell>
          <cell r="D1067" t="str">
            <v>Пункт разъединит.ПР3</v>
          </cell>
          <cell r="E1067" t="str">
            <v>078 в системе наруж.</v>
          </cell>
          <cell r="F1067" t="str">
            <v>эл.сетей</v>
          </cell>
          <cell r="G1067" t="str">
            <v>01</v>
          </cell>
          <cell r="H1067">
            <v>2419.2399999999998</v>
          </cell>
          <cell r="I1067">
            <v>0</v>
          </cell>
          <cell r="J1067">
            <v>0</v>
          </cell>
          <cell r="K1067">
            <v>1</v>
          </cell>
          <cell r="L1067" t="str">
            <v>88/4</v>
          </cell>
          <cell r="M1067" t="str">
            <v>40702</v>
          </cell>
          <cell r="N1067" t="str">
            <v>14 3120292</v>
          </cell>
          <cell r="P1067">
            <v>9.1</v>
          </cell>
          <cell r="Q1067">
            <v>0</v>
          </cell>
          <cell r="R1067" t="str">
            <v>1</v>
          </cell>
          <cell r="S1067" t="str">
            <v>40</v>
          </cell>
          <cell r="T1067">
            <v>97</v>
          </cell>
          <cell r="U1067">
            <v>12</v>
          </cell>
          <cell r="V1067">
            <v>97</v>
          </cell>
          <cell r="W1067">
            <v>12</v>
          </cell>
          <cell r="X1067">
            <v>97</v>
          </cell>
          <cell r="Y1067">
            <v>0</v>
          </cell>
          <cell r="Z1067">
            <v>0</v>
          </cell>
          <cell r="AB1067" t="str">
            <v>14</v>
          </cell>
          <cell r="AC1067">
            <v>2</v>
          </cell>
          <cell r="AD1067" t="str">
            <v>0</v>
          </cell>
          <cell r="AE1067" t="str">
            <v>0</v>
          </cell>
          <cell r="AF1067" t="str">
            <v>20</v>
          </cell>
          <cell r="AI1067">
            <v>0</v>
          </cell>
          <cell r="AJ1067">
            <v>0</v>
          </cell>
        </row>
        <row r="1068">
          <cell r="A1068" t="str">
            <v>20</v>
          </cell>
          <cell r="B1068" t="str">
            <v>17</v>
          </cell>
          <cell r="C1068" t="str">
            <v>524</v>
          </cell>
          <cell r="D1068" t="str">
            <v>Емкость V-62м3 в сис</v>
          </cell>
          <cell r="E1068" t="str">
            <v>теме очистных сооруж</v>
          </cell>
          <cell r="F1068" t="str">
            <v>ений</v>
          </cell>
          <cell r="G1068" t="str">
            <v>01</v>
          </cell>
          <cell r="H1068">
            <v>27429.03</v>
          </cell>
          <cell r="I1068">
            <v>0</v>
          </cell>
          <cell r="J1068">
            <v>0</v>
          </cell>
          <cell r="K1068">
            <v>1</v>
          </cell>
          <cell r="L1068" t="str">
            <v>88/4</v>
          </cell>
          <cell r="M1068" t="str">
            <v>20323</v>
          </cell>
          <cell r="N1068" t="str">
            <v>12 2811000</v>
          </cell>
          <cell r="P1068">
            <v>4</v>
          </cell>
          <cell r="Q1068">
            <v>0</v>
          </cell>
          <cell r="R1068" t="str">
            <v>1</v>
          </cell>
          <cell r="S1068" t="str">
            <v>20</v>
          </cell>
          <cell r="T1068">
            <v>97</v>
          </cell>
          <cell r="U1068">
            <v>12</v>
          </cell>
          <cell r="V1068">
            <v>97</v>
          </cell>
          <cell r="W1068">
            <v>12</v>
          </cell>
          <cell r="X1068">
            <v>97</v>
          </cell>
          <cell r="Y1068">
            <v>0</v>
          </cell>
          <cell r="Z1068">
            <v>0</v>
          </cell>
          <cell r="AB1068" t="str">
            <v>14</v>
          </cell>
          <cell r="AC1068">
            <v>2</v>
          </cell>
          <cell r="AD1068" t="str">
            <v>0</v>
          </cell>
          <cell r="AE1068" t="str">
            <v>0</v>
          </cell>
          <cell r="AF1068" t="str">
            <v>20</v>
          </cell>
          <cell r="AI1068">
            <v>0</v>
          </cell>
          <cell r="AJ1068">
            <v>0</v>
          </cell>
        </row>
        <row r="1069">
          <cell r="A1069" t="str">
            <v>20</v>
          </cell>
          <cell r="B1069" t="str">
            <v>17</v>
          </cell>
          <cell r="C1069" t="str">
            <v>525</v>
          </cell>
          <cell r="D1069" t="str">
            <v>Насос Н1В1.6/5-0.16К</v>
          </cell>
          <cell r="E1069" t="str">
            <v>с эл.двиг.АИР 80В6 в</v>
          </cell>
          <cell r="F1069" t="str">
            <v>системе очист.сооруж</v>
          </cell>
          <cell r="G1069" t="str">
            <v>01</v>
          </cell>
          <cell r="H1069">
            <v>10054.450000000001</v>
          </cell>
          <cell r="I1069">
            <v>0</v>
          </cell>
          <cell r="J1069">
            <v>0</v>
          </cell>
          <cell r="K1069">
            <v>1</v>
          </cell>
          <cell r="L1069" t="str">
            <v>88/4</v>
          </cell>
          <cell r="M1069" t="str">
            <v>41502</v>
          </cell>
          <cell r="N1069" t="str">
            <v>14 2912177</v>
          </cell>
          <cell r="P1069">
            <v>12.5</v>
          </cell>
          <cell r="Q1069">
            <v>0</v>
          </cell>
          <cell r="R1069" t="str">
            <v>1</v>
          </cell>
          <cell r="S1069" t="str">
            <v>41</v>
          </cell>
          <cell r="T1069">
            <v>97</v>
          </cell>
          <cell r="U1069">
            <v>12</v>
          </cell>
          <cell r="V1069">
            <v>97</v>
          </cell>
          <cell r="W1069">
            <v>12</v>
          </cell>
          <cell r="X1069">
            <v>97</v>
          </cell>
          <cell r="Y1069">
            <v>0</v>
          </cell>
          <cell r="Z1069">
            <v>0</v>
          </cell>
          <cell r="AB1069" t="str">
            <v>14</v>
          </cell>
          <cell r="AC1069">
            <v>2</v>
          </cell>
          <cell r="AD1069" t="str">
            <v>0</v>
          </cell>
          <cell r="AE1069" t="str">
            <v>0</v>
          </cell>
          <cell r="AF1069" t="str">
            <v>20</v>
          </cell>
          <cell r="AI1069">
            <v>0</v>
          </cell>
          <cell r="AJ1069">
            <v>0</v>
          </cell>
        </row>
        <row r="1070">
          <cell r="A1070" t="str">
            <v>20</v>
          </cell>
          <cell r="B1070" t="str">
            <v>17</v>
          </cell>
          <cell r="C1070" t="str">
            <v>526</v>
          </cell>
          <cell r="D1070" t="str">
            <v>Оборудование для очи</v>
          </cell>
          <cell r="E1070" t="str">
            <v>стных сооруж Установ</v>
          </cell>
          <cell r="F1070" t="str">
            <v>ка СПО-1</v>
          </cell>
          <cell r="G1070" t="str">
            <v>01</v>
          </cell>
          <cell r="H1070">
            <v>649681.16</v>
          </cell>
          <cell r="I1070">
            <v>0</v>
          </cell>
          <cell r="J1070">
            <v>0</v>
          </cell>
          <cell r="K1070">
            <v>1</v>
          </cell>
          <cell r="L1070" t="str">
            <v>88/4</v>
          </cell>
          <cell r="M1070" t="str">
            <v>45100</v>
          </cell>
          <cell r="N1070" t="str">
            <v>14 2912190</v>
          </cell>
          <cell r="P1070">
            <v>11.8</v>
          </cell>
          <cell r="Q1070">
            <v>0</v>
          </cell>
          <cell r="R1070" t="str">
            <v>1</v>
          </cell>
          <cell r="S1070" t="str">
            <v>45</v>
          </cell>
          <cell r="T1070">
            <v>97</v>
          </cell>
          <cell r="U1070">
            <v>12</v>
          </cell>
          <cell r="V1070">
            <v>97</v>
          </cell>
          <cell r="W1070">
            <v>12</v>
          </cell>
          <cell r="X1070">
            <v>97</v>
          </cell>
          <cell r="Y1070">
            <v>0</v>
          </cell>
          <cell r="Z1070">
            <v>0</v>
          </cell>
          <cell r="AB1070" t="str">
            <v>14</v>
          </cell>
          <cell r="AC1070">
            <v>2</v>
          </cell>
          <cell r="AD1070" t="str">
            <v>0</v>
          </cell>
          <cell r="AE1070" t="str">
            <v>0</v>
          </cell>
          <cell r="AF1070" t="str">
            <v>20</v>
          </cell>
          <cell r="AI1070">
            <v>0</v>
          </cell>
          <cell r="AJ1070">
            <v>0</v>
          </cell>
        </row>
        <row r="1071">
          <cell r="A1071" t="str">
            <v>20</v>
          </cell>
          <cell r="B1071" t="str">
            <v>17</v>
          </cell>
          <cell r="C1071" t="str">
            <v>527</v>
          </cell>
          <cell r="D1071" t="str">
            <v>Газорегулятор 2Ц400</v>
          </cell>
          <cell r="E1071" t="str">
            <v>в системе газопровод</v>
          </cell>
          <cell r="F1071" t="str">
            <v>а</v>
          </cell>
          <cell r="G1071" t="str">
            <v>01</v>
          </cell>
          <cell r="H1071">
            <v>8877.49</v>
          </cell>
          <cell r="I1071">
            <v>0</v>
          </cell>
          <cell r="J1071">
            <v>0</v>
          </cell>
          <cell r="K1071">
            <v>1</v>
          </cell>
          <cell r="L1071" t="str">
            <v>88/4</v>
          </cell>
          <cell r="M1071" t="str">
            <v>49020</v>
          </cell>
          <cell r="N1071" t="str">
            <v>14 2919134</v>
          </cell>
          <cell r="P1071">
            <v>5</v>
          </cell>
          <cell r="Q1071">
            <v>0</v>
          </cell>
          <cell r="R1071" t="str">
            <v>1</v>
          </cell>
          <cell r="S1071" t="str">
            <v>49</v>
          </cell>
          <cell r="T1071">
            <v>97</v>
          </cell>
          <cell r="U1071">
            <v>12</v>
          </cell>
          <cell r="V1071">
            <v>97</v>
          </cell>
          <cell r="W1071">
            <v>12</v>
          </cell>
          <cell r="X1071">
            <v>97</v>
          </cell>
          <cell r="Y1071">
            <v>0</v>
          </cell>
          <cell r="Z1071">
            <v>0</v>
          </cell>
          <cell r="AB1071" t="str">
            <v>14</v>
          </cell>
          <cell r="AC1071">
            <v>2</v>
          </cell>
          <cell r="AD1071" t="str">
            <v>0</v>
          </cell>
          <cell r="AE1071" t="str">
            <v>0</v>
          </cell>
          <cell r="AF1071" t="str">
            <v>20</v>
          </cell>
          <cell r="AI1071">
            <v>0</v>
          </cell>
          <cell r="AJ1071">
            <v>0</v>
          </cell>
        </row>
        <row r="1072">
          <cell r="A1072" t="str">
            <v>20</v>
          </cell>
          <cell r="B1072" t="str">
            <v>17</v>
          </cell>
          <cell r="C1072" t="str">
            <v>529</v>
          </cell>
          <cell r="D1072" t="str">
            <v>Теплосети к цеху по</v>
          </cell>
          <cell r="E1072" t="str">
            <v>переработке молока</v>
          </cell>
          <cell r="G1072" t="str">
            <v>01</v>
          </cell>
          <cell r="H1072">
            <v>103367.51</v>
          </cell>
          <cell r="I1072">
            <v>0</v>
          </cell>
          <cell r="J1072">
            <v>0</v>
          </cell>
          <cell r="K1072">
            <v>1</v>
          </cell>
          <cell r="L1072" t="str">
            <v>88/4</v>
          </cell>
          <cell r="M1072" t="str">
            <v>30121</v>
          </cell>
          <cell r="N1072" t="str">
            <v>12 4527392</v>
          </cell>
          <cell r="P1072">
            <v>4</v>
          </cell>
          <cell r="Q1072">
            <v>0</v>
          </cell>
          <cell r="R1072" t="str">
            <v>1</v>
          </cell>
          <cell r="S1072" t="str">
            <v>30</v>
          </cell>
          <cell r="T1072">
            <v>97</v>
          </cell>
          <cell r="U1072">
            <v>12</v>
          </cell>
          <cell r="V1072">
            <v>97</v>
          </cell>
          <cell r="W1072">
            <v>12</v>
          </cell>
          <cell r="X1072">
            <v>97</v>
          </cell>
          <cell r="Y1072">
            <v>0</v>
          </cell>
          <cell r="Z1072">
            <v>0</v>
          </cell>
          <cell r="AB1072" t="str">
            <v>14</v>
          </cell>
          <cell r="AC1072">
            <v>2</v>
          </cell>
          <cell r="AD1072" t="str">
            <v>0</v>
          </cell>
          <cell r="AE1072" t="str">
            <v>0</v>
          </cell>
          <cell r="AF1072" t="str">
            <v>20</v>
          </cell>
          <cell r="AI1072">
            <v>0</v>
          </cell>
          <cell r="AJ1072">
            <v>0</v>
          </cell>
        </row>
        <row r="1073">
          <cell r="A1073" t="str">
            <v>20</v>
          </cell>
          <cell r="B1073" t="str">
            <v>17</v>
          </cell>
          <cell r="C1073" t="str">
            <v>530</v>
          </cell>
          <cell r="D1073" t="str">
            <v>Наружние эл.сети к ц</v>
          </cell>
          <cell r="E1073" t="str">
            <v>еху по переработке</v>
          </cell>
          <cell r="F1073" t="str">
            <v>молока</v>
          </cell>
          <cell r="G1073" t="str">
            <v>01</v>
          </cell>
          <cell r="H1073">
            <v>38944.089999999997</v>
          </cell>
          <cell r="I1073">
            <v>0</v>
          </cell>
          <cell r="J1073">
            <v>0</v>
          </cell>
          <cell r="K1073">
            <v>1</v>
          </cell>
          <cell r="L1073" t="str">
            <v>88/4</v>
          </cell>
          <cell r="M1073" t="str">
            <v>30012</v>
          </cell>
          <cell r="N1073" t="str">
            <v>12 4527342</v>
          </cell>
          <cell r="P1073">
            <v>4</v>
          </cell>
          <cell r="Q1073">
            <v>0</v>
          </cell>
          <cell r="R1073" t="str">
            <v>1</v>
          </cell>
          <cell r="S1073" t="str">
            <v>30</v>
          </cell>
          <cell r="T1073">
            <v>97</v>
          </cell>
          <cell r="U1073">
            <v>12</v>
          </cell>
          <cell r="V1073">
            <v>97</v>
          </cell>
          <cell r="W1073">
            <v>12</v>
          </cell>
          <cell r="X1073">
            <v>97</v>
          </cell>
          <cell r="Y1073">
            <v>0</v>
          </cell>
          <cell r="Z1073">
            <v>0</v>
          </cell>
          <cell r="AB1073" t="str">
            <v>14</v>
          </cell>
          <cell r="AC1073">
            <v>2</v>
          </cell>
          <cell r="AD1073" t="str">
            <v>0</v>
          </cell>
          <cell r="AE1073" t="str">
            <v>0</v>
          </cell>
          <cell r="AF1073" t="str">
            <v>20</v>
          </cell>
          <cell r="AI1073">
            <v>0</v>
          </cell>
          <cell r="AJ1073">
            <v>0</v>
          </cell>
        </row>
        <row r="1074">
          <cell r="A1074" t="str">
            <v>20</v>
          </cell>
          <cell r="B1074" t="str">
            <v>17</v>
          </cell>
          <cell r="C1074" t="str">
            <v>531</v>
          </cell>
          <cell r="D1074" t="str">
            <v>Канализационные сети</v>
          </cell>
          <cell r="E1074" t="str">
            <v xml:space="preserve"> к цеху по переработ</v>
          </cell>
          <cell r="F1074" t="str">
            <v>ке молока</v>
          </cell>
          <cell r="G1074" t="str">
            <v>01</v>
          </cell>
          <cell r="H1074">
            <v>635621.64</v>
          </cell>
          <cell r="I1074">
            <v>0</v>
          </cell>
          <cell r="J1074">
            <v>0</v>
          </cell>
          <cell r="K1074">
            <v>1</v>
          </cell>
          <cell r="L1074" t="str">
            <v>88/4</v>
          </cell>
          <cell r="M1074" t="str">
            <v>30108</v>
          </cell>
          <cell r="N1074" t="str">
            <v>12 4527372</v>
          </cell>
          <cell r="P1074">
            <v>4</v>
          </cell>
          <cell r="Q1074">
            <v>0</v>
          </cell>
          <cell r="R1074" t="str">
            <v>1</v>
          </cell>
          <cell r="S1074" t="str">
            <v>30</v>
          </cell>
          <cell r="T1074">
            <v>97</v>
          </cell>
          <cell r="U1074">
            <v>12</v>
          </cell>
          <cell r="V1074">
            <v>97</v>
          </cell>
          <cell r="W1074">
            <v>12</v>
          </cell>
          <cell r="X1074">
            <v>97</v>
          </cell>
          <cell r="Y1074">
            <v>0</v>
          </cell>
          <cell r="Z1074">
            <v>0</v>
          </cell>
          <cell r="AB1074" t="str">
            <v>14</v>
          </cell>
          <cell r="AC1074">
            <v>2</v>
          </cell>
          <cell r="AD1074" t="str">
            <v>0</v>
          </cell>
          <cell r="AE1074" t="str">
            <v>0</v>
          </cell>
          <cell r="AF1074" t="str">
            <v>20</v>
          </cell>
          <cell r="AI1074">
            <v>0</v>
          </cell>
          <cell r="AJ1074">
            <v>0</v>
          </cell>
        </row>
        <row r="1075">
          <cell r="A1075" t="str">
            <v>20</v>
          </cell>
          <cell r="B1075" t="str">
            <v>17</v>
          </cell>
          <cell r="C1075" t="str">
            <v>532</v>
          </cell>
          <cell r="D1075" t="str">
            <v>Здание очист.сооруже</v>
          </cell>
          <cell r="E1075" t="str">
            <v>ний к цеху по перера</v>
          </cell>
          <cell r="F1075" t="str">
            <v>ботке молока</v>
          </cell>
          <cell r="G1075" t="str">
            <v>01</v>
          </cell>
          <cell r="H1075">
            <v>1629689.16</v>
          </cell>
          <cell r="I1075">
            <v>0</v>
          </cell>
          <cell r="J1075">
            <v>0</v>
          </cell>
          <cell r="K1075">
            <v>1</v>
          </cell>
          <cell r="L1075" t="str">
            <v>88/4</v>
          </cell>
          <cell r="M1075" t="str">
            <v>10008</v>
          </cell>
          <cell r="N1075" t="str">
            <v>11 4524362</v>
          </cell>
          <cell r="P1075">
            <v>5</v>
          </cell>
          <cell r="Q1075">
            <v>0</v>
          </cell>
          <cell r="R1075" t="str">
            <v>1</v>
          </cell>
          <cell r="S1075" t="str">
            <v>10</v>
          </cell>
          <cell r="T1075">
            <v>97</v>
          </cell>
          <cell r="U1075">
            <v>12</v>
          </cell>
          <cell r="V1075">
            <v>97</v>
          </cell>
          <cell r="W1075">
            <v>12</v>
          </cell>
          <cell r="X1075">
            <v>97</v>
          </cell>
          <cell r="Y1075">
            <v>0</v>
          </cell>
          <cell r="Z1075">
            <v>0</v>
          </cell>
          <cell r="AB1075" t="str">
            <v>14</v>
          </cell>
          <cell r="AC1075">
            <v>2</v>
          </cell>
          <cell r="AD1075" t="str">
            <v>0</v>
          </cell>
          <cell r="AE1075" t="str">
            <v>0</v>
          </cell>
          <cell r="AF1075" t="str">
            <v>20</v>
          </cell>
          <cell r="AI1075">
            <v>0</v>
          </cell>
          <cell r="AJ1075">
            <v>0</v>
          </cell>
        </row>
        <row r="1076">
          <cell r="A1076" t="str">
            <v>20</v>
          </cell>
          <cell r="B1076" t="str">
            <v>17</v>
          </cell>
          <cell r="C1076" t="str">
            <v>533</v>
          </cell>
          <cell r="D1076" t="str">
            <v>Газопровод к цеху по</v>
          </cell>
          <cell r="E1076" t="str">
            <v xml:space="preserve"> переработке молока</v>
          </cell>
          <cell r="G1076" t="str">
            <v>01</v>
          </cell>
          <cell r="H1076">
            <v>25709.43</v>
          </cell>
          <cell r="I1076">
            <v>0</v>
          </cell>
          <cell r="J1076">
            <v>0</v>
          </cell>
          <cell r="K1076">
            <v>1</v>
          </cell>
          <cell r="L1076" t="str">
            <v>88/4</v>
          </cell>
          <cell r="M1076" t="str">
            <v>30101</v>
          </cell>
          <cell r="N1076" t="str">
            <v>14 4527384</v>
          </cell>
          <cell r="P1076">
            <v>2.5</v>
          </cell>
          <cell r="Q1076">
            <v>0</v>
          </cell>
          <cell r="R1076" t="str">
            <v>1</v>
          </cell>
          <cell r="S1076" t="str">
            <v>30</v>
          </cell>
          <cell r="T1076">
            <v>97</v>
          </cell>
          <cell r="U1076">
            <v>12</v>
          </cell>
          <cell r="V1076">
            <v>97</v>
          </cell>
          <cell r="W1076">
            <v>12</v>
          </cell>
          <cell r="X1076">
            <v>97</v>
          </cell>
          <cell r="Y1076">
            <v>0</v>
          </cell>
          <cell r="Z1076">
            <v>0</v>
          </cell>
          <cell r="AB1076" t="str">
            <v>14</v>
          </cell>
          <cell r="AC1076">
            <v>2</v>
          </cell>
          <cell r="AD1076" t="str">
            <v>0</v>
          </cell>
          <cell r="AE1076" t="str">
            <v>0</v>
          </cell>
          <cell r="AF1076" t="str">
            <v>20</v>
          </cell>
          <cell r="AI1076">
            <v>0</v>
          </cell>
          <cell r="AJ1076">
            <v>0</v>
          </cell>
        </row>
        <row r="1077">
          <cell r="A1077" t="str">
            <v>20</v>
          </cell>
          <cell r="B1077" t="str">
            <v>17</v>
          </cell>
          <cell r="C1077" t="str">
            <v>534</v>
          </cell>
          <cell r="D1077" t="str">
            <v>Здание цеха по перер</v>
          </cell>
          <cell r="E1077" t="str">
            <v>аботке молока 30х12</v>
          </cell>
          <cell r="G1077" t="str">
            <v>01</v>
          </cell>
          <cell r="H1077">
            <v>463357.65</v>
          </cell>
          <cell r="I1077">
            <v>0</v>
          </cell>
          <cell r="J1077">
            <v>0</v>
          </cell>
          <cell r="K1077">
            <v>1</v>
          </cell>
          <cell r="L1077" t="str">
            <v>88/4</v>
          </cell>
          <cell r="M1077" t="str">
            <v>10008</v>
          </cell>
          <cell r="N1077" t="str">
            <v>11 4524362</v>
          </cell>
          <cell r="P1077">
            <v>5</v>
          </cell>
          <cell r="Q1077">
            <v>0</v>
          </cell>
          <cell r="R1077" t="str">
            <v>1</v>
          </cell>
          <cell r="S1077" t="str">
            <v>10</v>
          </cell>
          <cell r="T1077">
            <v>97</v>
          </cell>
          <cell r="U1077">
            <v>12</v>
          </cell>
          <cell r="V1077">
            <v>97</v>
          </cell>
          <cell r="W1077">
            <v>12</v>
          </cell>
          <cell r="X1077">
            <v>97</v>
          </cell>
          <cell r="Y1077">
            <v>0</v>
          </cell>
          <cell r="Z1077">
            <v>0</v>
          </cell>
          <cell r="AB1077" t="str">
            <v>14</v>
          </cell>
          <cell r="AC1077">
            <v>2</v>
          </cell>
          <cell r="AD1077" t="str">
            <v>0</v>
          </cell>
          <cell r="AE1077" t="str">
            <v>0</v>
          </cell>
          <cell r="AF1077" t="str">
            <v>20</v>
          </cell>
          <cell r="AI1077">
            <v>0</v>
          </cell>
          <cell r="AJ1077">
            <v>0</v>
          </cell>
        </row>
        <row r="1078">
          <cell r="A1078" t="str">
            <v>20</v>
          </cell>
          <cell r="B1078" t="str">
            <v>17</v>
          </cell>
          <cell r="C1078" t="str">
            <v>535</v>
          </cell>
          <cell r="D1078" t="str">
            <v>Наружние водопроводн</v>
          </cell>
          <cell r="E1078" t="str">
            <v>ые сети /стальные/ к</v>
          </cell>
          <cell r="F1078" t="str">
            <v>цеху по перераб.мол.</v>
          </cell>
          <cell r="G1078" t="str">
            <v>01</v>
          </cell>
          <cell r="H1078">
            <v>152920.29999999999</v>
          </cell>
          <cell r="I1078">
            <v>0</v>
          </cell>
          <cell r="J1078">
            <v>0</v>
          </cell>
          <cell r="K1078">
            <v>1</v>
          </cell>
          <cell r="L1078" t="str">
            <v>88/4</v>
          </cell>
          <cell r="M1078" t="str">
            <v>30109</v>
          </cell>
          <cell r="N1078" t="str">
            <v>12 4527351</v>
          </cell>
          <cell r="P1078">
            <v>5</v>
          </cell>
          <cell r="Q1078">
            <v>0</v>
          </cell>
          <cell r="R1078" t="str">
            <v>1</v>
          </cell>
          <cell r="S1078" t="str">
            <v>30</v>
          </cell>
          <cell r="T1078">
            <v>97</v>
          </cell>
          <cell r="U1078">
            <v>12</v>
          </cell>
          <cell r="V1078">
            <v>97</v>
          </cell>
          <cell r="W1078">
            <v>12</v>
          </cell>
          <cell r="X1078">
            <v>97</v>
          </cell>
          <cell r="Y1078">
            <v>0</v>
          </cell>
          <cell r="Z1078">
            <v>0</v>
          </cell>
          <cell r="AB1078" t="str">
            <v>14</v>
          </cell>
          <cell r="AC1078">
            <v>2</v>
          </cell>
          <cell r="AD1078" t="str">
            <v>0</v>
          </cell>
          <cell r="AE1078" t="str">
            <v>0</v>
          </cell>
          <cell r="AF1078" t="str">
            <v>20</v>
          </cell>
          <cell r="AI1078">
            <v>0</v>
          </cell>
          <cell r="AJ1078">
            <v>0</v>
          </cell>
        </row>
        <row r="1079">
          <cell r="A1079" t="str">
            <v>20</v>
          </cell>
          <cell r="B1079" t="str">
            <v>17</v>
          </cell>
          <cell r="C1079" t="str">
            <v>536</v>
          </cell>
          <cell r="D1079" t="str">
            <v>Благоустройство терр</v>
          </cell>
          <cell r="E1079" t="str">
            <v>итории цеха по перер</v>
          </cell>
          <cell r="F1079" t="str">
            <v>аботке молока</v>
          </cell>
          <cell r="G1079" t="str">
            <v>01</v>
          </cell>
          <cell r="H1079">
            <v>715947.11</v>
          </cell>
          <cell r="I1079">
            <v>0</v>
          </cell>
          <cell r="J1079">
            <v>0</v>
          </cell>
          <cell r="K1079">
            <v>1</v>
          </cell>
          <cell r="L1079" t="str">
            <v>88/4</v>
          </cell>
          <cell r="M1079" t="str">
            <v>20223</v>
          </cell>
          <cell r="N1079" t="str">
            <v>12 4526372</v>
          </cell>
          <cell r="P1079">
            <v>3.2</v>
          </cell>
          <cell r="Q1079">
            <v>0</v>
          </cell>
          <cell r="R1079" t="str">
            <v>1</v>
          </cell>
          <cell r="S1079" t="str">
            <v>20</v>
          </cell>
          <cell r="T1079">
            <v>97</v>
          </cell>
          <cell r="U1079">
            <v>12</v>
          </cell>
          <cell r="V1079">
            <v>97</v>
          </cell>
          <cell r="W1079">
            <v>12</v>
          </cell>
          <cell r="X1079">
            <v>97</v>
          </cell>
          <cell r="Y1079">
            <v>0</v>
          </cell>
          <cell r="Z1079">
            <v>0</v>
          </cell>
          <cell r="AB1079" t="str">
            <v>14</v>
          </cell>
          <cell r="AC1079">
            <v>2</v>
          </cell>
          <cell r="AD1079" t="str">
            <v>0</v>
          </cell>
          <cell r="AE1079" t="str">
            <v>0</v>
          </cell>
          <cell r="AF1079" t="str">
            <v>20</v>
          </cell>
          <cell r="AI1079">
            <v>0</v>
          </cell>
          <cell r="AJ1079">
            <v>0</v>
          </cell>
        </row>
        <row r="1080">
          <cell r="A1080" t="str">
            <v>02</v>
          </cell>
          <cell r="B1080" t="str">
            <v>80</v>
          </cell>
          <cell r="C1080" t="str">
            <v>538</v>
          </cell>
          <cell r="D1080" t="str">
            <v>Компьютер Р-166.1.76</v>
          </cell>
          <cell r="E1080" t="str">
            <v>в SVGA с принтером</v>
          </cell>
          <cell r="F1080" t="str">
            <v>EPSON-1050</v>
          </cell>
          <cell r="G1080" t="str">
            <v>01</v>
          </cell>
          <cell r="H1080">
            <v>7750</v>
          </cell>
          <cell r="I1080">
            <v>0</v>
          </cell>
          <cell r="J1080">
            <v>0</v>
          </cell>
          <cell r="L1080" t="str">
            <v>26</v>
          </cell>
          <cell r="M1080" t="str">
            <v>48008</v>
          </cell>
          <cell r="N1080" t="str">
            <v>14 3020203</v>
          </cell>
          <cell r="P1080">
            <v>10</v>
          </cell>
          <cell r="Q1080">
            <v>0</v>
          </cell>
          <cell r="R1080" t="str">
            <v>1</v>
          </cell>
          <cell r="S1080" t="str">
            <v>48</v>
          </cell>
          <cell r="T1080">
            <v>97</v>
          </cell>
          <cell r="U1080">
            <v>2</v>
          </cell>
          <cell r="V1080">
            <v>98</v>
          </cell>
          <cell r="W1080">
            <v>2</v>
          </cell>
          <cell r="X1080">
            <v>98</v>
          </cell>
          <cell r="Y1080">
            <v>0</v>
          </cell>
          <cell r="Z1080">
            <v>0</v>
          </cell>
          <cell r="AD1080" t="str">
            <v>0</v>
          </cell>
          <cell r="AE1080" t="str">
            <v>0</v>
          </cell>
          <cell r="AF1080" t="str">
            <v>00</v>
          </cell>
        </row>
        <row r="1081">
          <cell r="A1081" t="str">
            <v>02</v>
          </cell>
          <cell r="B1081" t="str">
            <v>80</v>
          </cell>
          <cell r="C1081" t="str">
            <v>537</v>
          </cell>
          <cell r="D1081" t="str">
            <v>Компьютер Р-166.16.1</v>
          </cell>
          <cell r="E1081" t="str">
            <v>76вSVGA с принтером</v>
          </cell>
          <cell r="F1081" t="str">
            <v>EPSON LX-1050</v>
          </cell>
          <cell r="G1081" t="str">
            <v>01</v>
          </cell>
          <cell r="H1081">
            <v>7750</v>
          </cell>
          <cell r="I1081">
            <v>0</v>
          </cell>
          <cell r="J1081">
            <v>0</v>
          </cell>
          <cell r="L1081" t="str">
            <v>26</v>
          </cell>
          <cell r="M1081" t="str">
            <v>48008</v>
          </cell>
          <cell r="N1081" t="str">
            <v>14 3020203</v>
          </cell>
          <cell r="P1081">
            <v>10</v>
          </cell>
          <cell r="Q1081">
            <v>0</v>
          </cell>
          <cell r="R1081" t="str">
            <v>1</v>
          </cell>
          <cell r="S1081" t="str">
            <v>48</v>
          </cell>
          <cell r="T1081">
            <v>97</v>
          </cell>
          <cell r="U1081">
            <v>2</v>
          </cell>
          <cell r="V1081">
            <v>98</v>
          </cell>
          <cell r="W1081">
            <v>2</v>
          </cell>
          <cell r="X1081">
            <v>98</v>
          </cell>
          <cell r="Y1081">
            <v>0</v>
          </cell>
          <cell r="Z1081">
            <v>0</v>
          </cell>
          <cell r="AD1081" t="str">
            <v>0</v>
          </cell>
          <cell r="AE1081" t="str">
            <v>0</v>
          </cell>
          <cell r="AF1081" t="str">
            <v>00</v>
          </cell>
        </row>
        <row r="1082">
          <cell r="A1082" t="str">
            <v>02</v>
          </cell>
          <cell r="B1082" t="str">
            <v>80</v>
          </cell>
          <cell r="C1082" t="str">
            <v>541</v>
          </cell>
          <cell r="D1082" t="str">
            <v>Компьютер П-166.16.1</v>
          </cell>
          <cell r="E1082" t="str">
            <v>76в SVGA с принтером</v>
          </cell>
          <cell r="F1082" t="str">
            <v>EPSON-1050</v>
          </cell>
          <cell r="G1082" t="str">
            <v>01</v>
          </cell>
          <cell r="H1082">
            <v>7750</v>
          </cell>
          <cell r="I1082">
            <v>0</v>
          </cell>
          <cell r="J1082">
            <v>0</v>
          </cell>
          <cell r="L1082" t="str">
            <v>26</v>
          </cell>
          <cell r="M1082" t="str">
            <v>48008</v>
          </cell>
          <cell r="N1082" t="str">
            <v>14 3020203</v>
          </cell>
          <cell r="P1082">
            <v>10</v>
          </cell>
          <cell r="Q1082">
            <v>0</v>
          </cell>
          <cell r="R1082" t="str">
            <v>1</v>
          </cell>
          <cell r="S1082" t="str">
            <v>48</v>
          </cell>
          <cell r="T1082">
            <v>97</v>
          </cell>
          <cell r="U1082">
            <v>2</v>
          </cell>
          <cell r="V1082">
            <v>98</v>
          </cell>
          <cell r="W1082">
            <v>2</v>
          </cell>
          <cell r="X1082">
            <v>98</v>
          </cell>
          <cell r="Y1082">
            <v>0</v>
          </cell>
          <cell r="Z1082">
            <v>0</v>
          </cell>
          <cell r="AD1082" t="str">
            <v>0</v>
          </cell>
          <cell r="AE1082" t="str">
            <v>0</v>
          </cell>
          <cell r="AF1082" t="str">
            <v>00</v>
          </cell>
        </row>
        <row r="1083">
          <cell r="A1083" t="str">
            <v>02</v>
          </cell>
          <cell r="B1083" t="str">
            <v>05</v>
          </cell>
          <cell r="C1083" t="str">
            <v>545</v>
          </cell>
          <cell r="D1083" t="str">
            <v>Центратор</v>
          </cell>
          <cell r="E1083" t="str">
            <v>изготов.ЦБПО</v>
          </cell>
          <cell r="G1083" t="str">
            <v>01</v>
          </cell>
          <cell r="H1083">
            <v>11912.2</v>
          </cell>
          <cell r="I1083">
            <v>0</v>
          </cell>
          <cell r="J1083">
            <v>0</v>
          </cell>
          <cell r="L1083" t="str">
            <v>23</v>
          </cell>
          <cell r="M1083" t="str">
            <v>43807</v>
          </cell>
          <cell r="N1083" t="str">
            <v>14 2928286</v>
          </cell>
          <cell r="P1083">
            <v>25</v>
          </cell>
          <cell r="Q1083">
            <v>0</v>
          </cell>
          <cell r="R1083" t="str">
            <v>1</v>
          </cell>
          <cell r="S1083" t="str">
            <v>43</v>
          </cell>
          <cell r="T1083">
            <v>98</v>
          </cell>
          <cell r="U1083">
            <v>4</v>
          </cell>
          <cell r="V1083">
            <v>98</v>
          </cell>
          <cell r="W1083">
            <v>4</v>
          </cell>
          <cell r="X1083">
            <v>98</v>
          </cell>
          <cell r="Y1083">
            <v>0</v>
          </cell>
          <cell r="Z1083">
            <v>0</v>
          </cell>
          <cell r="AD1083" t="str">
            <v>0</v>
          </cell>
          <cell r="AE1083" t="str">
            <v>0</v>
          </cell>
          <cell r="AF1083" t="str">
            <v>00</v>
          </cell>
        </row>
        <row r="1084">
          <cell r="A1084" t="str">
            <v>02</v>
          </cell>
          <cell r="B1084" t="str">
            <v>05</v>
          </cell>
          <cell r="C1084" t="str">
            <v>546</v>
          </cell>
          <cell r="D1084" t="str">
            <v>Распред.шкаф ПР-1</v>
          </cell>
          <cell r="E1084" t="str">
            <v>г.Радомир з-д Электр</v>
          </cell>
          <cell r="F1084" t="str">
            <v>ик  380/220 в</v>
          </cell>
          <cell r="G1084" t="str">
            <v>01</v>
          </cell>
          <cell r="H1084">
            <v>3230</v>
          </cell>
          <cell r="I1084">
            <v>0</v>
          </cell>
          <cell r="J1084">
            <v>0</v>
          </cell>
          <cell r="L1084" t="str">
            <v>23</v>
          </cell>
          <cell r="M1084" t="str">
            <v>40702</v>
          </cell>
          <cell r="N1084" t="str">
            <v>14 3120390</v>
          </cell>
          <cell r="P1084">
            <v>9.1</v>
          </cell>
          <cell r="Q1084">
            <v>0</v>
          </cell>
          <cell r="R1084" t="str">
            <v>1</v>
          </cell>
          <cell r="S1084" t="str">
            <v>40</v>
          </cell>
          <cell r="T1084">
            <v>87</v>
          </cell>
          <cell r="U1084">
            <v>4</v>
          </cell>
          <cell r="V1084">
            <v>98</v>
          </cell>
          <cell r="W1084">
            <v>4</v>
          </cell>
          <cell r="X1084">
            <v>98</v>
          </cell>
          <cell r="Y1084">
            <v>0</v>
          </cell>
          <cell r="Z1084">
            <v>0</v>
          </cell>
          <cell r="AD1084" t="str">
            <v>0</v>
          </cell>
          <cell r="AE1084" t="str">
            <v>0</v>
          </cell>
          <cell r="AF1084" t="str">
            <v>00</v>
          </cell>
        </row>
        <row r="1085">
          <cell r="A1085" t="str">
            <v>02</v>
          </cell>
          <cell r="B1085" t="str">
            <v>05</v>
          </cell>
          <cell r="C1085" t="str">
            <v>547</v>
          </cell>
          <cell r="D1085" t="str">
            <v>Центратор</v>
          </cell>
          <cell r="E1085" t="str">
            <v>изготов ЦБПО</v>
          </cell>
          <cell r="G1085" t="str">
            <v>01</v>
          </cell>
          <cell r="H1085">
            <v>11912.2</v>
          </cell>
          <cell r="I1085">
            <v>0</v>
          </cell>
          <cell r="J1085">
            <v>0</v>
          </cell>
          <cell r="L1085" t="str">
            <v>23</v>
          </cell>
          <cell r="M1085" t="str">
            <v>43807</v>
          </cell>
          <cell r="N1085" t="str">
            <v>14 2928286</v>
          </cell>
          <cell r="P1085">
            <v>25</v>
          </cell>
          <cell r="Q1085">
            <v>0</v>
          </cell>
          <cell r="R1085" t="str">
            <v>1</v>
          </cell>
          <cell r="S1085" t="str">
            <v>43</v>
          </cell>
          <cell r="T1085">
            <v>98</v>
          </cell>
          <cell r="U1085">
            <v>4</v>
          </cell>
          <cell r="V1085">
            <v>98</v>
          </cell>
          <cell r="W1085">
            <v>4</v>
          </cell>
          <cell r="X1085">
            <v>98</v>
          </cell>
          <cell r="Y1085">
            <v>0</v>
          </cell>
          <cell r="Z1085">
            <v>0</v>
          </cell>
          <cell r="AD1085" t="str">
            <v>0</v>
          </cell>
          <cell r="AE1085" t="str">
            <v>0</v>
          </cell>
          <cell r="AF1085" t="str">
            <v>00</v>
          </cell>
        </row>
        <row r="1086">
          <cell r="A1086" t="str">
            <v>02</v>
          </cell>
          <cell r="B1086" t="str">
            <v>70</v>
          </cell>
          <cell r="C1086" t="str">
            <v>548</v>
          </cell>
          <cell r="D1086" t="str">
            <v>Центратор</v>
          </cell>
          <cell r="E1086" t="str">
            <v>изготов. ЦБПО</v>
          </cell>
          <cell r="G1086" t="str">
            <v>01</v>
          </cell>
          <cell r="H1086">
            <v>11912.21</v>
          </cell>
          <cell r="I1086">
            <v>0</v>
          </cell>
          <cell r="J1086">
            <v>0</v>
          </cell>
          <cell r="L1086" t="str">
            <v>20</v>
          </cell>
          <cell r="M1086" t="str">
            <v>43807</v>
          </cell>
          <cell r="N1086" t="str">
            <v>14 2928286</v>
          </cell>
          <cell r="P1086">
            <v>25</v>
          </cell>
          <cell r="Q1086">
            <v>0</v>
          </cell>
          <cell r="R1086" t="str">
            <v>1</v>
          </cell>
          <cell r="S1086" t="str">
            <v>43</v>
          </cell>
          <cell r="T1086">
            <v>98</v>
          </cell>
          <cell r="U1086">
            <v>4</v>
          </cell>
          <cell r="V1086">
            <v>98</v>
          </cell>
          <cell r="W1086">
            <v>4</v>
          </cell>
          <cell r="X1086">
            <v>98</v>
          </cell>
          <cell r="Y1086">
            <v>0</v>
          </cell>
          <cell r="Z1086">
            <v>0</v>
          </cell>
          <cell r="AB1086" t="str">
            <v>14</v>
          </cell>
          <cell r="AC1086">
            <v>5</v>
          </cell>
          <cell r="AD1086" t="str">
            <v>0</v>
          </cell>
          <cell r="AE1086" t="str">
            <v>0</v>
          </cell>
          <cell r="AF1086" t="str">
            <v>00</v>
          </cell>
        </row>
        <row r="1087">
          <cell r="A1087" t="str">
            <v>02</v>
          </cell>
          <cell r="B1087" t="str">
            <v>71</v>
          </cell>
          <cell r="C1087" t="str">
            <v>549</v>
          </cell>
          <cell r="D1087" t="str">
            <v>Гидромолот МГ-300</v>
          </cell>
          <cell r="E1087" t="str">
            <v>/Тверской экскаватор</v>
          </cell>
          <cell r="F1087" t="str">
            <v>ный з-д/</v>
          </cell>
          <cell r="G1087" t="str">
            <v>01</v>
          </cell>
          <cell r="H1087">
            <v>33333.33</v>
          </cell>
          <cell r="I1087">
            <v>0</v>
          </cell>
          <cell r="J1087">
            <v>0</v>
          </cell>
          <cell r="L1087" t="str">
            <v>23</v>
          </cell>
          <cell r="M1087" t="str">
            <v>41200</v>
          </cell>
          <cell r="N1087" t="str">
            <v>14 3699000</v>
          </cell>
          <cell r="P1087">
            <v>5.39</v>
          </cell>
          <cell r="Q1087">
            <v>0</v>
          </cell>
          <cell r="R1087" t="str">
            <v>1</v>
          </cell>
          <cell r="S1087" t="str">
            <v>41</v>
          </cell>
          <cell r="T1087">
            <v>98</v>
          </cell>
          <cell r="U1087">
            <v>5</v>
          </cell>
          <cell r="V1087">
            <v>98</v>
          </cell>
          <cell r="W1087">
            <v>5</v>
          </cell>
          <cell r="X1087">
            <v>98</v>
          </cell>
          <cell r="Y1087">
            <v>0</v>
          </cell>
          <cell r="Z1087">
            <v>0</v>
          </cell>
          <cell r="AD1087" t="str">
            <v>0</v>
          </cell>
          <cell r="AE1087" t="str">
            <v>0</v>
          </cell>
          <cell r="AF1087" t="str">
            <v>00</v>
          </cell>
        </row>
        <row r="1088">
          <cell r="A1088" t="str">
            <v>02</v>
          </cell>
          <cell r="B1088" t="str">
            <v>23</v>
          </cell>
          <cell r="C1088" t="str">
            <v>550</v>
          </cell>
          <cell r="D1088" t="str">
            <v>А/м ЗИЛ-131 фургон г</v>
          </cell>
          <cell r="E1088" t="str">
            <v>рузопассаж.NоТ931НУ</v>
          </cell>
          <cell r="F1088" t="str">
            <v>дв 736880 ш 015676</v>
          </cell>
          <cell r="G1088" t="str">
            <v>01</v>
          </cell>
          <cell r="H1088">
            <v>62150</v>
          </cell>
          <cell r="I1088">
            <v>46087.26</v>
          </cell>
          <cell r="J1088">
            <v>0</v>
          </cell>
          <cell r="L1088" t="str">
            <v>23</v>
          </cell>
          <cell r="M1088" t="str">
            <v>50426</v>
          </cell>
          <cell r="N1088" t="str">
            <v>15 3410359</v>
          </cell>
          <cell r="P1088">
            <v>10</v>
          </cell>
          <cell r="Q1088">
            <v>0</v>
          </cell>
          <cell r="R1088" t="str">
            <v>1</v>
          </cell>
          <cell r="S1088" t="str">
            <v>50</v>
          </cell>
          <cell r="T1088">
            <v>91</v>
          </cell>
          <cell r="U1088">
            <v>5</v>
          </cell>
          <cell r="V1088">
            <v>98</v>
          </cell>
          <cell r="W1088">
            <v>5</v>
          </cell>
          <cell r="X1088">
            <v>98</v>
          </cell>
          <cell r="Y1088">
            <v>0</v>
          </cell>
          <cell r="Z1088">
            <v>0</v>
          </cell>
          <cell r="AD1088" t="str">
            <v>0</v>
          </cell>
          <cell r="AE1088" t="str">
            <v>0</v>
          </cell>
          <cell r="AF1088" t="str">
            <v>00</v>
          </cell>
        </row>
        <row r="1089">
          <cell r="A1089" t="str">
            <v>02</v>
          </cell>
          <cell r="B1089" t="str">
            <v>70</v>
          </cell>
          <cell r="C1089" t="str">
            <v>551</v>
          </cell>
          <cell r="D1089" t="str">
            <v>Трубоукладчик ОМТ-16</v>
          </cell>
          <cell r="G1089" t="str">
            <v>01</v>
          </cell>
          <cell r="H1089">
            <v>257148.39</v>
          </cell>
          <cell r="I1089">
            <v>68572.88</v>
          </cell>
          <cell r="J1089">
            <v>0</v>
          </cell>
          <cell r="L1089" t="str">
            <v>20</v>
          </cell>
          <cell r="M1089" t="str">
            <v>41723</v>
          </cell>
          <cell r="N1089" t="str">
            <v>14 2915246</v>
          </cell>
          <cell r="P1089">
            <v>10</v>
          </cell>
          <cell r="Q1089">
            <v>0</v>
          </cell>
          <cell r="R1089" t="str">
            <v>1</v>
          </cell>
          <cell r="S1089" t="str">
            <v>41</v>
          </cell>
          <cell r="T1089">
            <v>95</v>
          </cell>
          <cell r="U1089">
            <v>5</v>
          </cell>
          <cell r="V1089">
            <v>98</v>
          </cell>
          <cell r="W1089">
            <v>5</v>
          </cell>
          <cell r="X1089">
            <v>98</v>
          </cell>
          <cell r="Y1089">
            <v>0</v>
          </cell>
          <cell r="Z1089">
            <v>0</v>
          </cell>
          <cell r="AB1089" t="str">
            <v>14</v>
          </cell>
          <cell r="AC1089">
            <v>6</v>
          </cell>
          <cell r="AD1089" t="str">
            <v>0</v>
          </cell>
          <cell r="AE1089" t="str">
            <v>0</v>
          </cell>
          <cell r="AF1089" t="str">
            <v>00</v>
          </cell>
        </row>
        <row r="1090">
          <cell r="A1090" t="str">
            <v>02</v>
          </cell>
          <cell r="B1090" t="str">
            <v>71</v>
          </cell>
          <cell r="C1090" t="str">
            <v>552</v>
          </cell>
          <cell r="D1090" t="str">
            <v>Бульдозер Катерпилле</v>
          </cell>
          <cell r="E1090" t="str">
            <v>р</v>
          </cell>
          <cell r="G1090" t="str">
            <v>01</v>
          </cell>
          <cell r="H1090">
            <v>724697.92</v>
          </cell>
          <cell r="I1090">
            <v>39254.449999999997</v>
          </cell>
          <cell r="J1090">
            <v>0</v>
          </cell>
          <cell r="L1090" t="str">
            <v>23</v>
          </cell>
          <cell r="M1090" t="str">
            <v>41816</v>
          </cell>
          <cell r="N1090" t="str">
            <v>14 2924340</v>
          </cell>
          <cell r="P1090">
            <v>10</v>
          </cell>
          <cell r="Q1090">
            <v>0</v>
          </cell>
          <cell r="R1090" t="str">
            <v>1</v>
          </cell>
          <cell r="S1090" t="str">
            <v>41</v>
          </cell>
          <cell r="T1090">
            <v>94</v>
          </cell>
          <cell r="U1090">
            <v>5</v>
          </cell>
          <cell r="V1090">
            <v>98</v>
          </cell>
          <cell r="W1090">
            <v>5</v>
          </cell>
          <cell r="X1090">
            <v>98</v>
          </cell>
          <cell r="Y1090">
            <v>0</v>
          </cell>
          <cell r="Z1090">
            <v>0</v>
          </cell>
          <cell r="AB1090" t="str">
            <v>14</v>
          </cell>
          <cell r="AC1090">
            <v>7</v>
          </cell>
          <cell r="AD1090" t="str">
            <v>0</v>
          </cell>
          <cell r="AE1090" t="str">
            <v>0</v>
          </cell>
          <cell r="AF1090" t="str">
            <v>00</v>
          </cell>
        </row>
        <row r="1091">
          <cell r="A1091" t="str">
            <v>02</v>
          </cell>
          <cell r="B1091" t="str">
            <v>71</v>
          </cell>
          <cell r="C1091" t="str">
            <v>554</v>
          </cell>
          <cell r="D1091" t="str">
            <v>Бульдозер Катерпилле</v>
          </cell>
          <cell r="E1091" t="str">
            <v>р</v>
          </cell>
          <cell r="G1091" t="str">
            <v>01</v>
          </cell>
          <cell r="H1091">
            <v>724697.92</v>
          </cell>
          <cell r="I1091">
            <v>39254.449999999997</v>
          </cell>
          <cell r="J1091">
            <v>0</v>
          </cell>
          <cell r="L1091" t="str">
            <v>23</v>
          </cell>
          <cell r="M1091" t="str">
            <v>41816</v>
          </cell>
          <cell r="N1091" t="str">
            <v>14 2924340</v>
          </cell>
          <cell r="P1091">
            <v>10</v>
          </cell>
          <cell r="Q1091">
            <v>0</v>
          </cell>
          <cell r="R1091" t="str">
            <v>1</v>
          </cell>
          <cell r="S1091" t="str">
            <v>41</v>
          </cell>
          <cell r="T1091">
            <v>94</v>
          </cell>
          <cell r="U1091">
            <v>5</v>
          </cell>
          <cell r="V1091">
            <v>98</v>
          </cell>
          <cell r="W1091">
            <v>5</v>
          </cell>
          <cell r="X1091">
            <v>98</v>
          </cell>
          <cell r="Y1091">
            <v>0</v>
          </cell>
          <cell r="Z1091">
            <v>0</v>
          </cell>
          <cell r="AB1091" t="str">
            <v>14</v>
          </cell>
          <cell r="AC1091">
            <v>6</v>
          </cell>
          <cell r="AD1091" t="str">
            <v>0</v>
          </cell>
          <cell r="AE1091" t="str">
            <v>0</v>
          </cell>
          <cell r="AF1091" t="str">
            <v>00</v>
          </cell>
        </row>
        <row r="1092">
          <cell r="A1092" t="str">
            <v>02</v>
          </cell>
          <cell r="B1092" t="str">
            <v>23</v>
          </cell>
          <cell r="C1092" t="str">
            <v>553</v>
          </cell>
          <cell r="D1092" t="str">
            <v>А/м КАМАЗ-5511</v>
          </cell>
          <cell r="E1092" t="str">
            <v>Nо Т855СС ш189402</v>
          </cell>
          <cell r="F1092" t="str">
            <v>дв022744</v>
          </cell>
          <cell r="G1092" t="str">
            <v>01</v>
          </cell>
          <cell r="H1092">
            <v>133000</v>
          </cell>
          <cell r="I1092">
            <v>81385</v>
          </cell>
          <cell r="J1092">
            <v>0</v>
          </cell>
          <cell r="L1092" t="str">
            <v>23</v>
          </cell>
          <cell r="M1092" t="str">
            <v>50402</v>
          </cell>
          <cell r="N1092" t="str">
            <v>15 3410349</v>
          </cell>
          <cell r="P1092">
            <v>0.37</v>
          </cell>
          <cell r="Q1092">
            <v>0</v>
          </cell>
          <cell r="R1092" t="str">
            <v>1</v>
          </cell>
          <cell r="S1092" t="str">
            <v>50</v>
          </cell>
          <cell r="T1092">
            <v>0</v>
          </cell>
          <cell r="U1092">
            <v>6</v>
          </cell>
          <cell r="V1092">
            <v>98</v>
          </cell>
          <cell r="W1092">
            <v>6</v>
          </cell>
          <cell r="X1092">
            <v>98</v>
          </cell>
          <cell r="Y1092">
            <v>0</v>
          </cell>
          <cell r="Z1092">
            <v>0</v>
          </cell>
          <cell r="AD1092" t="str">
            <v>0</v>
          </cell>
          <cell r="AE1092" t="str">
            <v>0</v>
          </cell>
          <cell r="AF1092" t="str">
            <v>00</v>
          </cell>
        </row>
        <row r="1093">
          <cell r="A1093" t="str">
            <v>02</v>
          </cell>
          <cell r="B1093" t="str">
            <v>23</v>
          </cell>
          <cell r="C1093" t="str">
            <v>555</v>
          </cell>
          <cell r="D1093" t="str">
            <v>А/М КАМАЗ-5513</v>
          </cell>
          <cell r="E1093" t="str">
            <v>Nо Т839СС ш1036453</v>
          </cell>
          <cell r="F1093" t="str">
            <v>дв041110</v>
          </cell>
          <cell r="G1093" t="str">
            <v>01</v>
          </cell>
          <cell r="H1093">
            <v>106220</v>
          </cell>
          <cell r="I1093">
            <v>63459.79</v>
          </cell>
          <cell r="J1093">
            <v>0</v>
          </cell>
          <cell r="L1093" t="str">
            <v>23</v>
          </cell>
          <cell r="M1093" t="str">
            <v>50402</v>
          </cell>
          <cell r="N1093" t="str">
            <v>15 3410349</v>
          </cell>
          <cell r="P1093">
            <v>0.37</v>
          </cell>
          <cell r="Q1093">
            <v>0</v>
          </cell>
          <cell r="R1093" t="str">
            <v>1</v>
          </cell>
          <cell r="S1093" t="str">
            <v>50</v>
          </cell>
          <cell r="T1093">
            <v>0</v>
          </cell>
          <cell r="U1093">
            <v>6</v>
          </cell>
          <cell r="V1093">
            <v>98</v>
          </cell>
          <cell r="W1093">
            <v>6</v>
          </cell>
          <cell r="X1093">
            <v>98</v>
          </cell>
          <cell r="Y1093">
            <v>0</v>
          </cell>
          <cell r="Z1093">
            <v>0</v>
          </cell>
          <cell r="AD1093" t="str">
            <v>0</v>
          </cell>
          <cell r="AE1093" t="str">
            <v>0</v>
          </cell>
          <cell r="AF1093" t="str">
            <v>00</v>
          </cell>
        </row>
        <row r="1094">
          <cell r="A1094" t="str">
            <v>02</v>
          </cell>
          <cell r="B1094" t="str">
            <v>02</v>
          </cell>
          <cell r="C1094" t="str">
            <v>556</v>
          </cell>
          <cell r="D1094" t="str">
            <v>Трубоукладчик КАТЕРП</v>
          </cell>
          <cell r="E1094" t="str">
            <v>ИЛЛАР завN00536</v>
          </cell>
          <cell r="G1094" t="str">
            <v>01</v>
          </cell>
          <cell r="H1094">
            <v>1728161.32</v>
          </cell>
          <cell r="I1094">
            <v>604856.43999999994</v>
          </cell>
          <cell r="J1094">
            <v>0</v>
          </cell>
          <cell r="L1094" t="str">
            <v>20</v>
          </cell>
          <cell r="M1094" t="str">
            <v>41723</v>
          </cell>
          <cell r="N1094" t="str">
            <v>14 2915246</v>
          </cell>
          <cell r="P1094">
            <v>10</v>
          </cell>
          <cell r="Q1094">
            <v>0</v>
          </cell>
          <cell r="R1094" t="str">
            <v>1</v>
          </cell>
          <cell r="S1094" t="str">
            <v>41</v>
          </cell>
          <cell r="T1094">
            <v>94</v>
          </cell>
          <cell r="U1094">
            <v>6</v>
          </cell>
          <cell r="V1094">
            <v>98</v>
          </cell>
          <cell r="W1094">
            <v>6</v>
          </cell>
          <cell r="X1094">
            <v>98</v>
          </cell>
          <cell r="Y1094">
            <v>0</v>
          </cell>
          <cell r="Z1094">
            <v>0</v>
          </cell>
          <cell r="AD1094" t="str">
            <v>0</v>
          </cell>
          <cell r="AE1094" t="str">
            <v>0</v>
          </cell>
          <cell r="AF1094" t="str">
            <v>00</v>
          </cell>
        </row>
        <row r="1095">
          <cell r="A1095" t="str">
            <v>02</v>
          </cell>
          <cell r="B1095" t="str">
            <v>02</v>
          </cell>
          <cell r="C1095" t="str">
            <v>557</v>
          </cell>
          <cell r="D1095" t="str">
            <v>Трубоукладчик КАТЕРП</v>
          </cell>
          <cell r="E1095" t="str">
            <v>ИЛЛАР 572 завN00527</v>
          </cell>
          <cell r="G1095" t="str">
            <v>01</v>
          </cell>
          <cell r="H1095">
            <v>1728161.32</v>
          </cell>
          <cell r="I1095">
            <v>604856.43999999994</v>
          </cell>
          <cell r="J1095">
            <v>0</v>
          </cell>
          <cell r="L1095" t="str">
            <v>20</v>
          </cell>
          <cell r="M1095" t="str">
            <v>41723</v>
          </cell>
          <cell r="N1095" t="str">
            <v>114 291524</v>
          </cell>
          <cell r="P1095">
            <v>10</v>
          </cell>
          <cell r="Q1095">
            <v>0</v>
          </cell>
          <cell r="R1095" t="str">
            <v>1</v>
          </cell>
          <cell r="S1095" t="str">
            <v>41</v>
          </cell>
          <cell r="T1095">
            <v>94</v>
          </cell>
          <cell r="U1095">
            <v>6</v>
          </cell>
          <cell r="V1095">
            <v>98</v>
          </cell>
          <cell r="W1095">
            <v>6</v>
          </cell>
          <cell r="X1095">
            <v>98</v>
          </cell>
          <cell r="Y1095">
            <v>0</v>
          </cell>
          <cell r="Z1095">
            <v>0</v>
          </cell>
          <cell r="AD1095" t="str">
            <v>0</v>
          </cell>
          <cell r="AE1095" t="str">
            <v>0</v>
          </cell>
          <cell r="AF1095" t="str">
            <v>00</v>
          </cell>
        </row>
        <row r="1096">
          <cell r="A1096" t="str">
            <v>02</v>
          </cell>
          <cell r="B1096" t="str">
            <v>02</v>
          </cell>
          <cell r="C1096" t="str">
            <v>558</v>
          </cell>
          <cell r="D1096" t="str">
            <v>Экскаватор ЭО-4224</v>
          </cell>
          <cell r="E1096" t="str">
            <v>завN1403</v>
          </cell>
          <cell r="G1096" t="str">
            <v>01</v>
          </cell>
          <cell r="H1096">
            <v>353000</v>
          </cell>
          <cell r="I1096">
            <v>206123</v>
          </cell>
          <cell r="J1096">
            <v>0</v>
          </cell>
          <cell r="L1096" t="str">
            <v>20</v>
          </cell>
          <cell r="M1096" t="str">
            <v>41803</v>
          </cell>
          <cell r="N1096" t="str">
            <v>14 2924331</v>
          </cell>
          <cell r="P1096">
            <v>9.1</v>
          </cell>
          <cell r="Q1096">
            <v>0</v>
          </cell>
          <cell r="R1096" t="str">
            <v>1</v>
          </cell>
          <cell r="S1096" t="str">
            <v>41</v>
          </cell>
          <cell r="T1096">
            <v>91</v>
          </cell>
          <cell r="U1096">
            <v>6</v>
          </cell>
          <cell r="V1096">
            <v>98</v>
          </cell>
          <cell r="W1096">
            <v>6</v>
          </cell>
          <cell r="X1096">
            <v>98</v>
          </cell>
          <cell r="Y1096">
            <v>0</v>
          </cell>
          <cell r="Z1096">
            <v>0</v>
          </cell>
          <cell r="AD1096" t="str">
            <v>0</v>
          </cell>
          <cell r="AE1096" t="str">
            <v>0</v>
          </cell>
          <cell r="AF1096" t="str">
            <v>00</v>
          </cell>
        </row>
        <row r="1097">
          <cell r="A1097" t="str">
            <v>02</v>
          </cell>
          <cell r="B1097" t="str">
            <v>02</v>
          </cell>
          <cell r="C1097" t="str">
            <v>559</v>
          </cell>
          <cell r="D1097" t="str">
            <v>Машина грунтовочная</v>
          </cell>
          <cell r="E1097" t="str">
            <v>с щеточным устройств</v>
          </cell>
          <cell r="F1097" t="str">
            <v>ом МГ-1220</v>
          </cell>
          <cell r="G1097" t="str">
            <v>01</v>
          </cell>
          <cell r="H1097">
            <v>143333</v>
          </cell>
          <cell r="I1097">
            <v>0</v>
          </cell>
          <cell r="J1097">
            <v>147833</v>
          </cell>
          <cell r="L1097" t="str">
            <v>20</v>
          </cell>
          <cell r="M1097" t="str">
            <v>43803</v>
          </cell>
          <cell r="N1097" t="str">
            <v>14 2947195</v>
          </cell>
          <cell r="P1097">
            <v>33.299999999999997</v>
          </cell>
          <cell r="Q1097">
            <v>0</v>
          </cell>
          <cell r="R1097" t="str">
            <v>1</v>
          </cell>
          <cell r="S1097" t="str">
            <v>43</v>
          </cell>
          <cell r="T1097">
            <v>98</v>
          </cell>
          <cell r="U1097">
            <v>6</v>
          </cell>
          <cell r="V1097">
            <v>98</v>
          </cell>
          <cell r="W1097">
            <v>6</v>
          </cell>
          <cell r="X1097">
            <v>98</v>
          </cell>
          <cell r="Y1097">
            <v>6</v>
          </cell>
          <cell r="Z1097">
            <v>98</v>
          </cell>
          <cell r="AB1097" t="str">
            <v>14</v>
          </cell>
          <cell r="AC1097">
            <v>7</v>
          </cell>
          <cell r="AD1097" t="str">
            <v>0</v>
          </cell>
          <cell r="AE1097" t="str">
            <v>0</v>
          </cell>
          <cell r="AF1097" t="str">
            <v>00</v>
          </cell>
        </row>
        <row r="1098">
          <cell r="A1098" t="str">
            <v>02</v>
          </cell>
          <cell r="B1098" t="str">
            <v>99</v>
          </cell>
          <cell r="C1098" t="str">
            <v>560</v>
          </cell>
          <cell r="D1098" t="str">
            <v>Пескоструйное устрой</v>
          </cell>
          <cell r="E1098" t="str">
            <v>ство /для чистки тру</v>
          </cell>
          <cell r="F1098" t="str">
            <v>б/</v>
          </cell>
          <cell r="G1098" t="str">
            <v>01</v>
          </cell>
          <cell r="H1098">
            <v>10000</v>
          </cell>
          <cell r="I1098">
            <v>0</v>
          </cell>
          <cell r="J1098">
            <v>0</v>
          </cell>
          <cell r="L1098" t="str">
            <v>20</v>
          </cell>
          <cell r="M1098" t="str">
            <v>43803</v>
          </cell>
          <cell r="N1098" t="str">
            <v>14 2947195</v>
          </cell>
          <cell r="P1098">
            <v>33.299999999999997</v>
          </cell>
          <cell r="Q1098">
            <v>0</v>
          </cell>
          <cell r="R1098" t="str">
            <v>1</v>
          </cell>
          <cell r="S1098" t="str">
            <v>43</v>
          </cell>
          <cell r="T1098">
            <v>98</v>
          </cell>
          <cell r="U1098">
            <v>6</v>
          </cell>
          <cell r="V1098">
            <v>98</v>
          </cell>
          <cell r="W1098">
            <v>6</v>
          </cell>
          <cell r="X1098">
            <v>98</v>
          </cell>
          <cell r="Y1098">
            <v>0</v>
          </cell>
          <cell r="Z1098">
            <v>0</v>
          </cell>
          <cell r="AD1098" t="str">
            <v>0</v>
          </cell>
          <cell r="AE1098" t="str">
            <v>0</v>
          </cell>
          <cell r="AF1098" t="str">
            <v>00</v>
          </cell>
        </row>
        <row r="1099">
          <cell r="A1099" t="str">
            <v>02</v>
          </cell>
          <cell r="B1099" t="str">
            <v>99</v>
          </cell>
          <cell r="C1099" t="str">
            <v>561</v>
          </cell>
          <cell r="D1099" t="str">
            <v>Компрессор с дизельн</v>
          </cell>
          <cell r="E1099" t="str">
            <v>ым проводом</v>
          </cell>
          <cell r="G1099" t="str">
            <v>01</v>
          </cell>
          <cell r="H1099">
            <v>42000</v>
          </cell>
          <cell r="I1099">
            <v>0</v>
          </cell>
          <cell r="J1099">
            <v>0</v>
          </cell>
          <cell r="L1099" t="str">
            <v>20</v>
          </cell>
          <cell r="M1099" t="str">
            <v>41400</v>
          </cell>
          <cell r="P1099">
            <v>5.4</v>
          </cell>
          <cell r="Q1099">
            <v>0</v>
          </cell>
          <cell r="R1099" t="str">
            <v>1</v>
          </cell>
          <cell r="S1099" t="str">
            <v>41</v>
          </cell>
          <cell r="T1099">
            <v>98</v>
          </cell>
          <cell r="U1099">
            <v>6</v>
          </cell>
          <cell r="V1099">
            <v>98</v>
          </cell>
          <cell r="W1099">
            <v>6</v>
          </cell>
          <cell r="X1099">
            <v>98</v>
          </cell>
          <cell r="Y1099">
            <v>0</v>
          </cell>
          <cell r="Z1099">
            <v>0</v>
          </cell>
          <cell r="AD1099" t="str">
            <v>0</v>
          </cell>
          <cell r="AE1099" t="str">
            <v>0</v>
          </cell>
          <cell r="AF1099" t="str">
            <v>00</v>
          </cell>
        </row>
        <row r="1100">
          <cell r="A1100" t="str">
            <v>02</v>
          </cell>
          <cell r="B1100" t="str">
            <v>02</v>
          </cell>
          <cell r="C1100" t="str">
            <v>565</v>
          </cell>
          <cell r="D1100" t="str">
            <v>Стрела-упопр /гпрузо</v>
          </cell>
          <cell r="E1100" t="str">
            <v>подъем.приспособл.</v>
          </cell>
          <cell r="F1100" t="str">
            <v>для тпрубоукладчика</v>
          </cell>
          <cell r="G1100" t="str">
            <v>01</v>
          </cell>
          <cell r="H1100">
            <v>32601.95</v>
          </cell>
          <cell r="I1100">
            <v>0</v>
          </cell>
          <cell r="J1100">
            <v>0</v>
          </cell>
          <cell r="L1100" t="str">
            <v>20</v>
          </cell>
          <cell r="M1100" t="str">
            <v>41723</v>
          </cell>
          <cell r="N1100" t="str">
            <v>14 2915319</v>
          </cell>
          <cell r="P1100">
            <v>10</v>
          </cell>
          <cell r="Q1100">
            <v>0</v>
          </cell>
          <cell r="R1100" t="str">
            <v>1</v>
          </cell>
          <cell r="S1100" t="str">
            <v>41</v>
          </cell>
          <cell r="T1100">
            <v>98</v>
          </cell>
          <cell r="U1100">
            <v>7</v>
          </cell>
          <cell r="V1100">
            <v>98</v>
          </cell>
          <cell r="W1100">
            <v>7</v>
          </cell>
          <cell r="X1100">
            <v>98</v>
          </cell>
          <cell r="Y1100">
            <v>0</v>
          </cell>
          <cell r="Z1100">
            <v>0</v>
          </cell>
          <cell r="AD1100" t="str">
            <v>0</v>
          </cell>
          <cell r="AE1100" t="str">
            <v>0</v>
          </cell>
          <cell r="AF1100" t="str">
            <v>00</v>
          </cell>
        </row>
        <row r="1101">
          <cell r="A1101" t="str">
            <v>02</v>
          </cell>
          <cell r="B1101" t="str">
            <v>02</v>
          </cell>
          <cell r="C1101" t="str">
            <v>566</v>
          </cell>
          <cell r="D1101" t="str">
            <v>Стрела-упор /грузопо</v>
          </cell>
          <cell r="E1101" t="str">
            <v>дъемн приспособл для</v>
          </cell>
          <cell r="F1101" t="str">
            <v>трубоукладчика</v>
          </cell>
          <cell r="G1101" t="str">
            <v>01</v>
          </cell>
          <cell r="H1101">
            <v>32601.95</v>
          </cell>
          <cell r="I1101">
            <v>0</v>
          </cell>
          <cell r="J1101">
            <v>0</v>
          </cell>
          <cell r="L1101" t="str">
            <v>20</v>
          </cell>
          <cell r="M1101" t="str">
            <v>41723</v>
          </cell>
          <cell r="N1101" t="str">
            <v>14 2915319</v>
          </cell>
          <cell r="P1101">
            <v>10</v>
          </cell>
          <cell r="Q1101">
            <v>0</v>
          </cell>
          <cell r="R1101" t="str">
            <v>1</v>
          </cell>
          <cell r="S1101" t="str">
            <v>41</v>
          </cell>
          <cell r="T1101">
            <v>98</v>
          </cell>
          <cell r="U1101">
            <v>7</v>
          </cell>
          <cell r="V1101">
            <v>98</v>
          </cell>
          <cell r="W1101">
            <v>7</v>
          </cell>
          <cell r="X1101">
            <v>98</v>
          </cell>
          <cell r="Y1101">
            <v>0</v>
          </cell>
          <cell r="Z1101">
            <v>0</v>
          </cell>
          <cell r="AD1101" t="str">
            <v>0</v>
          </cell>
          <cell r="AE1101" t="str">
            <v>0</v>
          </cell>
          <cell r="AF1101" t="str">
            <v>00</v>
          </cell>
        </row>
        <row r="1102">
          <cell r="A1102" t="str">
            <v>02</v>
          </cell>
          <cell r="B1102" t="str">
            <v>02</v>
          </cell>
          <cell r="C1102" t="str">
            <v>567</v>
          </cell>
          <cell r="D1102" t="str">
            <v>Стрела-упор /грузопо</v>
          </cell>
          <cell r="E1102" t="str">
            <v>дъем приспособл для</v>
          </cell>
          <cell r="F1102" t="str">
            <v>трубоукладчика</v>
          </cell>
          <cell r="G1102" t="str">
            <v>01</v>
          </cell>
          <cell r="H1102">
            <v>32601.95</v>
          </cell>
          <cell r="I1102">
            <v>0</v>
          </cell>
          <cell r="J1102">
            <v>0</v>
          </cell>
          <cell r="L1102" t="str">
            <v>20</v>
          </cell>
          <cell r="M1102" t="str">
            <v>41723</v>
          </cell>
          <cell r="N1102" t="str">
            <v>14 2915319</v>
          </cell>
          <cell r="P1102">
            <v>10</v>
          </cell>
          <cell r="Q1102">
            <v>0</v>
          </cell>
          <cell r="R1102" t="str">
            <v>1</v>
          </cell>
          <cell r="S1102" t="str">
            <v>41</v>
          </cell>
          <cell r="T1102">
            <v>98</v>
          </cell>
          <cell r="U1102">
            <v>7</v>
          </cell>
          <cell r="V1102">
            <v>98</v>
          </cell>
          <cell r="W1102">
            <v>7</v>
          </cell>
          <cell r="X1102">
            <v>98</v>
          </cell>
          <cell r="Y1102">
            <v>0</v>
          </cell>
          <cell r="Z1102">
            <v>0</v>
          </cell>
          <cell r="AD1102" t="str">
            <v>0</v>
          </cell>
          <cell r="AE1102" t="str">
            <v>0</v>
          </cell>
          <cell r="AF1102" t="str">
            <v>00</v>
          </cell>
        </row>
        <row r="1103">
          <cell r="A1103" t="str">
            <v>02</v>
          </cell>
          <cell r="B1103" t="str">
            <v>02</v>
          </cell>
          <cell r="C1103" t="str">
            <v>568</v>
          </cell>
          <cell r="D1103" t="str">
            <v>Диз.эл.станция ДГ-10</v>
          </cell>
          <cell r="E1103" t="str">
            <v>0 /Москов.прожекторн</v>
          </cell>
          <cell r="F1103" t="str">
            <v>ый з-д зN9303026/</v>
          </cell>
          <cell r="G1103" t="str">
            <v>01</v>
          </cell>
          <cell r="H1103">
            <v>127783.33</v>
          </cell>
          <cell r="I1103">
            <v>0</v>
          </cell>
          <cell r="J1103">
            <v>0</v>
          </cell>
          <cell r="L1103" t="str">
            <v>20</v>
          </cell>
          <cell r="M1103" t="str">
            <v>40301</v>
          </cell>
          <cell r="N1103" t="str">
            <v>14 3149130</v>
          </cell>
          <cell r="P1103">
            <v>10.8</v>
          </cell>
          <cell r="Q1103">
            <v>0</v>
          </cell>
          <cell r="R1103" t="str">
            <v>1</v>
          </cell>
          <cell r="S1103" t="str">
            <v>40</v>
          </cell>
          <cell r="T1103">
            <v>93</v>
          </cell>
          <cell r="U1103">
            <v>7</v>
          </cell>
          <cell r="V1103">
            <v>98</v>
          </cell>
          <cell r="W1103">
            <v>7</v>
          </cell>
          <cell r="X1103">
            <v>98</v>
          </cell>
          <cell r="Y1103">
            <v>0</v>
          </cell>
          <cell r="Z1103">
            <v>0</v>
          </cell>
          <cell r="AD1103" t="str">
            <v>0</v>
          </cell>
          <cell r="AE1103" t="str">
            <v>0</v>
          </cell>
          <cell r="AF1103" t="str">
            <v>00</v>
          </cell>
        </row>
        <row r="1104">
          <cell r="A1104" t="str">
            <v>02</v>
          </cell>
          <cell r="B1104" t="str">
            <v>02</v>
          </cell>
          <cell r="C1104" t="str">
            <v>569</v>
          </cell>
          <cell r="D1104" t="str">
            <v>Прицеп-фургон МАЗ-52</v>
          </cell>
          <cell r="E1104" t="str">
            <v>243 /Минский а/з-д /</v>
          </cell>
          <cell r="G1104" t="str">
            <v>01</v>
          </cell>
          <cell r="H1104">
            <v>3883.33</v>
          </cell>
          <cell r="I1104">
            <v>0</v>
          </cell>
          <cell r="J1104">
            <v>4271.6499999999996</v>
          </cell>
          <cell r="L1104" t="str">
            <v>20</v>
          </cell>
          <cell r="M1104" t="str">
            <v>50410</v>
          </cell>
          <cell r="N1104" t="str">
            <v>14 3420203</v>
          </cell>
          <cell r="P1104">
            <v>12.5</v>
          </cell>
          <cell r="Q1104">
            <v>0</v>
          </cell>
          <cell r="R1104" t="str">
            <v>1</v>
          </cell>
          <cell r="S1104" t="str">
            <v>50</v>
          </cell>
          <cell r="T1104">
            <v>93</v>
          </cell>
          <cell r="U1104">
            <v>7</v>
          </cell>
          <cell r="V1104">
            <v>98</v>
          </cell>
          <cell r="W1104">
            <v>7</v>
          </cell>
          <cell r="X1104">
            <v>98</v>
          </cell>
          <cell r="Y1104">
            <v>7</v>
          </cell>
          <cell r="Z1104">
            <v>98</v>
          </cell>
          <cell r="AD1104" t="str">
            <v>0</v>
          </cell>
          <cell r="AE1104" t="str">
            <v>0</v>
          </cell>
          <cell r="AF1104" t="str">
            <v>00</v>
          </cell>
        </row>
        <row r="1105">
          <cell r="A1105" t="str">
            <v>02</v>
          </cell>
          <cell r="B1105" t="str">
            <v>23</v>
          </cell>
          <cell r="C1105" t="str">
            <v>570</v>
          </cell>
          <cell r="D1105" t="str">
            <v>Помпа водяная</v>
          </cell>
          <cell r="G1105" t="str">
            <v>01</v>
          </cell>
          <cell r="H1105">
            <v>12500</v>
          </cell>
          <cell r="I1105">
            <v>0</v>
          </cell>
          <cell r="J1105">
            <v>0</v>
          </cell>
          <cell r="L1105" t="str">
            <v>23</v>
          </cell>
          <cell r="M1105" t="str">
            <v>41500</v>
          </cell>
          <cell r="N1105" t="str">
            <v>14 2912110</v>
          </cell>
          <cell r="P1105">
            <v>20</v>
          </cell>
          <cell r="Q1105">
            <v>0</v>
          </cell>
          <cell r="R1105" t="str">
            <v>1</v>
          </cell>
          <cell r="S1105" t="str">
            <v>41</v>
          </cell>
          <cell r="T1105">
            <v>98</v>
          </cell>
          <cell r="U1105">
            <v>7</v>
          </cell>
          <cell r="V1105">
            <v>98</v>
          </cell>
          <cell r="W1105">
            <v>7</v>
          </cell>
          <cell r="X1105">
            <v>98</v>
          </cell>
          <cell r="Y1105">
            <v>0</v>
          </cell>
          <cell r="Z1105">
            <v>0</v>
          </cell>
          <cell r="AD1105" t="str">
            <v>0</v>
          </cell>
          <cell r="AE1105" t="str">
            <v>0</v>
          </cell>
          <cell r="AF1105" t="str">
            <v>00</v>
          </cell>
        </row>
        <row r="1106">
          <cell r="A1106" t="str">
            <v>02</v>
          </cell>
          <cell r="B1106" t="str">
            <v>23</v>
          </cell>
          <cell r="C1106" t="str">
            <v>571</v>
          </cell>
          <cell r="D1106" t="str">
            <v>Генератор</v>
          </cell>
          <cell r="G1106" t="str">
            <v>01</v>
          </cell>
          <cell r="H1106">
            <v>10550</v>
          </cell>
          <cell r="I1106">
            <v>0</v>
          </cell>
          <cell r="J1106">
            <v>0</v>
          </cell>
          <cell r="L1106" t="str">
            <v>23</v>
          </cell>
          <cell r="M1106" t="str">
            <v>40203</v>
          </cell>
          <cell r="N1106" t="str">
            <v>14 2911100</v>
          </cell>
          <cell r="P1106">
            <v>6.2</v>
          </cell>
          <cell r="Q1106">
            <v>0</v>
          </cell>
          <cell r="R1106" t="str">
            <v>1</v>
          </cell>
          <cell r="S1106" t="str">
            <v>40</v>
          </cell>
          <cell r="T1106">
            <v>98</v>
          </cell>
          <cell r="U1106">
            <v>7</v>
          </cell>
          <cell r="V1106">
            <v>98</v>
          </cell>
          <cell r="W1106">
            <v>7</v>
          </cell>
          <cell r="X1106">
            <v>98</v>
          </cell>
          <cell r="Y1106">
            <v>0</v>
          </cell>
          <cell r="Z1106">
            <v>0</v>
          </cell>
          <cell r="AD1106" t="str">
            <v>0</v>
          </cell>
          <cell r="AE1106" t="str">
            <v>0</v>
          </cell>
          <cell r="AF1106" t="str">
            <v>00</v>
          </cell>
        </row>
        <row r="1107">
          <cell r="A1107" t="str">
            <v>02</v>
          </cell>
          <cell r="B1107" t="str">
            <v>71</v>
          </cell>
          <cell r="C1107" t="str">
            <v>572</v>
          </cell>
          <cell r="D1107" t="str">
            <v>Бульдозер ДЗ-171</v>
          </cell>
          <cell r="G1107" t="str">
            <v>01</v>
          </cell>
          <cell r="H1107">
            <v>190000</v>
          </cell>
          <cell r="I1107">
            <v>181133.34</v>
          </cell>
          <cell r="J1107">
            <v>0</v>
          </cell>
          <cell r="L1107" t="str">
            <v>23</v>
          </cell>
          <cell r="M1107" t="str">
            <v>41814</v>
          </cell>
          <cell r="N1107" t="str">
            <v>14 2924340</v>
          </cell>
          <cell r="P1107">
            <v>14.3</v>
          </cell>
          <cell r="Q1107">
            <v>0</v>
          </cell>
          <cell r="R1107" t="str">
            <v>1</v>
          </cell>
          <cell r="S1107" t="str">
            <v>41</v>
          </cell>
          <cell r="T1107">
            <v>91</v>
          </cell>
          <cell r="U1107">
            <v>7</v>
          </cell>
          <cell r="V1107">
            <v>98</v>
          </cell>
          <cell r="W1107">
            <v>7</v>
          </cell>
          <cell r="X1107">
            <v>98</v>
          </cell>
          <cell r="Y1107">
            <v>0</v>
          </cell>
          <cell r="Z1107">
            <v>0</v>
          </cell>
          <cell r="AD1107" t="str">
            <v>0</v>
          </cell>
          <cell r="AE1107" t="str">
            <v>0</v>
          </cell>
          <cell r="AF1107" t="str">
            <v>00</v>
          </cell>
        </row>
        <row r="1108">
          <cell r="A1108" t="str">
            <v>02</v>
          </cell>
          <cell r="B1108" t="str">
            <v>02</v>
          </cell>
          <cell r="C1108" t="str">
            <v>573</v>
          </cell>
          <cell r="D1108" t="str">
            <v>Очистная машина ОМГ-</v>
          </cell>
          <cell r="E1108" t="str">
            <v>1220 г.Камешково</v>
          </cell>
          <cell r="F1108" t="str">
            <v>ОАО "КАМЗ"/мех.з-д/</v>
          </cell>
          <cell r="G1108" t="str">
            <v>01</v>
          </cell>
          <cell r="H1108">
            <v>190000</v>
          </cell>
          <cell r="I1108">
            <v>0</v>
          </cell>
          <cell r="J1108">
            <v>0</v>
          </cell>
          <cell r="L1108" t="str">
            <v>20</v>
          </cell>
          <cell r="M1108" t="str">
            <v>43803</v>
          </cell>
          <cell r="N1108" t="str">
            <v>14 2947195</v>
          </cell>
          <cell r="P1108">
            <v>33.299999999999997</v>
          </cell>
          <cell r="Q1108">
            <v>0</v>
          </cell>
          <cell r="R1108" t="str">
            <v>1</v>
          </cell>
          <cell r="S1108" t="str">
            <v>43</v>
          </cell>
          <cell r="T1108">
            <v>98</v>
          </cell>
          <cell r="U1108">
            <v>8</v>
          </cell>
          <cell r="V1108">
            <v>98</v>
          </cell>
          <cell r="W1108">
            <v>8</v>
          </cell>
          <cell r="X1108">
            <v>98</v>
          </cell>
          <cell r="Y1108">
            <v>0</v>
          </cell>
          <cell r="Z1108">
            <v>0</v>
          </cell>
          <cell r="AD1108" t="str">
            <v>0</v>
          </cell>
          <cell r="AE1108" t="str">
            <v>0</v>
          </cell>
          <cell r="AF1108" t="str">
            <v>00</v>
          </cell>
        </row>
        <row r="1109">
          <cell r="A1109" t="str">
            <v>02</v>
          </cell>
          <cell r="B1109" t="str">
            <v>02</v>
          </cell>
          <cell r="C1109" t="str">
            <v>574</v>
          </cell>
          <cell r="D1109" t="str">
            <v>Подвеска троллейная</v>
          </cell>
          <cell r="E1109" t="str">
            <v>РПТ-1220РС</v>
          </cell>
          <cell r="G1109" t="str">
            <v>01</v>
          </cell>
          <cell r="H1109">
            <v>76884</v>
          </cell>
          <cell r="I1109">
            <v>0</v>
          </cell>
          <cell r="J1109">
            <v>64070</v>
          </cell>
          <cell r="L1109" t="str">
            <v>20</v>
          </cell>
          <cell r="M1109" t="str">
            <v>43814</v>
          </cell>
          <cell r="N1109" t="str">
            <v>14 2947192</v>
          </cell>
          <cell r="P1109">
            <v>33.299999999999997</v>
          </cell>
          <cell r="Q1109">
            <v>0</v>
          </cell>
          <cell r="R1109" t="str">
            <v>1</v>
          </cell>
          <cell r="S1109" t="str">
            <v>43</v>
          </cell>
          <cell r="T1109">
            <v>98</v>
          </cell>
          <cell r="U1109">
            <v>8</v>
          </cell>
          <cell r="V1109">
            <v>98</v>
          </cell>
          <cell r="W1109">
            <v>8</v>
          </cell>
          <cell r="X1109">
            <v>98</v>
          </cell>
          <cell r="Y1109">
            <v>8</v>
          </cell>
          <cell r="Z1109">
            <v>98</v>
          </cell>
          <cell r="AD1109" t="str">
            <v>0</v>
          </cell>
          <cell r="AE1109" t="str">
            <v>0</v>
          </cell>
          <cell r="AF1109" t="str">
            <v>00</v>
          </cell>
        </row>
        <row r="1110">
          <cell r="A1110" t="str">
            <v>02</v>
          </cell>
          <cell r="B1110" t="str">
            <v>02</v>
          </cell>
          <cell r="C1110" t="str">
            <v>575</v>
          </cell>
          <cell r="D1110" t="str">
            <v>Подвеска троллейная</v>
          </cell>
          <cell r="E1110" t="str">
            <v>РПТ-1220</v>
          </cell>
          <cell r="G1110" t="str">
            <v>01</v>
          </cell>
          <cell r="H1110">
            <v>76884</v>
          </cell>
          <cell r="I1110">
            <v>0</v>
          </cell>
          <cell r="J1110">
            <v>64070</v>
          </cell>
          <cell r="L1110" t="str">
            <v>20</v>
          </cell>
          <cell r="M1110" t="str">
            <v>43814</v>
          </cell>
          <cell r="N1110" t="str">
            <v>14 2947192</v>
          </cell>
          <cell r="P1110">
            <v>33.299999999999997</v>
          </cell>
          <cell r="Q1110">
            <v>0</v>
          </cell>
          <cell r="R1110" t="str">
            <v>1</v>
          </cell>
          <cell r="S1110" t="str">
            <v>43</v>
          </cell>
          <cell r="T1110">
            <v>98</v>
          </cell>
          <cell r="U1110">
            <v>8</v>
          </cell>
          <cell r="V1110">
            <v>98</v>
          </cell>
          <cell r="W1110">
            <v>8</v>
          </cell>
          <cell r="X1110">
            <v>98</v>
          </cell>
          <cell r="Y1110">
            <v>8</v>
          </cell>
          <cell r="Z1110">
            <v>98</v>
          </cell>
          <cell r="AD1110" t="str">
            <v>0</v>
          </cell>
          <cell r="AE1110" t="str">
            <v>0</v>
          </cell>
          <cell r="AF1110" t="str">
            <v>00</v>
          </cell>
        </row>
        <row r="1111">
          <cell r="A1111" t="str">
            <v>02</v>
          </cell>
          <cell r="B1111" t="str">
            <v>02</v>
          </cell>
          <cell r="C1111" t="str">
            <v>576</v>
          </cell>
          <cell r="D1111" t="str">
            <v>Подвеска троллейная</v>
          </cell>
          <cell r="E1111" t="str">
            <v>РПТ-1220РС</v>
          </cell>
          <cell r="G1111" t="str">
            <v>01</v>
          </cell>
          <cell r="H1111">
            <v>76884</v>
          </cell>
          <cell r="I1111">
            <v>0</v>
          </cell>
          <cell r="J1111">
            <v>64070</v>
          </cell>
          <cell r="L1111" t="str">
            <v>20</v>
          </cell>
          <cell r="M1111" t="str">
            <v>43814</v>
          </cell>
          <cell r="N1111" t="str">
            <v>14 2947192</v>
          </cell>
          <cell r="P1111">
            <v>33.299999999999997</v>
          </cell>
          <cell r="Q1111">
            <v>0</v>
          </cell>
          <cell r="R1111" t="str">
            <v>1</v>
          </cell>
          <cell r="S1111" t="str">
            <v>43</v>
          </cell>
          <cell r="T1111">
            <v>98</v>
          </cell>
          <cell r="U1111">
            <v>8</v>
          </cell>
          <cell r="V1111">
            <v>98</v>
          </cell>
          <cell r="W1111">
            <v>8</v>
          </cell>
          <cell r="X1111">
            <v>98</v>
          </cell>
          <cell r="Y1111">
            <v>8</v>
          </cell>
          <cell r="Z1111">
            <v>98</v>
          </cell>
          <cell r="AD1111" t="str">
            <v>0</v>
          </cell>
          <cell r="AE1111" t="str">
            <v>0</v>
          </cell>
          <cell r="AF1111" t="str">
            <v>00</v>
          </cell>
        </row>
        <row r="1112">
          <cell r="A1112" t="str">
            <v>02</v>
          </cell>
          <cell r="B1112" t="str">
            <v>70</v>
          </cell>
          <cell r="C1112" t="str">
            <v>577</v>
          </cell>
          <cell r="D1112" t="str">
            <v>Свароч.полуавтомат</v>
          </cell>
          <cell r="E1112" t="str">
            <v>ПДГ-312-4 /ВДГ-3033/</v>
          </cell>
          <cell r="F1112" t="str">
            <v>ЗАО"СЭЛМА"гСимферопо</v>
          </cell>
          <cell r="G1112" t="str">
            <v>01</v>
          </cell>
          <cell r="H1112">
            <v>15000</v>
          </cell>
          <cell r="I1112">
            <v>0</v>
          </cell>
          <cell r="J1112">
            <v>0</v>
          </cell>
          <cell r="L1112" t="str">
            <v>20</v>
          </cell>
          <cell r="M1112" t="str">
            <v>42502</v>
          </cell>
          <cell r="N1112" t="str">
            <v>14 2922772</v>
          </cell>
          <cell r="P1112">
            <v>16.7</v>
          </cell>
          <cell r="Q1112">
            <v>0</v>
          </cell>
          <cell r="R1112" t="str">
            <v>1</v>
          </cell>
          <cell r="S1112" t="str">
            <v>42</v>
          </cell>
          <cell r="T1112">
            <v>96</v>
          </cell>
          <cell r="U1112">
            <v>8</v>
          </cell>
          <cell r="V1112">
            <v>98</v>
          </cell>
          <cell r="W1112">
            <v>8</v>
          </cell>
          <cell r="X1112">
            <v>98</v>
          </cell>
          <cell r="Y1112">
            <v>0</v>
          </cell>
          <cell r="Z1112">
            <v>0</v>
          </cell>
          <cell r="AD1112" t="str">
            <v>0</v>
          </cell>
          <cell r="AE1112" t="str">
            <v>0</v>
          </cell>
          <cell r="AF1112" t="str">
            <v>00</v>
          </cell>
        </row>
        <row r="1113">
          <cell r="A1113" t="str">
            <v>02</v>
          </cell>
          <cell r="B1113" t="str">
            <v>23</v>
          </cell>
          <cell r="C1113" t="str">
            <v>578</v>
          </cell>
          <cell r="D1113" t="str">
            <v>А/м КАМАЗ-5511 г/нТ</v>
          </cell>
          <cell r="E1113" t="str">
            <v>838СС дв133158 ш0081</v>
          </cell>
          <cell r="F1113" t="str">
            <v>091Камский а/з-д</v>
          </cell>
          <cell r="G1113" t="str">
            <v>01</v>
          </cell>
          <cell r="H1113">
            <v>106531</v>
          </cell>
          <cell r="I1113">
            <v>106531</v>
          </cell>
          <cell r="J1113">
            <v>0</v>
          </cell>
          <cell r="L1113" t="str">
            <v>23</v>
          </cell>
          <cell r="M1113" t="str">
            <v>50426</v>
          </cell>
          <cell r="N1113" t="str">
            <v>15 3410349</v>
          </cell>
          <cell r="P1113">
            <v>10</v>
          </cell>
          <cell r="Q1113">
            <v>0</v>
          </cell>
          <cell r="R1113" t="str">
            <v>1</v>
          </cell>
          <cell r="S1113" t="str">
            <v>50</v>
          </cell>
          <cell r="T1113">
            <v>84</v>
          </cell>
          <cell r="U1113">
            <v>8</v>
          </cell>
          <cell r="V1113">
            <v>98</v>
          </cell>
          <cell r="W1113">
            <v>8</v>
          </cell>
          <cell r="X1113">
            <v>98</v>
          </cell>
          <cell r="Y1113">
            <v>0</v>
          </cell>
          <cell r="Z1113">
            <v>0</v>
          </cell>
          <cell r="AD1113" t="str">
            <v>0</v>
          </cell>
          <cell r="AE1113" t="str">
            <v>0</v>
          </cell>
          <cell r="AF1113" t="str">
            <v>00</v>
          </cell>
        </row>
        <row r="1114">
          <cell r="A1114" t="str">
            <v>02</v>
          </cell>
          <cell r="B1114" t="str">
            <v>23</v>
          </cell>
          <cell r="C1114" t="str">
            <v>579</v>
          </cell>
          <cell r="D1114" t="str">
            <v>А/мКРАЗ-256Б1 г/нТ85</v>
          </cell>
          <cell r="E1114" t="str">
            <v>4СС дв31816 ш0645488</v>
          </cell>
          <cell r="F1114" t="str">
            <v>гКременчуг</v>
          </cell>
          <cell r="G1114" t="str">
            <v>01</v>
          </cell>
          <cell r="H1114">
            <v>121333.33</v>
          </cell>
          <cell r="I1114">
            <v>121333.33</v>
          </cell>
          <cell r="J1114">
            <v>0</v>
          </cell>
          <cell r="L1114" t="str">
            <v>23</v>
          </cell>
          <cell r="M1114" t="str">
            <v>50411</v>
          </cell>
          <cell r="N1114" t="str">
            <v>14 2928262</v>
          </cell>
          <cell r="P1114">
            <v>10</v>
          </cell>
          <cell r="Q1114">
            <v>0</v>
          </cell>
          <cell r="R1114" t="str">
            <v>1</v>
          </cell>
          <cell r="S1114" t="str">
            <v>50</v>
          </cell>
          <cell r="T1114">
            <v>89</v>
          </cell>
          <cell r="U1114">
            <v>8</v>
          </cell>
          <cell r="V1114">
            <v>98</v>
          </cell>
          <cell r="W1114">
            <v>8</v>
          </cell>
          <cell r="X1114">
            <v>98</v>
          </cell>
          <cell r="Y1114">
            <v>0</v>
          </cell>
          <cell r="Z1114">
            <v>0</v>
          </cell>
          <cell r="AD1114" t="str">
            <v>0</v>
          </cell>
          <cell r="AE1114" t="str">
            <v>0</v>
          </cell>
          <cell r="AF1114" t="str">
            <v>00</v>
          </cell>
        </row>
        <row r="1115">
          <cell r="A1115" t="str">
            <v>02</v>
          </cell>
          <cell r="B1115" t="str">
            <v>80</v>
          </cell>
          <cell r="C1115" t="str">
            <v>562</v>
          </cell>
          <cell r="D1115" t="str">
            <v>Сканер 120dp:, цв.</v>
          </cell>
          <cell r="G1115" t="str">
            <v>01</v>
          </cell>
          <cell r="H1115">
            <v>19200</v>
          </cell>
          <cell r="I1115">
            <v>0</v>
          </cell>
          <cell r="J1115">
            <v>0</v>
          </cell>
          <cell r="L1115" t="str">
            <v>26</v>
          </cell>
          <cell r="M1115" t="str">
            <v>48003</v>
          </cell>
          <cell r="P1115">
            <v>11.1</v>
          </cell>
          <cell r="Q1115">
            <v>0</v>
          </cell>
          <cell r="R1115" t="str">
            <v>1</v>
          </cell>
          <cell r="S1115" t="str">
            <v>48</v>
          </cell>
          <cell r="T1115">
            <v>98</v>
          </cell>
          <cell r="U1115">
            <v>10</v>
          </cell>
          <cell r="V1115">
            <v>98</v>
          </cell>
          <cell r="W1115">
            <v>10</v>
          </cell>
          <cell r="X1115">
            <v>98</v>
          </cell>
          <cell r="Y1115">
            <v>0</v>
          </cell>
          <cell r="Z1115">
            <v>0</v>
          </cell>
          <cell r="AD1115" t="str">
            <v>0</v>
          </cell>
          <cell r="AE1115" t="str">
            <v>0</v>
          </cell>
          <cell r="AF1115" t="str">
            <v>00</v>
          </cell>
        </row>
        <row r="1116">
          <cell r="A1116" t="str">
            <v>02</v>
          </cell>
          <cell r="B1116" t="str">
            <v>80</v>
          </cell>
          <cell r="C1116" t="str">
            <v>563</v>
          </cell>
          <cell r="D1116" t="str">
            <v>Компьютер Р-П /Ceb/-</v>
          </cell>
          <cell r="E1116" t="str">
            <v>266</v>
          </cell>
          <cell r="G1116" t="str">
            <v>01</v>
          </cell>
          <cell r="H1116">
            <v>21000</v>
          </cell>
          <cell r="I1116">
            <v>0</v>
          </cell>
          <cell r="J1116">
            <v>24500</v>
          </cell>
          <cell r="L1116" t="str">
            <v>26</v>
          </cell>
          <cell r="M1116" t="str">
            <v>48008</v>
          </cell>
          <cell r="P1116">
            <v>10</v>
          </cell>
          <cell r="Q1116">
            <v>0</v>
          </cell>
          <cell r="R1116" t="str">
            <v>1</v>
          </cell>
          <cell r="S1116" t="str">
            <v>48</v>
          </cell>
          <cell r="T1116">
            <v>98</v>
          </cell>
          <cell r="U1116">
            <v>10</v>
          </cell>
          <cell r="V1116">
            <v>98</v>
          </cell>
          <cell r="W1116">
            <v>10</v>
          </cell>
          <cell r="X1116">
            <v>98</v>
          </cell>
          <cell r="Y1116">
            <v>10</v>
          </cell>
          <cell r="Z1116">
            <v>98</v>
          </cell>
          <cell r="AD1116" t="str">
            <v>0</v>
          </cell>
          <cell r="AE1116" t="str">
            <v>0</v>
          </cell>
          <cell r="AF1116" t="str">
            <v>00</v>
          </cell>
        </row>
        <row r="1117">
          <cell r="A1117" t="str">
            <v>02</v>
          </cell>
          <cell r="B1117" t="str">
            <v>02</v>
          </cell>
          <cell r="C1117" t="str">
            <v>564</v>
          </cell>
          <cell r="D1117" t="str">
            <v>Компрессор 4ВУ-1-5/9</v>
          </cell>
          <cell r="G1117" t="str">
            <v>01</v>
          </cell>
          <cell r="H1117">
            <v>10433.719999999999</v>
          </cell>
          <cell r="I1117">
            <v>10433.719999999999</v>
          </cell>
          <cell r="J1117">
            <v>0</v>
          </cell>
          <cell r="L1117" t="str">
            <v>20</v>
          </cell>
          <cell r="M1117" t="str">
            <v>41401</v>
          </cell>
          <cell r="P1117">
            <v>6.7</v>
          </cell>
          <cell r="Q1117">
            <v>0</v>
          </cell>
          <cell r="R1117" t="str">
            <v>1</v>
          </cell>
          <cell r="S1117" t="str">
            <v>41</v>
          </cell>
          <cell r="T1117">
            <v>76</v>
          </cell>
          <cell r="U1117">
            <v>10</v>
          </cell>
          <cell r="V1117">
            <v>98</v>
          </cell>
          <cell r="W1117">
            <v>10</v>
          </cell>
          <cell r="X1117">
            <v>98</v>
          </cell>
          <cell r="Y1117">
            <v>0</v>
          </cell>
          <cell r="Z1117">
            <v>0</v>
          </cell>
          <cell r="AD1117" t="str">
            <v>0</v>
          </cell>
          <cell r="AE1117" t="str">
            <v>0</v>
          </cell>
          <cell r="AF1117" t="str">
            <v>00</v>
          </cell>
        </row>
        <row r="1118">
          <cell r="A1118" t="str">
            <v>02</v>
          </cell>
          <cell r="B1118" t="str">
            <v>02</v>
          </cell>
          <cell r="C1118" t="str">
            <v>580</v>
          </cell>
          <cell r="D1118" t="str">
            <v>Компрессор 4ВУ-1-5/9</v>
          </cell>
          <cell r="G1118" t="str">
            <v>01</v>
          </cell>
          <cell r="H1118">
            <v>10433.719999999999</v>
          </cell>
          <cell r="I1118">
            <v>10433.719999999999</v>
          </cell>
          <cell r="J1118">
            <v>0</v>
          </cell>
          <cell r="L1118" t="str">
            <v>20</v>
          </cell>
          <cell r="M1118" t="str">
            <v>41401</v>
          </cell>
          <cell r="P1118">
            <v>6.7</v>
          </cell>
          <cell r="Q1118">
            <v>0</v>
          </cell>
          <cell r="R1118" t="str">
            <v>1</v>
          </cell>
          <cell r="S1118" t="str">
            <v>41</v>
          </cell>
          <cell r="T1118">
            <v>76</v>
          </cell>
          <cell r="U1118">
            <v>10</v>
          </cell>
          <cell r="V1118">
            <v>98</v>
          </cell>
          <cell r="W1118">
            <v>10</v>
          </cell>
          <cell r="X1118">
            <v>98</v>
          </cell>
          <cell r="Y1118">
            <v>0</v>
          </cell>
          <cell r="Z1118">
            <v>0</v>
          </cell>
          <cell r="AD1118" t="str">
            <v>0</v>
          </cell>
          <cell r="AE1118" t="str">
            <v>0</v>
          </cell>
          <cell r="AF1118" t="str">
            <v>00</v>
          </cell>
        </row>
        <row r="1119">
          <cell r="A1119" t="str">
            <v>02</v>
          </cell>
          <cell r="B1119" t="str">
            <v>03</v>
          </cell>
          <cell r="C1119" t="str">
            <v>581</v>
          </cell>
          <cell r="D1119" t="str">
            <v>Весы 4031РП-600</v>
          </cell>
          <cell r="G1119" t="str">
            <v>01</v>
          </cell>
          <cell r="H1119">
            <v>9000</v>
          </cell>
          <cell r="I1119">
            <v>0</v>
          </cell>
          <cell r="J1119">
            <v>0</v>
          </cell>
          <cell r="L1119" t="str">
            <v>26</v>
          </cell>
          <cell r="M1119" t="str">
            <v>47039</v>
          </cell>
          <cell r="P1119">
            <v>6.7</v>
          </cell>
          <cell r="Q1119">
            <v>0</v>
          </cell>
          <cell r="R1119" t="str">
            <v>1</v>
          </cell>
          <cell r="S1119" t="str">
            <v>47</v>
          </cell>
          <cell r="T1119">
            <v>97</v>
          </cell>
          <cell r="U1119">
            <v>10</v>
          </cell>
          <cell r="V1119">
            <v>98</v>
          </cell>
          <cell r="W1119">
            <v>10</v>
          </cell>
          <cell r="X1119">
            <v>98</v>
          </cell>
          <cell r="Y1119">
            <v>0</v>
          </cell>
          <cell r="Z1119">
            <v>0</v>
          </cell>
          <cell r="AD1119" t="str">
            <v>0</v>
          </cell>
          <cell r="AE1119" t="str">
            <v>0</v>
          </cell>
          <cell r="AF1119" t="str">
            <v>00</v>
          </cell>
        </row>
        <row r="1120">
          <cell r="A1120" t="str">
            <v>02</v>
          </cell>
          <cell r="B1120" t="str">
            <v>02</v>
          </cell>
          <cell r="C1120" t="str">
            <v>582</v>
          </cell>
          <cell r="D1120" t="str">
            <v>Подкапывающая машина</v>
          </cell>
          <cell r="E1120" t="str">
            <v>МПТ-1220</v>
          </cell>
          <cell r="G1120" t="str">
            <v>01</v>
          </cell>
          <cell r="H1120">
            <v>178195</v>
          </cell>
          <cell r="I1120">
            <v>0</v>
          </cell>
          <cell r="J1120">
            <v>0</v>
          </cell>
          <cell r="L1120" t="str">
            <v>20</v>
          </cell>
          <cell r="M1120" t="str">
            <v>43803</v>
          </cell>
          <cell r="P1120">
            <v>33.299999999999997</v>
          </cell>
          <cell r="Q1120">
            <v>0</v>
          </cell>
          <cell r="R1120" t="str">
            <v>1</v>
          </cell>
          <cell r="S1120" t="str">
            <v>43</v>
          </cell>
          <cell r="T1120">
            <v>98</v>
          </cell>
          <cell r="U1120">
            <v>10</v>
          </cell>
          <cell r="V1120">
            <v>98</v>
          </cell>
          <cell r="W1120">
            <v>10</v>
          </cell>
          <cell r="X1120">
            <v>98</v>
          </cell>
          <cell r="Y1120">
            <v>0</v>
          </cell>
          <cell r="Z1120">
            <v>0</v>
          </cell>
          <cell r="AD1120" t="str">
            <v>0</v>
          </cell>
          <cell r="AE1120" t="str">
            <v>0</v>
          </cell>
          <cell r="AF1120" t="str">
            <v>00</v>
          </cell>
        </row>
        <row r="1121">
          <cell r="A1121" t="str">
            <v>02</v>
          </cell>
          <cell r="B1121" t="str">
            <v>23</v>
          </cell>
          <cell r="C1121" t="str">
            <v>583</v>
          </cell>
          <cell r="D1121" t="str">
            <v>А/м УРАЛ-4320 грузов</v>
          </cell>
          <cell r="E1121" t="str">
            <v>трубовоз г.N У614ВА6</v>
          </cell>
          <cell r="F1121" t="str">
            <v>3 дв08241 ш0209725</v>
          </cell>
          <cell r="G1121" t="str">
            <v>01</v>
          </cell>
          <cell r="H1121">
            <v>155000</v>
          </cell>
          <cell r="I1121">
            <v>81364.95</v>
          </cell>
          <cell r="J1121">
            <v>0</v>
          </cell>
          <cell r="L1121" t="str">
            <v>23</v>
          </cell>
          <cell r="M1121" t="str">
            <v>50402</v>
          </cell>
          <cell r="P1121">
            <v>0.37</v>
          </cell>
          <cell r="Q1121">
            <v>0</v>
          </cell>
          <cell r="R1121" t="str">
            <v>1</v>
          </cell>
          <cell r="S1121" t="str">
            <v>50</v>
          </cell>
          <cell r="T1121">
            <v>93</v>
          </cell>
          <cell r="U1121">
            <v>11</v>
          </cell>
          <cell r="V1121">
            <v>98</v>
          </cell>
          <cell r="W1121">
            <v>11</v>
          </cell>
          <cell r="X1121">
            <v>98</v>
          </cell>
          <cell r="Y1121">
            <v>0</v>
          </cell>
          <cell r="Z1121">
            <v>0</v>
          </cell>
          <cell r="AD1121" t="str">
            <v>0</v>
          </cell>
          <cell r="AE1121" t="str">
            <v>0</v>
          </cell>
          <cell r="AF1121" t="str">
            <v>00</v>
          </cell>
        </row>
        <row r="1122">
          <cell r="A1122" t="str">
            <v>02</v>
          </cell>
          <cell r="B1122" t="str">
            <v>03</v>
          </cell>
          <cell r="C1122" t="str">
            <v>584</v>
          </cell>
          <cell r="D1122" t="str">
            <v>Насос ПР 5/10 с эл.</v>
          </cell>
          <cell r="E1122" t="str">
            <v>двигателем</v>
          </cell>
          <cell r="G1122" t="str">
            <v>01</v>
          </cell>
          <cell r="H1122">
            <v>6065.28</v>
          </cell>
          <cell r="I1122">
            <v>0</v>
          </cell>
          <cell r="J1122">
            <v>0</v>
          </cell>
          <cell r="L1122" t="str">
            <v>26</v>
          </cell>
          <cell r="M1122" t="str">
            <v>40700</v>
          </cell>
          <cell r="P1122">
            <v>3.7</v>
          </cell>
          <cell r="Q1122">
            <v>0</v>
          </cell>
          <cell r="R1122" t="str">
            <v>1</v>
          </cell>
          <cell r="S1122" t="str">
            <v>40</v>
          </cell>
          <cell r="T1122">
            <v>90</v>
          </cell>
          <cell r="U1122">
            <v>11</v>
          </cell>
          <cell r="V1122">
            <v>98</v>
          </cell>
          <cell r="W1122">
            <v>11</v>
          </cell>
          <cell r="X1122">
            <v>98</v>
          </cell>
          <cell r="Y1122">
            <v>0</v>
          </cell>
          <cell r="Z1122">
            <v>0</v>
          </cell>
          <cell r="AD1122" t="str">
            <v>0</v>
          </cell>
          <cell r="AE1122" t="str">
            <v>0</v>
          </cell>
          <cell r="AF1122" t="str">
            <v>00</v>
          </cell>
        </row>
        <row r="1123">
          <cell r="A1123" t="str">
            <v>02</v>
          </cell>
          <cell r="B1123" t="str">
            <v>70</v>
          </cell>
          <cell r="C1123" t="str">
            <v>585</v>
          </cell>
          <cell r="D1123" t="str">
            <v>Блок питания Б-5301</v>
          </cell>
          <cell r="G1123" t="str">
            <v>01</v>
          </cell>
          <cell r="H1123">
            <v>3455.73</v>
          </cell>
          <cell r="I1123">
            <v>0</v>
          </cell>
          <cell r="J1123">
            <v>0</v>
          </cell>
          <cell r="L1123" t="str">
            <v>20</v>
          </cell>
          <cell r="M1123" t="str">
            <v>40712</v>
          </cell>
          <cell r="P1123">
            <v>33.299999999999997</v>
          </cell>
          <cell r="Q1123">
            <v>0</v>
          </cell>
          <cell r="R1123" t="str">
            <v>1</v>
          </cell>
          <cell r="S1123" t="str">
            <v>40</v>
          </cell>
          <cell r="T1123">
            <v>89</v>
          </cell>
          <cell r="U1123">
            <v>11</v>
          </cell>
          <cell r="V1123">
            <v>98</v>
          </cell>
          <cell r="W1123">
            <v>11</v>
          </cell>
          <cell r="X1123">
            <v>98</v>
          </cell>
          <cell r="Y1123">
            <v>0</v>
          </cell>
          <cell r="Z1123">
            <v>0</v>
          </cell>
          <cell r="AD1123" t="str">
            <v>0</v>
          </cell>
          <cell r="AE1123" t="str">
            <v>0</v>
          </cell>
          <cell r="AF1123" t="str">
            <v>00</v>
          </cell>
        </row>
        <row r="1124">
          <cell r="A1124" t="str">
            <v>02</v>
          </cell>
          <cell r="B1124" t="str">
            <v>23</v>
          </cell>
          <cell r="C1124" t="str">
            <v>586</v>
          </cell>
          <cell r="D1124" t="str">
            <v>Газоанализатор ГИАМ-</v>
          </cell>
          <cell r="E1124" t="str">
            <v>27-01</v>
          </cell>
          <cell r="G1124" t="str">
            <v>01</v>
          </cell>
          <cell r="H1124">
            <v>5458.35</v>
          </cell>
          <cell r="I1124">
            <v>0</v>
          </cell>
          <cell r="J1124">
            <v>0</v>
          </cell>
          <cell r="L1124" t="str">
            <v>23</v>
          </cell>
          <cell r="M1124" t="str">
            <v>47026</v>
          </cell>
          <cell r="P1124">
            <v>8.3000000000000007</v>
          </cell>
          <cell r="Q1124">
            <v>0</v>
          </cell>
          <cell r="R1124" t="str">
            <v>1</v>
          </cell>
          <cell r="S1124" t="str">
            <v>47</v>
          </cell>
          <cell r="T1124">
            <v>94</v>
          </cell>
          <cell r="U1124">
            <v>11</v>
          </cell>
          <cell r="V1124">
            <v>98</v>
          </cell>
          <cell r="W1124">
            <v>11</v>
          </cell>
          <cell r="X1124">
            <v>98</v>
          </cell>
          <cell r="Y1124">
            <v>0</v>
          </cell>
          <cell r="Z1124">
            <v>0</v>
          </cell>
          <cell r="AD1124" t="str">
            <v>0</v>
          </cell>
          <cell r="AE1124" t="str">
            <v>0</v>
          </cell>
          <cell r="AF1124" t="str">
            <v>00</v>
          </cell>
        </row>
        <row r="1125">
          <cell r="A1125" t="str">
            <v>02</v>
          </cell>
          <cell r="B1125" t="str">
            <v>03</v>
          </cell>
          <cell r="C1125" t="str">
            <v>587</v>
          </cell>
          <cell r="D1125" t="str">
            <v>Индикатор</v>
          </cell>
          <cell r="G1125" t="str">
            <v>01</v>
          </cell>
          <cell r="H1125">
            <v>12024.21</v>
          </cell>
          <cell r="I1125">
            <v>0</v>
          </cell>
          <cell r="J1125">
            <v>0</v>
          </cell>
          <cell r="L1125" t="str">
            <v>26</v>
          </cell>
          <cell r="M1125" t="str">
            <v>47045</v>
          </cell>
          <cell r="P1125">
            <v>9</v>
          </cell>
          <cell r="Q1125">
            <v>0</v>
          </cell>
          <cell r="R1125" t="str">
            <v>1</v>
          </cell>
          <cell r="S1125" t="str">
            <v>47</v>
          </cell>
          <cell r="T1125">
            <v>97</v>
          </cell>
          <cell r="U1125">
            <v>11</v>
          </cell>
          <cell r="V1125">
            <v>98</v>
          </cell>
          <cell r="W1125">
            <v>11</v>
          </cell>
          <cell r="X1125">
            <v>98</v>
          </cell>
          <cell r="Y1125">
            <v>0</v>
          </cell>
          <cell r="Z1125">
            <v>0</v>
          </cell>
          <cell r="AD1125" t="str">
            <v>0</v>
          </cell>
          <cell r="AE1125" t="str">
            <v>0</v>
          </cell>
          <cell r="AF1125" t="str">
            <v>00</v>
          </cell>
        </row>
        <row r="1126">
          <cell r="A1126" t="str">
            <v>02</v>
          </cell>
          <cell r="B1126" t="str">
            <v>03</v>
          </cell>
          <cell r="C1126" t="str">
            <v>588</v>
          </cell>
          <cell r="D1126" t="str">
            <v>Индикатор</v>
          </cell>
          <cell r="G1126" t="str">
            <v>01</v>
          </cell>
          <cell r="H1126">
            <v>12024.21</v>
          </cell>
          <cell r="I1126">
            <v>0</v>
          </cell>
          <cell r="J1126">
            <v>0</v>
          </cell>
          <cell r="L1126" t="str">
            <v>26</v>
          </cell>
          <cell r="M1126" t="str">
            <v>47045</v>
          </cell>
          <cell r="P1126">
            <v>9</v>
          </cell>
          <cell r="Q1126">
            <v>0</v>
          </cell>
          <cell r="R1126" t="str">
            <v>1</v>
          </cell>
          <cell r="S1126" t="str">
            <v>47</v>
          </cell>
          <cell r="T1126">
            <v>97</v>
          </cell>
          <cell r="U1126">
            <v>11</v>
          </cell>
          <cell r="V1126">
            <v>98</v>
          </cell>
          <cell r="W1126">
            <v>11</v>
          </cell>
          <cell r="X1126">
            <v>98</v>
          </cell>
          <cell r="Y1126">
            <v>0</v>
          </cell>
          <cell r="Z1126">
            <v>0</v>
          </cell>
          <cell r="AD1126" t="str">
            <v>0</v>
          </cell>
          <cell r="AE1126" t="str">
            <v>0</v>
          </cell>
          <cell r="AF1126" t="str">
            <v>00</v>
          </cell>
        </row>
        <row r="1127">
          <cell r="A1127" t="str">
            <v>02</v>
          </cell>
          <cell r="B1127" t="str">
            <v>03</v>
          </cell>
          <cell r="C1127" t="str">
            <v>589</v>
          </cell>
          <cell r="D1127" t="str">
            <v>Индикатор</v>
          </cell>
          <cell r="G1127" t="str">
            <v>01</v>
          </cell>
          <cell r="H1127">
            <v>12024.21</v>
          </cell>
          <cell r="I1127">
            <v>0</v>
          </cell>
          <cell r="J1127">
            <v>0</v>
          </cell>
          <cell r="L1127" t="str">
            <v>26</v>
          </cell>
          <cell r="M1127" t="str">
            <v>47045</v>
          </cell>
          <cell r="P1127">
            <v>9</v>
          </cell>
          <cell r="Q1127">
            <v>0</v>
          </cell>
          <cell r="R1127" t="str">
            <v>1</v>
          </cell>
          <cell r="S1127" t="str">
            <v>47</v>
          </cell>
          <cell r="T1127">
            <v>97</v>
          </cell>
          <cell r="U1127">
            <v>11</v>
          </cell>
          <cell r="V1127">
            <v>98</v>
          </cell>
          <cell r="W1127">
            <v>11</v>
          </cell>
          <cell r="X1127">
            <v>98</v>
          </cell>
          <cell r="Y1127">
            <v>0</v>
          </cell>
          <cell r="Z1127">
            <v>0</v>
          </cell>
          <cell r="AD1127" t="str">
            <v>0</v>
          </cell>
          <cell r="AE1127" t="str">
            <v>0</v>
          </cell>
          <cell r="AF1127" t="str">
            <v>00</v>
          </cell>
        </row>
        <row r="1128">
          <cell r="A1128" t="str">
            <v>02</v>
          </cell>
          <cell r="B1128" t="str">
            <v>03</v>
          </cell>
          <cell r="C1128" t="str">
            <v>590</v>
          </cell>
          <cell r="D1128" t="str">
            <v>Индикатор</v>
          </cell>
          <cell r="G1128" t="str">
            <v>01</v>
          </cell>
          <cell r="H1128">
            <v>12024.21</v>
          </cell>
          <cell r="I1128">
            <v>0</v>
          </cell>
          <cell r="J1128">
            <v>0</v>
          </cell>
          <cell r="L1128" t="str">
            <v>26</v>
          </cell>
          <cell r="M1128" t="str">
            <v>47045</v>
          </cell>
          <cell r="P1128">
            <v>9</v>
          </cell>
          <cell r="Q1128">
            <v>0</v>
          </cell>
          <cell r="R1128" t="str">
            <v>1</v>
          </cell>
          <cell r="S1128" t="str">
            <v>47</v>
          </cell>
          <cell r="T1128">
            <v>97</v>
          </cell>
          <cell r="U1128">
            <v>11</v>
          </cell>
          <cell r="V1128">
            <v>98</v>
          </cell>
          <cell r="W1128">
            <v>11</v>
          </cell>
          <cell r="X1128">
            <v>98</v>
          </cell>
          <cell r="Y1128">
            <v>0</v>
          </cell>
          <cell r="Z1128">
            <v>0</v>
          </cell>
          <cell r="AD1128" t="str">
            <v>0</v>
          </cell>
          <cell r="AE1128" t="str">
            <v>0</v>
          </cell>
          <cell r="AF1128" t="str">
            <v>00</v>
          </cell>
        </row>
        <row r="1129">
          <cell r="A1129" t="str">
            <v>02</v>
          </cell>
          <cell r="B1129" t="str">
            <v>03</v>
          </cell>
          <cell r="C1129" t="str">
            <v>591</v>
          </cell>
          <cell r="D1129" t="str">
            <v>Индикатор</v>
          </cell>
          <cell r="G1129" t="str">
            <v>01</v>
          </cell>
          <cell r="H1129">
            <v>12024.21</v>
          </cell>
          <cell r="I1129">
            <v>0</v>
          </cell>
          <cell r="J1129">
            <v>0</v>
          </cell>
          <cell r="L1129" t="str">
            <v>26</v>
          </cell>
          <cell r="M1129" t="str">
            <v>47045</v>
          </cell>
          <cell r="P1129">
            <v>9</v>
          </cell>
          <cell r="Q1129">
            <v>0</v>
          </cell>
          <cell r="R1129" t="str">
            <v>1</v>
          </cell>
          <cell r="S1129" t="str">
            <v>47</v>
          </cell>
          <cell r="T1129">
            <v>97</v>
          </cell>
          <cell r="U1129">
            <v>11</v>
          </cell>
          <cell r="V1129">
            <v>98</v>
          </cell>
          <cell r="W1129">
            <v>11</v>
          </cell>
          <cell r="X1129">
            <v>98</v>
          </cell>
          <cell r="Y1129">
            <v>0</v>
          </cell>
          <cell r="Z1129">
            <v>0</v>
          </cell>
          <cell r="AD1129" t="str">
            <v>0</v>
          </cell>
          <cell r="AE1129" t="str">
            <v>0</v>
          </cell>
          <cell r="AF1129" t="str">
            <v>00</v>
          </cell>
        </row>
        <row r="1130">
          <cell r="A1130" t="str">
            <v>02</v>
          </cell>
          <cell r="B1130" t="str">
            <v>03</v>
          </cell>
          <cell r="C1130" t="str">
            <v>592</v>
          </cell>
          <cell r="D1130" t="str">
            <v>Индикатор</v>
          </cell>
          <cell r="G1130" t="str">
            <v>01</v>
          </cell>
          <cell r="H1130">
            <v>12024.21</v>
          </cell>
          <cell r="I1130">
            <v>0</v>
          </cell>
          <cell r="J1130">
            <v>0</v>
          </cell>
          <cell r="L1130" t="str">
            <v>26</v>
          </cell>
          <cell r="M1130" t="str">
            <v>47045</v>
          </cell>
          <cell r="P1130">
            <v>9</v>
          </cell>
          <cell r="Q1130">
            <v>0</v>
          </cell>
          <cell r="R1130" t="str">
            <v>1</v>
          </cell>
          <cell r="S1130" t="str">
            <v>47</v>
          </cell>
          <cell r="T1130">
            <v>97</v>
          </cell>
          <cell r="U1130">
            <v>11</v>
          </cell>
          <cell r="V1130">
            <v>98</v>
          </cell>
          <cell r="W1130">
            <v>11</v>
          </cell>
          <cell r="X1130">
            <v>98</v>
          </cell>
          <cell r="Y1130">
            <v>0</v>
          </cell>
          <cell r="Z1130">
            <v>0</v>
          </cell>
          <cell r="AD1130" t="str">
            <v>0</v>
          </cell>
          <cell r="AE1130" t="str">
            <v>0</v>
          </cell>
          <cell r="AF1130" t="str">
            <v>00</v>
          </cell>
        </row>
        <row r="1131">
          <cell r="A1131" t="str">
            <v>20</v>
          </cell>
          <cell r="B1131" t="str">
            <v>17</v>
          </cell>
          <cell r="C1131" t="str">
            <v>593</v>
          </cell>
          <cell r="D1131" t="str">
            <v>Счетчик ультразвуков</v>
          </cell>
          <cell r="E1131" t="str">
            <v>ой УЗС-1 в цехе по</v>
          </cell>
          <cell r="F1131" t="str">
            <v>переработке молока</v>
          </cell>
          <cell r="G1131" t="str">
            <v>01</v>
          </cell>
          <cell r="H1131">
            <v>6750</v>
          </cell>
          <cell r="I1131">
            <v>0</v>
          </cell>
          <cell r="J1131">
            <v>0</v>
          </cell>
          <cell r="L1131" t="str">
            <v>88/2</v>
          </cell>
          <cell r="M1131" t="str">
            <v>47036</v>
          </cell>
          <cell r="P1131">
            <v>14.3</v>
          </cell>
          <cell r="Q1131">
            <v>0</v>
          </cell>
          <cell r="R1131" t="str">
            <v>1</v>
          </cell>
          <cell r="S1131" t="str">
            <v>47</v>
          </cell>
          <cell r="T1131">
            <v>97</v>
          </cell>
          <cell r="U1131">
            <v>11</v>
          </cell>
          <cell r="V1131">
            <v>98</v>
          </cell>
          <cell r="W1131">
            <v>11</v>
          </cell>
          <cell r="X1131">
            <v>98</v>
          </cell>
          <cell r="Y1131">
            <v>0</v>
          </cell>
          <cell r="Z1131">
            <v>0</v>
          </cell>
          <cell r="AD1131" t="str">
            <v>0</v>
          </cell>
          <cell r="AE1131" t="str">
            <v>0</v>
          </cell>
          <cell r="AF1131" t="str">
            <v>20</v>
          </cell>
        </row>
        <row r="1132">
          <cell r="A1132" t="str">
            <v>02</v>
          </cell>
          <cell r="B1132" t="str">
            <v>80</v>
          </cell>
          <cell r="C1132" t="str">
            <v>594</v>
          </cell>
          <cell r="D1132" t="str">
            <v>Компьютер с принтеро</v>
          </cell>
          <cell r="E1132" t="str">
            <v>м Epson FX-1170</v>
          </cell>
          <cell r="G1132" t="str">
            <v>01</v>
          </cell>
          <cell r="H1132">
            <v>12655</v>
          </cell>
          <cell r="I1132">
            <v>0</v>
          </cell>
          <cell r="J1132">
            <v>0</v>
          </cell>
          <cell r="L1132" t="str">
            <v>26</v>
          </cell>
          <cell r="M1132" t="str">
            <v>48008</v>
          </cell>
          <cell r="P1132">
            <v>10</v>
          </cell>
          <cell r="Q1132">
            <v>0</v>
          </cell>
          <cell r="R1132" t="str">
            <v>1</v>
          </cell>
          <cell r="S1132" t="str">
            <v>48</v>
          </cell>
          <cell r="T1132">
            <v>98</v>
          </cell>
          <cell r="U1132">
            <v>12</v>
          </cell>
          <cell r="V1132">
            <v>98</v>
          </cell>
          <cell r="W1132">
            <v>12</v>
          </cell>
          <cell r="X1132">
            <v>98</v>
          </cell>
          <cell r="Y1132">
            <v>0</v>
          </cell>
          <cell r="Z1132">
            <v>0</v>
          </cell>
          <cell r="AD1132" t="str">
            <v>0</v>
          </cell>
          <cell r="AE1132" t="str">
            <v>0</v>
          </cell>
          <cell r="AF1132" t="str">
            <v>00</v>
          </cell>
        </row>
        <row r="1133">
          <cell r="A1133" t="str">
            <v>02</v>
          </cell>
          <cell r="B1133" t="str">
            <v>80</v>
          </cell>
          <cell r="C1133" t="str">
            <v>595</v>
          </cell>
          <cell r="D1133" t="str">
            <v>Компьютер с принтеро</v>
          </cell>
          <cell r="E1133" t="str">
            <v>м NPN5L</v>
          </cell>
          <cell r="G1133" t="str">
            <v>01</v>
          </cell>
          <cell r="H1133">
            <v>14869</v>
          </cell>
          <cell r="I1133">
            <v>0</v>
          </cell>
          <cell r="J1133">
            <v>0</v>
          </cell>
          <cell r="L1133" t="str">
            <v>26</v>
          </cell>
          <cell r="M1133" t="str">
            <v>48008</v>
          </cell>
          <cell r="P1133">
            <v>10</v>
          </cell>
          <cell r="Q1133">
            <v>0</v>
          </cell>
          <cell r="R1133" t="str">
            <v>1</v>
          </cell>
          <cell r="S1133" t="str">
            <v>48</v>
          </cell>
          <cell r="T1133">
            <v>98</v>
          </cell>
          <cell r="U1133">
            <v>12</v>
          </cell>
          <cell r="V1133">
            <v>98</v>
          </cell>
          <cell r="W1133">
            <v>12</v>
          </cell>
          <cell r="X1133">
            <v>98</v>
          </cell>
          <cell r="Y1133">
            <v>0</v>
          </cell>
          <cell r="Z1133">
            <v>0</v>
          </cell>
          <cell r="AD1133" t="str">
            <v>0</v>
          </cell>
          <cell r="AE1133" t="str">
            <v>0</v>
          </cell>
          <cell r="AF1133" t="str">
            <v>00</v>
          </cell>
        </row>
        <row r="1134">
          <cell r="A1134" t="str">
            <v>02</v>
          </cell>
          <cell r="B1134" t="str">
            <v>41</v>
          </cell>
          <cell r="C1134" t="str">
            <v>596</v>
          </cell>
          <cell r="D1134" t="str">
            <v>Дефектоскоп КРОНА-1Р</v>
          </cell>
          <cell r="E1134" t="str">
            <v>Н</v>
          </cell>
          <cell r="F1134" t="str">
            <v>НПО Волга гКишинев</v>
          </cell>
          <cell r="G1134" t="str">
            <v>01</v>
          </cell>
          <cell r="H1134">
            <v>7700</v>
          </cell>
          <cell r="I1134">
            <v>0</v>
          </cell>
          <cell r="J1134">
            <v>0</v>
          </cell>
          <cell r="L1134" t="str">
            <v>20</v>
          </cell>
          <cell r="M1134" t="str">
            <v>47015</v>
          </cell>
          <cell r="P1134">
            <v>14.3</v>
          </cell>
          <cell r="Q1134">
            <v>0</v>
          </cell>
          <cell r="R1134" t="str">
            <v>1</v>
          </cell>
          <cell r="S1134" t="str">
            <v>47</v>
          </cell>
          <cell r="T1134">
            <v>89</v>
          </cell>
          <cell r="U1134">
            <v>12</v>
          </cell>
          <cell r="V1134">
            <v>98</v>
          </cell>
          <cell r="W1134">
            <v>12</v>
          </cell>
          <cell r="X1134">
            <v>98</v>
          </cell>
          <cell r="Y1134">
            <v>0</v>
          </cell>
          <cell r="Z1134">
            <v>0</v>
          </cell>
          <cell r="AD1134" t="str">
            <v>0</v>
          </cell>
          <cell r="AE1134" t="str">
            <v>0</v>
          </cell>
          <cell r="AF1134" t="str">
            <v>00</v>
          </cell>
        </row>
        <row r="1135">
          <cell r="A1135" t="str">
            <v>02</v>
          </cell>
          <cell r="B1135" t="str">
            <v>99</v>
          </cell>
          <cell r="C1135" t="str">
            <v>597</v>
          </cell>
          <cell r="D1135" t="str">
            <v>Экскаватор РС-200-6</v>
          </cell>
          <cell r="E1135" t="str">
            <v>зав.N95515 дв.160928</v>
          </cell>
          <cell r="F1135" t="str">
            <v>Комацу Япония</v>
          </cell>
          <cell r="G1135" t="str">
            <v>02</v>
          </cell>
          <cell r="H1135">
            <v>835588</v>
          </cell>
          <cell r="I1135">
            <v>7729.19</v>
          </cell>
          <cell r="J1135">
            <v>0</v>
          </cell>
          <cell r="L1135" t="str">
            <v>20</v>
          </cell>
          <cell r="M1135" t="str">
            <v>41801</v>
          </cell>
          <cell r="N1135" t="str">
            <v>14 2924331</v>
          </cell>
          <cell r="P1135">
            <v>11.1</v>
          </cell>
          <cell r="Q1135">
            <v>0</v>
          </cell>
          <cell r="R1135" t="str">
            <v>1</v>
          </cell>
          <cell r="S1135" t="str">
            <v>41</v>
          </cell>
          <cell r="T1135">
            <v>97</v>
          </cell>
          <cell r="U1135">
            <v>1</v>
          </cell>
          <cell r="V1135">
            <v>99</v>
          </cell>
          <cell r="W1135">
            <v>1</v>
          </cell>
          <cell r="X1135">
            <v>99</v>
          </cell>
          <cell r="Y1135">
            <v>0</v>
          </cell>
          <cell r="Z1135">
            <v>0</v>
          </cell>
          <cell r="AD1135" t="str">
            <v>0</v>
          </cell>
          <cell r="AE1135" t="str">
            <v>0</v>
          </cell>
          <cell r="AF1135" t="str">
            <v>00</v>
          </cell>
        </row>
        <row r="1136">
          <cell r="A1136" t="str">
            <v>02</v>
          </cell>
          <cell r="B1136" t="str">
            <v>02</v>
          </cell>
          <cell r="C1136" t="str">
            <v>598</v>
          </cell>
          <cell r="D1136" t="str">
            <v>Экскаватор РС-200-6</v>
          </cell>
          <cell r="E1136" t="str">
            <v>зав.N95516 ld.160929</v>
          </cell>
          <cell r="F1136" t="str">
            <v>Комацу Япония</v>
          </cell>
          <cell r="G1136" t="str">
            <v>02</v>
          </cell>
          <cell r="H1136">
            <v>835588</v>
          </cell>
          <cell r="I1136">
            <v>7729.19</v>
          </cell>
          <cell r="J1136">
            <v>0</v>
          </cell>
          <cell r="L1136" t="str">
            <v>20</v>
          </cell>
          <cell r="M1136" t="str">
            <v>41801</v>
          </cell>
          <cell r="N1136" t="str">
            <v>14 2924331</v>
          </cell>
          <cell r="P1136">
            <v>11.1</v>
          </cell>
          <cell r="Q1136">
            <v>0</v>
          </cell>
          <cell r="R1136" t="str">
            <v>1</v>
          </cell>
          <cell r="S1136" t="str">
            <v>41</v>
          </cell>
          <cell r="T1136">
            <v>97</v>
          </cell>
          <cell r="U1136">
            <v>1</v>
          </cell>
          <cell r="V1136">
            <v>99</v>
          </cell>
          <cell r="W1136">
            <v>1</v>
          </cell>
          <cell r="X1136">
            <v>99</v>
          </cell>
          <cell r="Y1136">
            <v>0</v>
          </cell>
          <cell r="Z1136">
            <v>0</v>
          </cell>
          <cell r="AD1136" t="str">
            <v>0</v>
          </cell>
          <cell r="AE1136" t="str">
            <v>0</v>
          </cell>
          <cell r="AF1136" t="str">
            <v>00</v>
          </cell>
        </row>
        <row r="1137">
          <cell r="A1137" t="str">
            <v>02</v>
          </cell>
          <cell r="B1137" t="str">
            <v>02</v>
          </cell>
          <cell r="C1137" t="str">
            <v>599</v>
          </cell>
          <cell r="D1137" t="str">
            <v>Экскаватор РС-200-6</v>
          </cell>
          <cell r="E1137" t="str">
            <v>зав.N95519 дв.160932</v>
          </cell>
          <cell r="F1137" t="str">
            <v>Комацу Япония</v>
          </cell>
          <cell r="G1137" t="str">
            <v>02</v>
          </cell>
          <cell r="H1137">
            <v>835588</v>
          </cell>
          <cell r="I1137">
            <v>7729.19</v>
          </cell>
          <cell r="J1137">
            <v>0</v>
          </cell>
          <cell r="L1137" t="str">
            <v>20</v>
          </cell>
          <cell r="M1137" t="str">
            <v>41801</v>
          </cell>
          <cell r="N1137" t="str">
            <v>14 2924331</v>
          </cell>
          <cell r="P1137">
            <v>11.1</v>
          </cell>
          <cell r="Q1137">
            <v>0</v>
          </cell>
          <cell r="R1137" t="str">
            <v>1</v>
          </cell>
          <cell r="S1137" t="str">
            <v>41</v>
          </cell>
          <cell r="T1137">
            <v>97</v>
          </cell>
          <cell r="U1137">
            <v>1</v>
          </cell>
          <cell r="V1137">
            <v>99</v>
          </cell>
          <cell r="W1137">
            <v>1</v>
          </cell>
          <cell r="X1137">
            <v>99</v>
          </cell>
          <cell r="Y1137">
            <v>0</v>
          </cell>
          <cell r="Z1137">
            <v>0</v>
          </cell>
          <cell r="AD1137" t="str">
            <v>0</v>
          </cell>
          <cell r="AE1137" t="str">
            <v>0</v>
          </cell>
          <cell r="AF1137" t="str">
            <v>00</v>
          </cell>
        </row>
        <row r="1138">
          <cell r="A1138" t="str">
            <v>02</v>
          </cell>
          <cell r="B1138" t="str">
            <v>02</v>
          </cell>
          <cell r="C1138" t="str">
            <v>600</v>
          </cell>
          <cell r="D1138" t="str">
            <v>Экскаватор РС-200-6</v>
          </cell>
          <cell r="E1138" t="str">
            <v>зав.N95522 дв.160935</v>
          </cell>
          <cell r="F1138" t="str">
            <v>Комацу Япония</v>
          </cell>
          <cell r="G1138" t="str">
            <v>02</v>
          </cell>
          <cell r="H1138">
            <v>835588</v>
          </cell>
          <cell r="I1138">
            <v>7729.19</v>
          </cell>
          <cell r="J1138">
            <v>0</v>
          </cell>
          <cell r="L1138" t="str">
            <v>20</v>
          </cell>
          <cell r="M1138" t="str">
            <v>41801</v>
          </cell>
          <cell r="N1138" t="str">
            <v>14 2924331</v>
          </cell>
          <cell r="P1138">
            <v>11.1</v>
          </cell>
          <cell r="Q1138">
            <v>0</v>
          </cell>
          <cell r="R1138" t="str">
            <v>1</v>
          </cell>
          <cell r="S1138" t="str">
            <v>41</v>
          </cell>
          <cell r="T1138">
            <v>97</v>
          </cell>
          <cell r="U1138">
            <v>1</v>
          </cell>
          <cell r="V1138">
            <v>99</v>
          </cell>
          <cell r="W1138">
            <v>1</v>
          </cell>
          <cell r="X1138">
            <v>99</v>
          </cell>
          <cell r="Y1138">
            <v>0</v>
          </cell>
          <cell r="Z1138">
            <v>0</v>
          </cell>
          <cell r="AD1138" t="str">
            <v>0</v>
          </cell>
          <cell r="AE1138" t="str">
            <v>0</v>
          </cell>
          <cell r="AF1138" t="str">
            <v>00</v>
          </cell>
        </row>
        <row r="1139">
          <cell r="A1139" t="str">
            <v>02</v>
          </cell>
          <cell r="B1139" t="str">
            <v>02</v>
          </cell>
          <cell r="C1139" t="str">
            <v>604</v>
          </cell>
          <cell r="D1139" t="str">
            <v>Экскаватор РС-200-6</v>
          </cell>
          <cell r="E1139" t="str">
            <v>зав.N95525 дв.160938</v>
          </cell>
          <cell r="F1139" t="str">
            <v>Комацу Япония</v>
          </cell>
          <cell r="G1139" t="str">
            <v>02</v>
          </cell>
          <cell r="H1139">
            <v>835588</v>
          </cell>
          <cell r="I1139">
            <v>7729.19</v>
          </cell>
          <cell r="J1139">
            <v>0</v>
          </cell>
          <cell r="L1139" t="str">
            <v>20</v>
          </cell>
          <cell r="M1139" t="str">
            <v>41801</v>
          </cell>
          <cell r="N1139" t="str">
            <v>14 2924331</v>
          </cell>
          <cell r="P1139">
            <v>11.1</v>
          </cell>
          <cell r="Q1139">
            <v>0</v>
          </cell>
          <cell r="R1139" t="str">
            <v>1</v>
          </cell>
          <cell r="S1139" t="str">
            <v>41</v>
          </cell>
          <cell r="T1139">
            <v>97</v>
          </cell>
          <cell r="U1139">
            <v>1</v>
          </cell>
          <cell r="V1139">
            <v>99</v>
          </cell>
          <cell r="W1139">
            <v>1</v>
          </cell>
          <cell r="X1139">
            <v>99</v>
          </cell>
          <cell r="Y1139">
            <v>0</v>
          </cell>
          <cell r="Z1139">
            <v>0</v>
          </cell>
          <cell r="AD1139" t="str">
            <v>0</v>
          </cell>
          <cell r="AE1139" t="str">
            <v>0</v>
          </cell>
          <cell r="AF1139" t="str">
            <v>00</v>
          </cell>
        </row>
        <row r="1140">
          <cell r="A1140" t="str">
            <v>02</v>
          </cell>
          <cell r="B1140" t="str">
            <v>02</v>
          </cell>
          <cell r="C1140" t="str">
            <v>602</v>
          </cell>
          <cell r="D1140" t="str">
            <v>Экскаватор РС-200-6</v>
          </cell>
          <cell r="E1140" t="str">
            <v>зав.N95528 дв.160946</v>
          </cell>
          <cell r="F1140" t="str">
            <v>Комацу Япония</v>
          </cell>
          <cell r="G1140" t="str">
            <v>02</v>
          </cell>
          <cell r="H1140">
            <v>835588</v>
          </cell>
          <cell r="I1140">
            <v>7729.19</v>
          </cell>
          <cell r="J1140">
            <v>0</v>
          </cell>
          <cell r="L1140" t="str">
            <v>20</v>
          </cell>
          <cell r="M1140" t="str">
            <v>41801</v>
          </cell>
          <cell r="N1140" t="str">
            <v>14 2924331</v>
          </cell>
          <cell r="P1140">
            <v>11.1</v>
          </cell>
          <cell r="Q1140">
            <v>0</v>
          </cell>
          <cell r="R1140" t="str">
            <v>1</v>
          </cell>
          <cell r="S1140" t="str">
            <v>41</v>
          </cell>
          <cell r="T1140">
            <v>97</v>
          </cell>
          <cell r="U1140">
            <v>1</v>
          </cell>
          <cell r="V1140">
            <v>99</v>
          </cell>
          <cell r="W1140">
            <v>1</v>
          </cell>
          <cell r="X1140">
            <v>99</v>
          </cell>
          <cell r="Y1140">
            <v>0</v>
          </cell>
          <cell r="Z1140">
            <v>0</v>
          </cell>
          <cell r="AD1140" t="str">
            <v>0</v>
          </cell>
          <cell r="AE1140" t="str">
            <v>0</v>
          </cell>
          <cell r="AF1140" t="str">
            <v>00</v>
          </cell>
        </row>
        <row r="1141">
          <cell r="A1141" t="str">
            <v>02</v>
          </cell>
          <cell r="B1141" t="str">
            <v>02</v>
          </cell>
          <cell r="C1141" t="str">
            <v>603</v>
          </cell>
          <cell r="D1141" t="str">
            <v>Экскаватор РС-200-6</v>
          </cell>
          <cell r="E1141" t="str">
            <v>зав.N95530 дв.160948</v>
          </cell>
          <cell r="F1141" t="str">
            <v>Комацу Япония</v>
          </cell>
          <cell r="G1141" t="str">
            <v>02</v>
          </cell>
          <cell r="H1141">
            <v>835588</v>
          </cell>
          <cell r="I1141">
            <v>7729.19</v>
          </cell>
          <cell r="J1141">
            <v>0</v>
          </cell>
          <cell r="L1141" t="str">
            <v>20</v>
          </cell>
          <cell r="M1141" t="str">
            <v>41801</v>
          </cell>
          <cell r="N1141" t="str">
            <v>14 2924331</v>
          </cell>
          <cell r="P1141">
            <v>11.1</v>
          </cell>
          <cell r="Q1141">
            <v>0</v>
          </cell>
          <cell r="R1141" t="str">
            <v>1</v>
          </cell>
          <cell r="S1141" t="str">
            <v>41</v>
          </cell>
          <cell r="T1141">
            <v>97</v>
          </cell>
          <cell r="U1141">
            <v>1</v>
          </cell>
          <cell r="V1141">
            <v>99</v>
          </cell>
          <cell r="W1141">
            <v>1</v>
          </cell>
          <cell r="X1141">
            <v>99</v>
          </cell>
          <cell r="Y1141">
            <v>0</v>
          </cell>
          <cell r="Z1141">
            <v>0</v>
          </cell>
          <cell r="AD1141" t="str">
            <v>0</v>
          </cell>
          <cell r="AE1141" t="str">
            <v>0</v>
          </cell>
          <cell r="AF1141" t="str">
            <v>00</v>
          </cell>
        </row>
        <row r="1142">
          <cell r="A1142" t="str">
            <v>02</v>
          </cell>
          <cell r="B1142" t="str">
            <v>02</v>
          </cell>
          <cell r="C1142" t="str">
            <v>605</v>
          </cell>
          <cell r="D1142" t="str">
            <v>Экскаватор РС-200-6</v>
          </cell>
          <cell r="E1142" t="str">
            <v>зав.N95554 ld.160954</v>
          </cell>
          <cell r="F1142" t="str">
            <v>Комацу Япония</v>
          </cell>
          <cell r="G1142" t="str">
            <v>02</v>
          </cell>
          <cell r="H1142">
            <v>835588</v>
          </cell>
          <cell r="I1142">
            <v>7729.19</v>
          </cell>
          <cell r="J1142">
            <v>0</v>
          </cell>
          <cell r="L1142" t="str">
            <v>20</v>
          </cell>
          <cell r="M1142" t="str">
            <v>41801</v>
          </cell>
          <cell r="N1142" t="str">
            <v>14 2924331</v>
          </cell>
          <cell r="P1142">
            <v>11.1</v>
          </cell>
          <cell r="Q1142">
            <v>0</v>
          </cell>
          <cell r="R1142" t="str">
            <v>1</v>
          </cell>
          <cell r="S1142" t="str">
            <v>41</v>
          </cell>
          <cell r="T1142">
            <v>97</v>
          </cell>
          <cell r="U1142">
            <v>1</v>
          </cell>
          <cell r="V1142">
            <v>99</v>
          </cell>
          <cell r="W1142">
            <v>1</v>
          </cell>
          <cell r="X1142">
            <v>99</v>
          </cell>
          <cell r="Y1142">
            <v>0</v>
          </cell>
          <cell r="Z1142">
            <v>0</v>
          </cell>
          <cell r="AD1142" t="str">
            <v>0</v>
          </cell>
          <cell r="AE1142" t="str">
            <v>0</v>
          </cell>
          <cell r="AF1142" t="str">
            <v>00</v>
          </cell>
        </row>
        <row r="1143">
          <cell r="A1143" t="str">
            <v>02</v>
          </cell>
          <cell r="B1143" t="str">
            <v>02</v>
          </cell>
          <cell r="C1143" t="str">
            <v>606</v>
          </cell>
          <cell r="D1143" t="str">
            <v>Бульдозер Д-85А-21</v>
          </cell>
          <cell r="E1143" t="str">
            <v>зав.N36933 дв.67835</v>
          </cell>
          <cell r="F1143" t="str">
            <v>Комацу Япония</v>
          </cell>
          <cell r="G1143" t="str">
            <v>02</v>
          </cell>
          <cell r="H1143">
            <v>2222408</v>
          </cell>
          <cell r="I1143">
            <v>18520.07</v>
          </cell>
          <cell r="J1143">
            <v>0</v>
          </cell>
          <cell r="L1143" t="str">
            <v>20</v>
          </cell>
          <cell r="M1143" t="str">
            <v>41816</v>
          </cell>
          <cell r="N1143" t="str">
            <v>14 2924340</v>
          </cell>
          <cell r="P1143">
            <v>10</v>
          </cell>
          <cell r="Q1143">
            <v>0</v>
          </cell>
          <cell r="R1143" t="str">
            <v>1</v>
          </cell>
          <cell r="S1143" t="str">
            <v>41</v>
          </cell>
          <cell r="T1143">
            <v>97</v>
          </cell>
          <cell r="U1143">
            <v>1</v>
          </cell>
          <cell r="V1143">
            <v>99</v>
          </cell>
          <cell r="W1143">
            <v>1</v>
          </cell>
          <cell r="X1143">
            <v>99</v>
          </cell>
          <cell r="Y1143">
            <v>0</v>
          </cell>
          <cell r="Z1143">
            <v>0</v>
          </cell>
          <cell r="AD1143" t="str">
            <v>0</v>
          </cell>
          <cell r="AE1143" t="str">
            <v>0</v>
          </cell>
          <cell r="AF1143" t="str">
            <v>00</v>
          </cell>
        </row>
        <row r="1144">
          <cell r="A1144" t="str">
            <v>02</v>
          </cell>
          <cell r="B1144" t="str">
            <v>02</v>
          </cell>
          <cell r="C1144" t="str">
            <v>607</v>
          </cell>
          <cell r="D1144" t="str">
            <v>Бульдозер Д-85А-21</v>
          </cell>
          <cell r="E1144" t="str">
            <v>зав.N36936 дв.67838</v>
          </cell>
          <cell r="F1144" t="str">
            <v>Комацу Япония</v>
          </cell>
          <cell r="G1144" t="str">
            <v>02</v>
          </cell>
          <cell r="H1144">
            <v>2222408</v>
          </cell>
          <cell r="I1144">
            <v>18520.07</v>
          </cell>
          <cell r="J1144">
            <v>0</v>
          </cell>
          <cell r="L1144" t="str">
            <v>20</v>
          </cell>
          <cell r="M1144" t="str">
            <v>41816</v>
          </cell>
          <cell r="N1144" t="str">
            <v>14 2924340</v>
          </cell>
          <cell r="P1144">
            <v>10</v>
          </cell>
          <cell r="Q1144">
            <v>0</v>
          </cell>
          <cell r="R1144" t="str">
            <v>1</v>
          </cell>
          <cell r="S1144" t="str">
            <v>41</v>
          </cell>
          <cell r="T1144">
            <v>97</v>
          </cell>
          <cell r="U1144">
            <v>1</v>
          </cell>
          <cell r="V1144">
            <v>99</v>
          </cell>
          <cell r="W1144">
            <v>1</v>
          </cell>
          <cell r="X1144">
            <v>99</v>
          </cell>
          <cell r="Y1144">
            <v>0</v>
          </cell>
          <cell r="Z1144">
            <v>0</v>
          </cell>
          <cell r="AD1144" t="str">
            <v>0</v>
          </cell>
          <cell r="AE1144" t="str">
            <v>0</v>
          </cell>
          <cell r="AF1144" t="str">
            <v>00</v>
          </cell>
        </row>
        <row r="1145">
          <cell r="A1145" t="str">
            <v>02</v>
          </cell>
          <cell r="B1145" t="str">
            <v>99</v>
          </cell>
          <cell r="C1145" t="str">
            <v>608</v>
          </cell>
          <cell r="D1145" t="str">
            <v>Трубоукладчик Д-155С</v>
          </cell>
          <cell r="E1145" t="str">
            <v>-1 зав.N31418 дв.573</v>
          </cell>
          <cell r="F1145" t="str">
            <v>37 Комацу Япония</v>
          </cell>
          <cell r="G1145" t="str">
            <v>02</v>
          </cell>
          <cell r="H1145">
            <v>3394213</v>
          </cell>
          <cell r="I1145">
            <v>28285.11</v>
          </cell>
          <cell r="J1145">
            <v>0</v>
          </cell>
          <cell r="L1145" t="str">
            <v>20</v>
          </cell>
          <cell r="M1145" t="str">
            <v>41723</v>
          </cell>
          <cell r="N1145" t="str">
            <v>14 2915246</v>
          </cell>
          <cell r="P1145">
            <v>10</v>
          </cell>
          <cell r="Q1145">
            <v>0</v>
          </cell>
          <cell r="R1145" t="str">
            <v>1</v>
          </cell>
          <cell r="S1145" t="str">
            <v>41</v>
          </cell>
          <cell r="T1145">
            <v>97</v>
          </cell>
          <cell r="U1145">
            <v>1</v>
          </cell>
          <cell r="V1145">
            <v>99</v>
          </cell>
          <cell r="W1145">
            <v>1</v>
          </cell>
          <cell r="X1145">
            <v>99</v>
          </cell>
          <cell r="Y1145">
            <v>0</v>
          </cell>
          <cell r="Z1145">
            <v>0</v>
          </cell>
          <cell r="AD1145" t="str">
            <v>0</v>
          </cell>
          <cell r="AE1145" t="str">
            <v>0</v>
          </cell>
          <cell r="AF1145" t="str">
            <v>00</v>
          </cell>
        </row>
        <row r="1146">
          <cell r="A1146" t="str">
            <v>02</v>
          </cell>
          <cell r="B1146" t="str">
            <v>99</v>
          </cell>
          <cell r="C1146" t="str">
            <v>609</v>
          </cell>
          <cell r="D1146" t="str">
            <v>Трубоукладчик Д-155С</v>
          </cell>
          <cell r="E1146" t="str">
            <v>-1 зав.N31419 дв.573</v>
          </cell>
          <cell r="F1146" t="str">
            <v>38 Комацу Япония</v>
          </cell>
          <cell r="G1146" t="str">
            <v>02</v>
          </cell>
          <cell r="H1146">
            <v>3394213</v>
          </cell>
          <cell r="I1146">
            <v>28285.11</v>
          </cell>
          <cell r="J1146">
            <v>0</v>
          </cell>
          <cell r="L1146" t="str">
            <v>20</v>
          </cell>
          <cell r="M1146" t="str">
            <v>41723</v>
          </cell>
          <cell r="N1146" t="str">
            <v>14 2915246</v>
          </cell>
          <cell r="P1146">
            <v>10</v>
          </cell>
          <cell r="Q1146">
            <v>0</v>
          </cell>
          <cell r="R1146" t="str">
            <v>1</v>
          </cell>
          <cell r="S1146" t="str">
            <v>41</v>
          </cell>
          <cell r="T1146">
            <v>97</v>
          </cell>
          <cell r="U1146">
            <v>1</v>
          </cell>
          <cell r="V1146">
            <v>99</v>
          </cell>
          <cell r="W1146">
            <v>1</v>
          </cell>
          <cell r="X1146">
            <v>99</v>
          </cell>
          <cell r="Y1146">
            <v>0</v>
          </cell>
          <cell r="Z1146">
            <v>0</v>
          </cell>
          <cell r="AD1146" t="str">
            <v>0</v>
          </cell>
          <cell r="AE1146" t="str">
            <v>0</v>
          </cell>
          <cell r="AF1146" t="str">
            <v>00</v>
          </cell>
        </row>
        <row r="1147">
          <cell r="A1147" t="str">
            <v>02</v>
          </cell>
          <cell r="B1147" t="str">
            <v>02</v>
          </cell>
          <cell r="C1147" t="str">
            <v>610</v>
          </cell>
          <cell r="D1147" t="str">
            <v>Трубоукладчик Д-155С</v>
          </cell>
          <cell r="E1147" t="str">
            <v>-1 зав.N31423 дв.573</v>
          </cell>
          <cell r="F1147" t="str">
            <v>42 Комацу Япония</v>
          </cell>
          <cell r="G1147" t="str">
            <v>02</v>
          </cell>
          <cell r="H1147">
            <v>3394213</v>
          </cell>
          <cell r="I1147">
            <v>28285.11</v>
          </cell>
          <cell r="J1147">
            <v>0</v>
          </cell>
          <cell r="L1147" t="str">
            <v>20</v>
          </cell>
          <cell r="M1147" t="str">
            <v>41723</v>
          </cell>
          <cell r="N1147" t="str">
            <v>14 2915246</v>
          </cell>
          <cell r="P1147">
            <v>10</v>
          </cell>
          <cell r="Q1147">
            <v>0</v>
          </cell>
          <cell r="R1147" t="str">
            <v>1</v>
          </cell>
          <cell r="S1147" t="str">
            <v>41</v>
          </cell>
          <cell r="T1147">
            <v>97</v>
          </cell>
          <cell r="U1147">
            <v>1</v>
          </cell>
          <cell r="V1147">
            <v>99</v>
          </cell>
          <cell r="W1147">
            <v>1</v>
          </cell>
          <cell r="X1147">
            <v>99</v>
          </cell>
          <cell r="Y1147">
            <v>0</v>
          </cell>
          <cell r="Z1147">
            <v>0</v>
          </cell>
          <cell r="AD1147" t="str">
            <v>0</v>
          </cell>
          <cell r="AE1147" t="str">
            <v>0</v>
          </cell>
          <cell r="AF1147" t="str">
            <v>00</v>
          </cell>
        </row>
        <row r="1148">
          <cell r="A1148" t="str">
            <v>02</v>
          </cell>
          <cell r="B1148" t="str">
            <v>02</v>
          </cell>
          <cell r="C1148" t="str">
            <v>611</v>
          </cell>
          <cell r="D1148" t="str">
            <v>Трубоукладчик Д-155С</v>
          </cell>
          <cell r="E1148" t="str">
            <v>-1 зав.N31429 дв.573</v>
          </cell>
          <cell r="F1148" t="str">
            <v>76 Комацу Япония</v>
          </cell>
          <cell r="G1148" t="str">
            <v>02</v>
          </cell>
          <cell r="H1148">
            <v>3394213</v>
          </cell>
          <cell r="I1148">
            <v>28285.11</v>
          </cell>
          <cell r="J1148">
            <v>0</v>
          </cell>
          <cell r="L1148" t="str">
            <v>20</v>
          </cell>
          <cell r="M1148" t="str">
            <v>41723</v>
          </cell>
          <cell r="N1148" t="str">
            <v>14 2915246</v>
          </cell>
          <cell r="P1148">
            <v>10</v>
          </cell>
          <cell r="Q1148">
            <v>0</v>
          </cell>
          <cell r="R1148" t="str">
            <v>1</v>
          </cell>
          <cell r="S1148" t="str">
            <v>41</v>
          </cell>
          <cell r="T1148">
            <v>97</v>
          </cell>
          <cell r="U1148">
            <v>1</v>
          </cell>
          <cell r="V1148">
            <v>99</v>
          </cell>
          <cell r="W1148">
            <v>1</v>
          </cell>
          <cell r="X1148">
            <v>99</v>
          </cell>
          <cell r="Y1148">
            <v>0</v>
          </cell>
          <cell r="Z1148">
            <v>0</v>
          </cell>
          <cell r="AD1148" t="str">
            <v>0</v>
          </cell>
          <cell r="AE1148" t="str">
            <v>0</v>
          </cell>
          <cell r="AF1148" t="str">
            <v>00</v>
          </cell>
        </row>
        <row r="1149">
          <cell r="A1149" t="str">
            <v>02</v>
          </cell>
          <cell r="B1149" t="str">
            <v>02</v>
          </cell>
          <cell r="C1149" t="str">
            <v>612</v>
          </cell>
          <cell r="D1149" t="str">
            <v>Трубоукладчик Д-155С</v>
          </cell>
          <cell r="E1149" t="str">
            <v>-1 зав.N31430 дв.573</v>
          </cell>
          <cell r="F1149" t="str">
            <v>77 Комацу Япония</v>
          </cell>
          <cell r="G1149" t="str">
            <v>02</v>
          </cell>
          <cell r="H1149">
            <v>3394213</v>
          </cell>
          <cell r="I1149">
            <v>28285.11</v>
          </cell>
          <cell r="J1149">
            <v>0</v>
          </cell>
          <cell r="L1149" t="str">
            <v>20</v>
          </cell>
          <cell r="M1149" t="str">
            <v>41723</v>
          </cell>
          <cell r="N1149" t="str">
            <v>14 2925246</v>
          </cell>
          <cell r="P1149">
            <v>10</v>
          </cell>
          <cell r="Q1149">
            <v>0</v>
          </cell>
          <cell r="R1149" t="str">
            <v>1</v>
          </cell>
          <cell r="S1149" t="str">
            <v>41</v>
          </cell>
          <cell r="T1149">
            <v>97</v>
          </cell>
          <cell r="U1149">
            <v>1</v>
          </cell>
          <cell r="V1149">
            <v>99</v>
          </cell>
          <cell r="W1149">
            <v>1</v>
          </cell>
          <cell r="X1149">
            <v>99</v>
          </cell>
          <cell r="Y1149">
            <v>0</v>
          </cell>
          <cell r="Z1149">
            <v>0</v>
          </cell>
          <cell r="AD1149" t="str">
            <v>0</v>
          </cell>
          <cell r="AE1149" t="str">
            <v>0</v>
          </cell>
          <cell r="AF1149" t="str">
            <v>00</v>
          </cell>
        </row>
        <row r="1150">
          <cell r="A1150" t="str">
            <v>02</v>
          </cell>
          <cell r="B1150" t="str">
            <v>02</v>
          </cell>
          <cell r="C1150" t="str">
            <v>613</v>
          </cell>
          <cell r="D1150" t="str">
            <v>Трубоукладчик Д-155С</v>
          </cell>
          <cell r="E1150" t="str">
            <v>-1 зав.N31431 дв.573</v>
          </cell>
          <cell r="F1150" t="str">
            <v>78 Комацу Япония</v>
          </cell>
          <cell r="G1150" t="str">
            <v>02</v>
          </cell>
          <cell r="H1150">
            <v>3394213</v>
          </cell>
          <cell r="I1150">
            <v>28285.11</v>
          </cell>
          <cell r="J1150">
            <v>0</v>
          </cell>
          <cell r="L1150" t="str">
            <v>20</v>
          </cell>
          <cell r="M1150" t="str">
            <v>41723</v>
          </cell>
          <cell r="N1150" t="str">
            <v>14 2915246</v>
          </cell>
          <cell r="P1150">
            <v>10</v>
          </cell>
          <cell r="Q1150">
            <v>0</v>
          </cell>
          <cell r="R1150" t="str">
            <v>1</v>
          </cell>
          <cell r="S1150" t="str">
            <v>41</v>
          </cell>
          <cell r="T1150">
            <v>97</v>
          </cell>
          <cell r="U1150">
            <v>1</v>
          </cell>
          <cell r="V1150">
            <v>99</v>
          </cell>
          <cell r="W1150">
            <v>1</v>
          </cell>
          <cell r="X1150">
            <v>99</v>
          </cell>
          <cell r="Y1150">
            <v>0</v>
          </cell>
          <cell r="Z1150">
            <v>0</v>
          </cell>
          <cell r="AD1150" t="str">
            <v>0</v>
          </cell>
          <cell r="AE1150" t="str">
            <v>0</v>
          </cell>
          <cell r="AF1150" t="str">
            <v>00</v>
          </cell>
        </row>
        <row r="1151">
          <cell r="A1151" t="str">
            <v>02</v>
          </cell>
          <cell r="B1151" t="str">
            <v>02</v>
          </cell>
          <cell r="C1151" t="str">
            <v>614</v>
          </cell>
          <cell r="D1151" t="str">
            <v>Трубоукладчик Д-155С</v>
          </cell>
          <cell r="E1151" t="str">
            <v>-1 зав.N31434 дв.573</v>
          </cell>
          <cell r="F1151" t="str">
            <v>81 Комацу Япония</v>
          </cell>
          <cell r="G1151" t="str">
            <v>02</v>
          </cell>
          <cell r="H1151">
            <v>3394213</v>
          </cell>
          <cell r="I1151">
            <v>28285.11</v>
          </cell>
          <cell r="J1151">
            <v>0</v>
          </cell>
          <cell r="L1151" t="str">
            <v>20</v>
          </cell>
          <cell r="M1151" t="str">
            <v>41723</v>
          </cell>
          <cell r="N1151" t="str">
            <v>14 2915246</v>
          </cell>
          <cell r="P1151">
            <v>10</v>
          </cell>
          <cell r="Q1151">
            <v>0</v>
          </cell>
          <cell r="R1151" t="str">
            <v>1</v>
          </cell>
          <cell r="S1151" t="str">
            <v>41</v>
          </cell>
          <cell r="T1151">
            <v>97</v>
          </cell>
          <cell r="U1151">
            <v>1</v>
          </cell>
          <cell r="V1151">
            <v>99</v>
          </cell>
          <cell r="W1151">
            <v>1</v>
          </cell>
          <cell r="X1151">
            <v>99</v>
          </cell>
          <cell r="Y1151">
            <v>0</v>
          </cell>
          <cell r="Z1151">
            <v>0</v>
          </cell>
          <cell r="AD1151" t="str">
            <v>0</v>
          </cell>
          <cell r="AE1151" t="str">
            <v>0</v>
          </cell>
          <cell r="AF1151" t="str">
            <v>00</v>
          </cell>
        </row>
        <row r="1152">
          <cell r="A1152" t="str">
            <v>02</v>
          </cell>
          <cell r="B1152" t="str">
            <v>02</v>
          </cell>
          <cell r="C1152" t="str">
            <v>615</v>
          </cell>
          <cell r="D1152" t="str">
            <v>Трубоукладчик Д-155С</v>
          </cell>
          <cell r="E1152" t="str">
            <v>-1 зав.N31436 дв.573</v>
          </cell>
          <cell r="F1152" t="str">
            <v>83 Комацу Япония</v>
          </cell>
          <cell r="G1152" t="str">
            <v>02</v>
          </cell>
          <cell r="H1152">
            <v>3394213</v>
          </cell>
          <cell r="I1152">
            <v>28285.11</v>
          </cell>
          <cell r="J1152">
            <v>0</v>
          </cell>
          <cell r="L1152" t="str">
            <v>20</v>
          </cell>
          <cell r="M1152" t="str">
            <v>41723</v>
          </cell>
          <cell r="N1152" t="str">
            <v>14 2915246</v>
          </cell>
          <cell r="P1152">
            <v>10</v>
          </cell>
          <cell r="Q1152">
            <v>0</v>
          </cell>
          <cell r="R1152" t="str">
            <v>1</v>
          </cell>
          <cell r="S1152" t="str">
            <v>41</v>
          </cell>
          <cell r="T1152">
            <v>97</v>
          </cell>
          <cell r="U1152">
            <v>1</v>
          </cell>
          <cell r="V1152">
            <v>99</v>
          </cell>
          <cell r="W1152">
            <v>1</v>
          </cell>
          <cell r="X1152">
            <v>99</v>
          </cell>
          <cell r="Y1152">
            <v>0</v>
          </cell>
          <cell r="Z1152">
            <v>0</v>
          </cell>
          <cell r="AD1152" t="str">
            <v>0</v>
          </cell>
          <cell r="AE1152" t="str">
            <v>0</v>
          </cell>
          <cell r="AF1152" t="str">
            <v>00</v>
          </cell>
        </row>
        <row r="1153">
          <cell r="A1153" t="str">
            <v>02</v>
          </cell>
          <cell r="B1153" t="str">
            <v>02</v>
          </cell>
          <cell r="C1153" t="str">
            <v>616</v>
          </cell>
          <cell r="D1153" t="str">
            <v>Трубоукладчик Д-155С</v>
          </cell>
          <cell r="E1153" t="str">
            <v>-1 зав.N31441 дв.573</v>
          </cell>
          <cell r="F1153" t="str">
            <v>88 Комацу Япония</v>
          </cell>
          <cell r="G1153" t="str">
            <v>02</v>
          </cell>
          <cell r="H1153">
            <v>3394213</v>
          </cell>
          <cell r="I1153">
            <v>28285.11</v>
          </cell>
          <cell r="J1153">
            <v>0</v>
          </cell>
          <cell r="L1153" t="str">
            <v>20</v>
          </cell>
          <cell r="M1153" t="str">
            <v>41723</v>
          </cell>
          <cell r="N1153" t="str">
            <v>14 2915246</v>
          </cell>
          <cell r="P1153">
            <v>10</v>
          </cell>
          <cell r="Q1153">
            <v>0</v>
          </cell>
          <cell r="R1153" t="str">
            <v>1</v>
          </cell>
          <cell r="S1153" t="str">
            <v>41</v>
          </cell>
          <cell r="T1153">
            <v>97</v>
          </cell>
          <cell r="U1153">
            <v>1</v>
          </cell>
          <cell r="V1153">
            <v>99</v>
          </cell>
          <cell r="W1153">
            <v>1</v>
          </cell>
          <cell r="X1153">
            <v>99</v>
          </cell>
          <cell r="Y1153">
            <v>0</v>
          </cell>
          <cell r="Z1153">
            <v>0</v>
          </cell>
          <cell r="AD1153" t="str">
            <v>0</v>
          </cell>
          <cell r="AE1153" t="str">
            <v>0</v>
          </cell>
          <cell r="AF1153" t="str">
            <v>00</v>
          </cell>
        </row>
        <row r="1154">
          <cell r="A1154" t="str">
            <v>02</v>
          </cell>
          <cell r="B1154" t="str">
            <v>02</v>
          </cell>
          <cell r="C1154" t="str">
            <v>617</v>
          </cell>
          <cell r="D1154" t="str">
            <v>Трубоукладчик Д-155С</v>
          </cell>
          <cell r="E1154" t="str">
            <v>-1 зав.N31442 дв.573</v>
          </cell>
          <cell r="F1154" t="str">
            <v>89 Комацу Япония</v>
          </cell>
          <cell r="G1154" t="str">
            <v>02</v>
          </cell>
          <cell r="H1154">
            <v>3394213</v>
          </cell>
          <cell r="I1154">
            <v>28285.11</v>
          </cell>
          <cell r="J1154">
            <v>0</v>
          </cell>
          <cell r="L1154" t="str">
            <v>20</v>
          </cell>
          <cell r="M1154" t="str">
            <v>41723</v>
          </cell>
          <cell r="N1154" t="str">
            <v>14 2915246</v>
          </cell>
          <cell r="P1154">
            <v>10</v>
          </cell>
          <cell r="Q1154">
            <v>0</v>
          </cell>
          <cell r="R1154" t="str">
            <v>1</v>
          </cell>
          <cell r="S1154" t="str">
            <v>41</v>
          </cell>
          <cell r="T1154">
            <v>97</v>
          </cell>
          <cell r="U1154">
            <v>1</v>
          </cell>
          <cell r="V1154">
            <v>99</v>
          </cell>
          <cell r="W1154">
            <v>1</v>
          </cell>
          <cell r="X1154">
            <v>99</v>
          </cell>
          <cell r="Y1154">
            <v>0</v>
          </cell>
          <cell r="Z1154">
            <v>0</v>
          </cell>
          <cell r="AD1154" t="str">
            <v>0</v>
          </cell>
          <cell r="AE1154" t="str">
            <v>0</v>
          </cell>
          <cell r="AF1154" t="str">
            <v>00</v>
          </cell>
        </row>
        <row r="1155">
          <cell r="A1155" t="str">
            <v>02</v>
          </cell>
          <cell r="B1155" t="str">
            <v>02</v>
          </cell>
          <cell r="C1155" t="str">
            <v>618</v>
          </cell>
          <cell r="D1155" t="str">
            <v>Трубоукладчик Д-155С</v>
          </cell>
          <cell r="E1155" t="str">
            <v>-1 зав.N31443 дв.573</v>
          </cell>
          <cell r="F1155" t="str">
            <v>90 Комацу Япония</v>
          </cell>
          <cell r="G1155" t="str">
            <v>02</v>
          </cell>
          <cell r="H1155">
            <v>3394213</v>
          </cell>
          <cell r="I1155">
            <v>28285.11</v>
          </cell>
          <cell r="J1155">
            <v>0</v>
          </cell>
          <cell r="L1155" t="str">
            <v>20</v>
          </cell>
          <cell r="M1155" t="str">
            <v>41723</v>
          </cell>
          <cell r="N1155" t="str">
            <v>14 2915246</v>
          </cell>
          <cell r="P1155">
            <v>10</v>
          </cell>
          <cell r="Q1155">
            <v>0</v>
          </cell>
          <cell r="R1155" t="str">
            <v>1</v>
          </cell>
          <cell r="S1155" t="str">
            <v>41</v>
          </cell>
          <cell r="T1155">
            <v>97</v>
          </cell>
          <cell r="U1155">
            <v>1</v>
          </cell>
          <cell r="V1155">
            <v>99</v>
          </cell>
          <cell r="W1155">
            <v>1</v>
          </cell>
          <cell r="X1155">
            <v>99</v>
          </cell>
          <cell r="Y1155">
            <v>0</v>
          </cell>
          <cell r="Z1155">
            <v>0</v>
          </cell>
          <cell r="AD1155" t="str">
            <v>0</v>
          </cell>
          <cell r="AE1155" t="str">
            <v>0</v>
          </cell>
          <cell r="AF1155" t="str">
            <v>00</v>
          </cell>
        </row>
        <row r="1156">
          <cell r="A1156" t="str">
            <v>02</v>
          </cell>
          <cell r="B1156" t="str">
            <v>02</v>
          </cell>
          <cell r="C1156" t="str">
            <v>619</v>
          </cell>
          <cell r="D1156" t="str">
            <v>Трубоукладчик Д-155С</v>
          </cell>
          <cell r="E1156" t="str">
            <v>-1 зав.N31444 дв.573</v>
          </cell>
          <cell r="F1156" t="str">
            <v>91 Комацу Япония</v>
          </cell>
          <cell r="G1156" t="str">
            <v>02</v>
          </cell>
          <cell r="H1156">
            <v>3394213</v>
          </cell>
          <cell r="I1156">
            <v>28285.11</v>
          </cell>
          <cell r="J1156">
            <v>0</v>
          </cell>
          <cell r="L1156" t="str">
            <v>20</v>
          </cell>
          <cell r="M1156" t="str">
            <v>41723</v>
          </cell>
          <cell r="N1156" t="str">
            <v>14 2915246</v>
          </cell>
          <cell r="P1156">
            <v>10</v>
          </cell>
          <cell r="Q1156">
            <v>0</v>
          </cell>
          <cell r="R1156" t="str">
            <v>1</v>
          </cell>
          <cell r="S1156" t="str">
            <v>41</v>
          </cell>
          <cell r="T1156">
            <v>97</v>
          </cell>
          <cell r="U1156">
            <v>1</v>
          </cell>
          <cell r="V1156">
            <v>99</v>
          </cell>
          <cell r="W1156">
            <v>1</v>
          </cell>
          <cell r="X1156">
            <v>99</v>
          </cell>
          <cell r="Y1156">
            <v>0</v>
          </cell>
          <cell r="Z1156">
            <v>0</v>
          </cell>
          <cell r="AD1156" t="str">
            <v>0</v>
          </cell>
          <cell r="AE1156" t="str">
            <v>0</v>
          </cell>
          <cell r="AF1156" t="str">
            <v>00</v>
          </cell>
        </row>
        <row r="1157">
          <cell r="A1157" t="str">
            <v>02</v>
          </cell>
          <cell r="B1157" t="str">
            <v>02</v>
          </cell>
          <cell r="C1157" t="str">
            <v>620</v>
          </cell>
          <cell r="D1157" t="str">
            <v>ТРубоукладчик Д-155С</v>
          </cell>
          <cell r="E1157" t="str">
            <v>-1 зав.N31448 дв.573</v>
          </cell>
          <cell r="F1157" t="str">
            <v>95 Комацу Япония</v>
          </cell>
          <cell r="G1157" t="str">
            <v>02</v>
          </cell>
          <cell r="H1157">
            <v>3394213</v>
          </cell>
          <cell r="I1157">
            <v>28285.11</v>
          </cell>
          <cell r="J1157">
            <v>0</v>
          </cell>
          <cell r="L1157" t="str">
            <v>20</v>
          </cell>
          <cell r="M1157" t="str">
            <v>41723</v>
          </cell>
          <cell r="N1157" t="str">
            <v>14 2915246</v>
          </cell>
          <cell r="P1157">
            <v>10</v>
          </cell>
          <cell r="Q1157">
            <v>0</v>
          </cell>
          <cell r="R1157" t="str">
            <v>1</v>
          </cell>
          <cell r="S1157" t="str">
            <v>41</v>
          </cell>
          <cell r="T1157">
            <v>97</v>
          </cell>
          <cell r="U1157">
            <v>1</v>
          </cell>
          <cell r="V1157">
            <v>99</v>
          </cell>
          <cell r="W1157">
            <v>1</v>
          </cell>
          <cell r="X1157">
            <v>99</v>
          </cell>
          <cell r="Y1157">
            <v>0</v>
          </cell>
          <cell r="Z1157">
            <v>0</v>
          </cell>
          <cell r="AD1157" t="str">
            <v>0</v>
          </cell>
          <cell r="AE1157" t="str">
            <v>0</v>
          </cell>
          <cell r="AF1157" t="str">
            <v>00</v>
          </cell>
        </row>
        <row r="1158">
          <cell r="A1158" t="str">
            <v>02</v>
          </cell>
          <cell r="B1158" t="str">
            <v>02</v>
          </cell>
          <cell r="C1158" t="str">
            <v>621</v>
          </cell>
          <cell r="D1158" t="str">
            <v>Экскаватор РС200-6</v>
          </cell>
          <cell r="E1158" t="str">
            <v>зав.N89967 дв.148023</v>
          </cell>
          <cell r="F1158" t="str">
            <v>Комацу Япония</v>
          </cell>
          <cell r="G1158" t="str">
            <v>02</v>
          </cell>
          <cell r="H1158">
            <v>361879.84</v>
          </cell>
          <cell r="I1158">
            <v>3347.39</v>
          </cell>
          <cell r="J1158">
            <v>0</v>
          </cell>
          <cell r="L1158" t="str">
            <v>20</v>
          </cell>
          <cell r="M1158" t="str">
            <v>41801</v>
          </cell>
          <cell r="N1158" t="str">
            <v>14 2924331</v>
          </cell>
          <cell r="P1158">
            <v>11.1</v>
          </cell>
          <cell r="Q1158">
            <v>0</v>
          </cell>
          <cell r="R1158" t="str">
            <v>1</v>
          </cell>
          <cell r="S1158" t="str">
            <v>41</v>
          </cell>
          <cell r="T1158">
            <v>97</v>
          </cell>
          <cell r="U1158">
            <v>1</v>
          </cell>
          <cell r="V1158">
            <v>99</v>
          </cell>
          <cell r="W1158">
            <v>1</v>
          </cell>
          <cell r="X1158">
            <v>99</v>
          </cell>
          <cell r="Y1158">
            <v>0</v>
          </cell>
          <cell r="Z1158">
            <v>0</v>
          </cell>
          <cell r="AD1158" t="str">
            <v>0</v>
          </cell>
          <cell r="AE1158" t="str">
            <v>0</v>
          </cell>
          <cell r="AF1158" t="str">
            <v>00</v>
          </cell>
        </row>
        <row r="1159">
          <cell r="A1159" t="str">
            <v>02</v>
          </cell>
          <cell r="B1159" t="str">
            <v>71</v>
          </cell>
          <cell r="C1159" t="str">
            <v>622</v>
          </cell>
          <cell r="D1159" t="str">
            <v>Экскаватор РС-200-6</v>
          </cell>
          <cell r="E1159" t="str">
            <v>зав.N89891 дв.147256</v>
          </cell>
          <cell r="F1159" t="str">
            <v>Комацу Япония</v>
          </cell>
          <cell r="G1159" t="str">
            <v>02</v>
          </cell>
          <cell r="H1159">
            <v>361879.84</v>
          </cell>
          <cell r="I1159">
            <v>3347.39</v>
          </cell>
          <cell r="J1159">
            <v>0</v>
          </cell>
          <cell r="L1159" t="str">
            <v>23</v>
          </cell>
          <cell r="M1159" t="str">
            <v>41801</v>
          </cell>
          <cell r="N1159" t="str">
            <v>14 2924331</v>
          </cell>
          <cell r="P1159">
            <v>11.1</v>
          </cell>
          <cell r="Q1159">
            <v>0</v>
          </cell>
          <cell r="R1159" t="str">
            <v>1</v>
          </cell>
          <cell r="S1159" t="str">
            <v>41</v>
          </cell>
          <cell r="T1159">
            <v>97</v>
          </cell>
          <cell r="U1159">
            <v>1</v>
          </cell>
          <cell r="V1159">
            <v>99</v>
          </cell>
          <cell r="W1159">
            <v>1</v>
          </cell>
          <cell r="X1159">
            <v>99</v>
          </cell>
          <cell r="Y1159">
            <v>0</v>
          </cell>
          <cell r="Z1159">
            <v>0</v>
          </cell>
          <cell r="AD1159" t="str">
            <v>0</v>
          </cell>
          <cell r="AE1159" t="str">
            <v>0</v>
          </cell>
          <cell r="AF1159" t="str">
            <v>00</v>
          </cell>
        </row>
        <row r="1160">
          <cell r="A1160" t="str">
            <v>02</v>
          </cell>
          <cell r="B1160" t="str">
            <v>99</v>
          </cell>
          <cell r="C1160" t="str">
            <v>623</v>
          </cell>
          <cell r="D1160" t="str">
            <v>Трубоукладчик Д85С-2</v>
          </cell>
          <cell r="E1160" t="str">
            <v>1 зав.N36685 дв.6476</v>
          </cell>
          <cell r="F1160" t="str">
            <v>6 Комацу Япония</v>
          </cell>
          <cell r="G1160" t="str">
            <v>02</v>
          </cell>
          <cell r="H1160">
            <v>1265733.0900000001</v>
          </cell>
          <cell r="I1160">
            <v>10547.78</v>
          </cell>
          <cell r="J1160">
            <v>0</v>
          </cell>
          <cell r="L1160" t="str">
            <v>20</v>
          </cell>
          <cell r="M1160" t="str">
            <v>41723</v>
          </cell>
          <cell r="N1160" t="str">
            <v>14 2915246</v>
          </cell>
          <cell r="P1160">
            <v>10</v>
          </cell>
          <cell r="Q1160">
            <v>0</v>
          </cell>
          <cell r="R1160" t="str">
            <v>1</v>
          </cell>
          <cell r="S1160" t="str">
            <v>41</v>
          </cell>
          <cell r="T1160">
            <v>97</v>
          </cell>
          <cell r="U1160">
            <v>1</v>
          </cell>
          <cell r="V1160">
            <v>99</v>
          </cell>
          <cell r="W1160">
            <v>1</v>
          </cell>
          <cell r="X1160">
            <v>99</v>
          </cell>
          <cell r="Y1160">
            <v>0</v>
          </cell>
          <cell r="Z1160">
            <v>0</v>
          </cell>
          <cell r="AD1160" t="str">
            <v>0</v>
          </cell>
          <cell r="AE1160" t="str">
            <v>0</v>
          </cell>
          <cell r="AF1160" t="str">
            <v>00</v>
          </cell>
        </row>
        <row r="1161">
          <cell r="A1161" t="str">
            <v>02</v>
          </cell>
          <cell r="B1161" t="str">
            <v>02</v>
          </cell>
          <cell r="C1161" t="str">
            <v>624</v>
          </cell>
          <cell r="D1161" t="str">
            <v>Трубоукладчик Д85С-2</v>
          </cell>
          <cell r="E1161" t="str">
            <v>1 зав.N36683 дв.6476</v>
          </cell>
          <cell r="F1161" t="str">
            <v>4 Комацу Япония</v>
          </cell>
          <cell r="G1161" t="str">
            <v>02</v>
          </cell>
          <cell r="H1161">
            <v>1265733.0900000001</v>
          </cell>
          <cell r="I1161">
            <v>10547.78</v>
          </cell>
          <cell r="J1161">
            <v>0</v>
          </cell>
          <cell r="L1161" t="str">
            <v>20</v>
          </cell>
          <cell r="M1161" t="str">
            <v>41723</v>
          </cell>
          <cell r="N1161" t="str">
            <v>14 2915246</v>
          </cell>
          <cell r="P1161">
            <v>10</v>
          </cell>
          <cell r="Q1161">
            <v>0</v>
          </cell>
          <cell r="R1161" t="str">
            <v>1</v>
          </cell>
          <cell r="S1161" t="str">
            <v>41</v>
          </cell>
          <cell r="T1161">
            <v>97</v>
          </cell>
          <cell r="U1161">
            <v>1</v>
          </cell>
          <cell r="V1161">
            <v>99</v>
          </cell>
          <cell r="W1161">
            <v>1</v>
          </cell>
          <cell r="X1161">
            <v>99</v>
          </cell>
          <cell r="Y1161">
            <v>0</v>
          </cell>
          <cell r="Z1161">
            <v>0</v>
          </cell>
          <cell r="AD1161" t="str">
            <v>0</v>
          </cell>
          <cell r="AE1161" t="str">
            <v>0</v>
          </cell>
          <cell r="AF1161" t="str">
            <v>00</v>
          </cell>
        </row>
        <row r="1162">
          <cell r="A1162" t="str">
            <v>02</v>
          </cell>
          <cell r="B1162" t="str">
            <v>02</v>
          </cell>
          <cell r="C1162" t="str">
            <v>625</v>
          </cell>
          <cell r="D1162" t="str">
            <v>Трубоукладчик Д85С-2</v>
          </cell>
          <cell r="E1162" t="str">
            <v>1 зав.N36721 дв 6502</v>
          </cell>
          <cell r="F1162" t="str">
            <v>3 Комацу Япония</v>
          </cell>
          <cell r="G1162" t="str">
            <v>02</v>
          </cell>
          <cell r="H1162">
            <v>1265733.0900000001</v>
          </cell>
          <cell r="I1162">
            <v>10547.78</v>
          </cell>
          <cell r="J1162">
            <v>0</v>
          </cell>
          <cell r="L1162" t="str">
            <v>20</v>
          </cell>
          <cell r="M1162" t="str">
            <v>41723</v>
          </cell>
          <cell r="N1162" t="str">
            <v>14 2915246</v>
          </cell>
          <cell r="P1162">
            <v>10</v>
          </cell>
          <cell r="Q1162">
            <v>0</v>
          </cell>
          <cell r="R1162" t="str">
            <v>1</v>
          </cell>
          <cell r="S1162" t="str">
            <v>41</v>
          </cell>
          <cell r="T1162">
            <v>97</v>
          </cell>
          <cell r="U1162">
            <v>1</v>
          </cell>
          <cell r="V1162">
            <v>99</v>
          </cell>
          <cell r="W1162">
            <v>1</v>
          </cell>
          <cell r="X1162">
            <v>99</v>
          </cell>
          <cell r="Y1162">
            <v>0</v>
          </cell>
          <cell r="Z1162">
            <v>0</v>
          </cell>
          <cell r="AD1162" t="str">
            <v>0</v>
          </cell>
          <cell r="AE1162" t="str">
            <v>0</v>
          </cell>
          <cell r="AF1162" t="str">
            <v>00</v>
          </cell>
        </row>
        <row r="1163">
          <cell r="A1163" t="str">
            <v>02</v>
          </cell>
          <cell r="B1163" t="str">
            <v>02</v>
          </cell>
          <cell r="C1163" t="str">
            <v>626</v>
          </cell>
          <cell r="D1163" t="str">
            <v>Трубоукладчик Д85С-2</v>
          </cell>
          <cell r="E1163" t="str">
            <v>1 зав.N36689 дв.6477</v>
          </cell>
          <cell r="F1163" t="str">
            <v>0 Комацу Япония</v>
          </cell>
          <cell r="G1163" t="str">
            <v>02</v>
          </cell>
          <cell r="H1163">
            <v>1265733.0900000001</v>
          </cell>
          <cell r="I1163">
            <v>10547.78</v>
          </cell>
          <cell r="J1163">
            <v>0</v>
          </cell>
          <cell r="L1163" t="str">
            <v>20</v>
          </cell>
          <cell r="M1163" t="str">
            <v>41723</v>
          </cell>
          <cell r="N1163" t="str">
            <v>14 2915246</v>
          </cell>
          <cell r="P1163">
            <v>10</v>
          </cell>
          <cell r="Q1163">
            <v>0</v>
          </cell>
          <cell r="R1163" t="str">
            <v>1</v>
          </cell>
          <cell r="S1163" t="str">
            <v>41</v>
          </cell>
          <cell r="T1163">
            <v>97</v>
          </cell>
          <cell r="U1163">
            <v>1</v>
          </cell>
          <cell r="V1163">
            <v>99</v>
          </cell>
          <cell r="W1163">
            <v>1</v>
          </cell>
          <cell r="X1163">
            <v>99</v>
          </cell>
          <cell r="Y1163">
            <v>0</v>
          </cell>
          <cell r="Z1163">
            <v>0</v>
          </cell>
          <cell r="AD1163" t="str">
            <v>0</v>
          </cell>
          <cell r="AE1163" t="str">
            <v>0</v>
          </cell>
          <cell r="AF1163" t="str">
            <v>00</v>
          </cell>
        </row>
        <row r="1164">
          <cell r="A1164" t="str">
            <v>02</v>
          </cell>
          <cell r="B1164" t="str">
            <v>02</v>
          </cell>
          <cell r="C1164" t="str">
            <v>627</v>
          </cell>
          <cell r="D1164" t="str">
            <v>Трубоукладчик Д-85С-</v>
          </cell>
          <cell r="E1164" t="str">
            <v>21 зав.N36693 дв.647</v>
          </cell>
          <cell r="F1164" t="str">
            <v>74 Комацу Япония</v>
          </cell>
          <cell r="G1164" t="str">
            <v>02</v>
          </cell>
          <cell r="H1164">
            <v>1265733.0900000001</v>
          </cell>
          <cell r="I1164">
            <v>10547.78</v>
          </cell>
          <cell r="J1164">
            <v>0</v>
          </cell>
          <cell r="L1164" t="str">
            <v>20</v>
          </cell>
          <cell r="M1164" t="str">
            <v>41723</v>
          </cell>
          <cell r="N1164" t="str">
            <v>14 2915246</v>
          </cell>
          <cell r="P1164">
            <v>10</v>
          </cell>
          <cell r="Q1164">
            <v>0</v>
          </cell>
          <cell r="R1164" t="str">
            <v>1</v>
          </cell>
          <cell r="S1164" t="str">
            <v>41</v>
          </cell>
          <cell r="T1164">
            <v>97</v>
          </cell>
          <cell r="U1164">
            <v>1</v>
          </cell>
          <cell r="V1164">
            <v>99</v>
          </cell>
          <cell r="W1164">
            <v>1</v>
          </cell>
          <cell r="X1164">
            <v>99</v>
          </cell>
          <cell r="Y1164">
            <v>0</v>
          </cell>
          <cell r="Z1164">
            <v>0</v>
          </cell>
          <cell r="AD1164" t="str">
            <v>0</v>
          </cell>
          <cell r="AE1164" t="str">
            <v>0</v>
          </cell>
          <cell r="AF1164" t="str">
            <v>00</v>
          </cell>
        </row>
        <row r="1165">
          <cell r="A1165" t="str">
            <v>02</v>
          </cell>
          <cell r="B1165" t="str">
            <v>71</v>
          </cell>
          <cell r="C1165" t="str">
            <v>628</v>
          </cell>
          <cell r="D1165" t="str">
            <v>Трубоукладчик Д-85С-</v>
          </cell>
          <cell r="E1165" t="str">
            <v>21 зав.N36746 дв.650</v>
          </cell>
          <cell r="F1165" t="str">
            <v>42 Комацу Япония</v>
          </cell>
          <cell r="G1165" t="str">
            <v>02</v>
          </cell>
          <cell r="H1165">
            <v>1265733.0900000001</v>
          </cell>
          <cell r="I1165">
            <v>10547.78</v>
          </cell>
          <cell r="J1165">
            <v>0</v>
          </cell>
          <cell r="L1165" t="str">
            <v>23</v>
          </cell>
          <cell r="M1165" t="str">
            <v>41723</v>
          </cell>
          <cell r="N1165" t="str">
            <v>14 2915246</v>
          </cell>
          <cell r="P1165">
            <v>10</v>
          </cell>
          <cell r="Q1165">
            <v>0</v>
          </cell>
          <cell r="R1165" t="str">
            <v>1</v>
          </cell>
          <cell r="S1165" t="str">
            <v>41</v>
          </cell>
          <cell r="T1165">
            <v>97</v>
          </cell>
          <cell r="U1165">
            <v>1</v>
          </cell>
          <cell r="V1165">
            <v>99</v>
          </cell>
          <cell r="W1165">
            <v>1</v>
          </cell>
          <cell r="X1165">
            <v>99</v>
          </cell>
          <cell r="Y1165">
            <v>0</v>
          </cell>
          <cell r="Z1165">
            <v>0</v>
          </cell>
          <cell r="AD1165" t="str">
            <v>0</v>
          </cell>
          <cell r="AE1165" t="str">
            <v>0</v>
          </cell>
          <cell r="AF1165" t="str">
            <v>00</v>
          </cell>
        </row>
        <row r="1166">
          <cell r="A1166" t="str">
            <v>02</v>
          </cell>
          <cell r="B1166" t="str">
            <v>80</v>
          </cell>
          <cell r="C1166" t="str">
            <v>629</v>
          </cell>
          <cell r="D1166" t="str">
            <v>Контрольно-кассовая</v>
          </cell>
          <cell r="E1166" t="str">
            <v>машина ККМ АМС-100Ф</v>
          </cell>
          <cell r="F1166" t="str">
            <v>/Калужский з-д/</v>
          </cell>
          <cell r="G1166" t="str">
            <v>07</v>
          </cell>
          <cell r="H1166">
            <v>3500</v>
          </cell>
          <cell r="I1166">
            <v>0</v>
          </cell>
          <cell r="J1166">
            <v>0</v>
          </cell>
          <cell r="L1166" t="str">
            <v>26</v>
          </cell>
          <cell r="M1166" t="str">
            <v>47013</v>
          </cell>
          <cell r="N1166" t="str">
            <v>14 2945119</v>
          </cell>
          <cell r="P1166">
            <v>11</v>
          </cell>
          <cell r="Q1166">
            <v>0</v>
          </cell>
          <cell r="R1166" t="str">
            <v>1</v>
          </cell>
          <cell r="S1166" t="str">
            <v>47</v>
          </cell>
          <cell r="T1166">
            <v>99</v>
          </cell>
          <cell r="U1166">
            <v>2</v>
          </cell>
          <cell r="V1166">
            <v>99</v>
          </cell>
          <cell r="W1166">
            <v>2</v>
          </cell>
          <cell r="X1166">
            <v>99</v>
          </cell>
          <cell r="Y1166">
            <v>0</v>
          </cell>
          <cell r="Z1166">
            <v>0</v>
          </cell>
          <cell r="AD1166" t="str">
            <v>0</v>
          </cell>
          <cell r="AE1166" t="str">
            <v>0</v>
          </cell>
          <cell r="AF1166" t="str">
            <v>00</v>
          </cell>
        </row>
        <row r="1167">
          <cell r="A1167" t="str">
            <v>02</v>
          </cell>
          <cell r="B1167" t="str">
            <v>03</v>
          </cell>
          <cell r="C1167" t="str">
            <v>630</v>
          </cell>
          <cell r="D1167" t="str">
            <v>Контрольно-кассовая</v>
          </cell>
          <cell r="E1167" t="str">
            <v>машина ККМ АМС-100Ф</v>
          </cell>
          <cell r="F1167" t="str">
            <v>/Калужский з-д/</v>
          </cell>
          <cell r="G1167" t="str">
            <v>07</v>
          </cell>
          <cell r="H1167">
            <v>3500</v>
          </cell>
          <cell r="I1167">
            <v>0</v>
          </cell>
          <cell r="J1167">
            <v>0</v>
          </cell>
          <cell r="L1167" t="str">
            <v>26</v>
          </cell>
          <cell r="M1167" t="str">
            <v>47013</v>
          </cell>
          <cell r="N1167" t="str">
            <v>14 2945119</v>
          </cell>
          <cell r="P1167">
            <v>11</v>
          </cell>
          <cell r="Q1167">
            <v>0</v>
          </cell>
          <cell r="R1167" t="str">
            <v>1</v>
          </cell>
          <cell r="S1167" t="str">
            <v>47</v>
          </cell>
          <cell r="T1167">
            <v>99</v>
          </cell>
          <cell r="U1167">
            <v>2</v>
          </cell>
          <cell r="V1167">
            <v>99</v>
          </cell>
          <cell r="W1167">
            <v>2</v>
          </cell>
          <cell r="X1167">
            <v>99</v>
          </cell>
          <cell r="Y1167">
            <v>0</v>
          </cell>
          <cell r="Z1167">
            <v>0</v>
          </cell>
          <cell r="AD1167" t="str">
            <v>0</v>
          </cell>
          <cell r="AE1167" t="str">
            <v>0</v>
          </cell>
          <cell r="AF1167" t="str">
            <v>00</v>
          </cell>
        </row>
        <row r="1168">
          <cell r="A1168" t="str">
            <v>02</v>
          </cell>
          <cell r="B1168" t="str">
            <v>80</v>
          </cell>
          <cell r="C1168" t="str">
            <v>631</v>
          </cell>
          <cell r="D1168" t="str">
            <v>Факс Panasonic КХ-F6</v>
          </cell>
          <cell r="E1168" t="str">
            <v>80 RS</v>
          </cell>
          <cell r="F1168" t="str">
            <v>Япония</v>
          </cell>
          <cell r="G1168" t="str">
            <v>07</v>
          </cell>
          <cell r="H1168">
            <v>5755</v>
          </cell>
          <cell r="I1168">
            <v>0</v>
          </cell>
          <cell r="J1168">
            <v>0</v>
          </cell>
          <cell r="L1168" t="str">
            <v>26</v>
          </cell>
          <cell r="M1168" t="str">
            <v>45613</v>
          </cell>
          <cell r="N1168" t="str">
            <v>14 3222146</v>
          </cell>
          <cell r="P1168">
            <v>7.4</v>
          </cell>
          <cell r="Q1168">
            <v>0</v>
          </cell>
          <cell r="R1168" t="str">
            <v>1</v>
          </cell>
          <cell r="S1168" t="str">
            <v>45</v>
          </cell>
          <cell r="T1168">
            <v>98</v>
          </cell>
          <cell r="U1168">
            <v>2</v>
          </cell>
          <cell r="V1168">
            <v>99</v>
          </cell>
          <cell r="W1168">
            <v>2</v>
          </cell>
          <cell r="X1168">
            <v>99</v>
          </cell>
          <cell r="Y1168">
            <v>0</v>
          </cell>
          <cell r="Z1168">
            <v>0</v>
          </cell>
          <cell r="AD1168" t="str">
            <v>0</v>
          </cell>
          <cell r="AE1168" t="str">
            <v>0</v>
          </cell>
          <cell r="AF1168" t="str">
            <v>00</v>
          </cell>
        </row>
        <row r="1169">
          <cell r="A1169" t="str">
            <v>02</v>
          </cell>
          <cell r="B1169" t="str">
            <v>99</v>
          </cell>
          <cell r="C1169" t="str">
            <v>632</v>
          </cell>
          <cell r="D1169" t="str">
            <v>Полотенце мягкое ПМ-</v>
          </cell>
          <cell r="E1169" t="str">
            <v>1428</v>
          </cell>
          <cell r="G1169" t="str">
            <v>02</v>
          </cell>
          <cell r="H1169">
            <v>22500</v>
          </cell>
          <cell r="I1169">
            <v>0</v>
          </cell>
          <cell r="J1169">
            <v>22930.880000000001</v>
          </cell>
          <cell r="L1169" t="str">
            <v>20</v>
          </cell>
          <cell r="M1169" t="str">
            <v>43815</v>
          </cell>
          <cell r="P1169">
            <v>50</v>
          </cell>
          <cell r="Q1169">
            <v>0</v>
          </cell>
          <cell r="R1169" t="str">
            <v>1</v>
          </cell>
          <cell r="S1169" t="str">
            <v>43</v>
          </cell>
          <cell r="T1169">
            <v>99</v>
          </cell>
          <cell r="U1169">
            <v>3</v>
          </cell>
          <cell r="V1169">
            <v>99</v>
          </cell>
          <cell r="W1169">
            <v>3</v>
          </cell>
          <cell r="X1169">
            <v>99</v>
          </cell>
          <cell r="Y1169">
            <v>4</v>
          </cell>
          <cell r="Z1169">
            <v>99</v>
          </cell>
          <cell r="AD1169" t="str">
            <v>0</v>
          </cell>
          <cell r="AE1169" t="str">
            <v>0</v>
          </cell>
          <cell r="AF1169" t="str">
            <v>00</v>
          </cell>
        </row>
        <row r="1170">
          <cell r="A1170" t="str">
            <v>02</v>
          </cell>
          <cell r="B1170" t="str">
            <v>99</v>
          </cell>
          <cell r="C1170" t="str">
            <v>633</v>
          </cell>
          <cell r="D1170" t="str">
            <v>Полотенце мягкое ПМ-</v>
          </cell>
          <cell r="E1170" t="str">
            <v>1428</v>
          </cell>
          <cell r="G1170" t="str">
            <v>02</v>
          </cell>
          <cell r="H1170">
            <v>22500</v>
          </cell>
          <cell r="I1170">
            <v>0</v>
          </cell>
          <cell r="J1170">
            <v>22930.880000000001</v>
          </cell>
          <cell r="L1170" t="str">
            <v>20</v>
          </cell>
          <cell r="M1170" t="str">
            <v>43815</v>
          </cell>
          <cell r="P1170">
            <v>50</v>
          </cell>
          <cell r="Q1170">
            <v>0</v>
          </cell>
          <cell r="R1170" t="str">
            <v>1</v>
          </cell>
          <cell r="S1170" t="str">
            <v>43</v>
          </cell>
          <cell r="T1170">
            <v>99</v>
          </cell>
          <cell r="U1170">
            <v>3</v>
          </cell>
          <cell r="V1170">
            <v>99</v>
          </cell>
          <cell r="W1170">
            <v>3</v>
          </cell>
          <cell r="X1170">
            <v>99</v>
          </cell>
          <cell r="Y1170">
            <v>4</v>
          </cell>
          <cell r="Z1170">
            <v>99</v>
          </cell>
          <cell r="AD1170" t="str">
            <v>0</v>
          </cell>
          <cell r="AE1170" t="str">
            <v>0</v>
          </cell>
          <cell r="AF1170" t="str">
            <v>00</v>
          </cell>
        </row>
        <row r="1171">
          <cell r="A1171" t="str">
            <v>02</v>
          </cell>
          <cell r="B1171" t="str">
            <v>99</v>
          </cell>
          <cell r="C1171" t="str">
            <v>634</v>
          </cell>
          <cell r="D1171" t="str">
            <v>Полотенце мягкое ПМ=</v>
          </cell>
          <cell r="E1171" t="str">
            <v>1428</v>
          </cell>
          <cell r="G1171" t="str">
            <v>02</v>
          </cell>
          <cell r="H1171">
            <v>22500</v>
          </cell>
          <cell r="I1171">
            <v>0</v>
          </cell>
          <cell r="J1171">
            <v>22930.880000000001</v>
          </cell>
          <cell r="L1171" t="str">
            <v>20</v>
          </cell>
          <cell r="M1171" t="str">
            <v>43815</v>
          </cell>
          <cell r="P1171">
            <v>50</v>
          </cell>
          <cell r="Q1171">
            <v>0</v>
          </cell>
          <cell r="R1171" t="str">
            <v>1</v>
          </cell>
          <cell r="S1171" t="str">
            <v>43</v>
          </cell>
          <cell r="T1171">
            <v>99</v>
          </cell>
          <cell r="U1171">
            <v>3</v>
          </cell>
          <cell r="V1171">
            <v>99</v>
          </cell>
          <cell r="W1171">
            <v>3</v>
          </cell>
          <cell r="X1171">
            <v>99</v>
          </cell>
          <cell r="Y1171">
            <v>4</v>
          </cell>
          <cell r="Z1171">
            <v>99</v>
          </cell>
          <cell r="AD1171" t="str">
            <v>0</v>
          </cell>
          <cell r="AE1171" t="str">
            <v>0</v>
          </cell>
          <cell r="AF1171" t="str">
            <v>00</v>
          </cell>
        </row>
        <row r="1172">
          <cell r="A1172" t="str">
            <v>02</v>
          </cell>
          <cell r="B1172" t="str">
            <v>05</v>
          </cell>
          <cell r="C1172" t="str">
            <v>635</v>
          </cell>
          <cell r="D1172" t="str">
            <v>Плот спасательный</v>
          </cell>
          <cell r="E1172" t="str">
            <v>ПСН-6МК</v>
          </cell>
          <cell r="G1172" t="str">
            <v>07</v>
          </cell>
          <cell r="H1172">
            <v>14300</v>
          </cell>
          <cell r="I1172">
            <v>0</v>
          </cell>
          <cell r="J1172">
            <v>0</v>
          </cell>
          <cell r="L1172" t="str">
            <v>20</v>
          </cell>
          <cell r="M1172" t="str">
            <v>50134</v>
          </cell>
          <cell r="P1172">
            <v>5</v>
          </cell>
          <cell r="Q1172">
            <v>0</v>
          </cell>
          <cell r="R1172" t="str">
            <v>1</v>
          </cell>
          <cell r="S1172" t="str">
            <v>50</v>
          </cell>
          <cell r="T1172">
            <v>99</v>
          </cell>
          <cell r="U1172">
            <v>3</v>
          </cell>
          <cell r="V1172">
            <v>99</v>
          </cell>
          <cell r="W1172">
            <v>3</v>
          </cell>
          <cell r="X1172">
            <v>99</v>
          </cell>
          <cell r="Y1172">
            <v>0</v>
          </cell>
          <cell r="Z1172">
            <v>0</v>
          </cell>
          <cell r="AD1172" t="str">
            <v>0</v>
          </cell>
          <cell r="AE1172" t="str">
            <v>0</v>
          </cell>
          <cell r="AF1172" t="str">
            <v>00</v>
          </cell>
        </row>
        <row r="1173">
          <cell r="A1173" t="str">
            <v>02</v>
          </cell>
          <cell r="B1173" t="str">
            <v>05</v>
          </cell>
          <cell r="C1173" t="str">
            <v>636</v>
          </cell>
          <cell r="D1173" t="str">
            <v>Плот спасательный ПС</v>
          </cell>
          <cell r="E1173" t="str">
            <v>Н-6МК</v>
          </cell>
          <cell r="G1173" t="str">
            <v>07</v>
          </cell>
          <cell r="H1173">
            <v>14300</v>
          </cell>
          <cell r="I1173">
            <v>0</v>
          </cell>
          <cell r="J1173">
            <v>0</v>
          </cell>
          <cell r="L1173" t="str">
            <v>20</v>
          </cell>
          <cell r="M1173" t="str">
            <v>50134</v>
          </cell>
          <cell r="P1173">
            <v>5</v>
          </cell>
          <cell r="Q1173">
            <v>0</v>
          </cell>
          <cell r="R1173" t="str">
            <v>1</v>
          </cell>
          <cell r="S1173" t="str">
            <v>50</v>
          </cell>
          <cell r="T1173">
            <v>99</v>
          </cell>
          <cell r="U1173">
            <v>3</v>
          </cell>
          <cell r="V1173">
            <v>99</v>
          </cell>
          <cell r="W1173">
            <v>3</v>
          </cell>
          <cell r="X1173">
            <v>99</v>
          </cell>
          <cell r="Y1173">
            <v>0</v>
          </cell>
          <cell r="Z1173">
            <v>0</v>
          </cell>
          <cell r="AD1173" t="str">
            <v>0</v>
          </cell>
          <cell r="AE1173" t="str">
            <v>0</v>
          </cell>
          <cell r="AF1173" t="str">
            <v>00</v>
          </cell>
        </row>
        <row r="1174">
          <cell r="A1174" t="str">
            <v>02</v>
          </cell>
          <cell r="B1174" t="str">
            <v>80</v>
          </cell>
          <cell r="C1174" t="str">
            <v>637</v>
          </cell>
          <cell r="D1174" t="str">
            <v>Компьютер Cet300 A/4</v>
          </cell>
          <cell r="E1174" t="str">
            <v>40Exl28/64 с принтер</v>
          </cell>
          <cell r="F1174" t="str">
            <v>ом НР и мониторомNEC</v>
          </cell>
          <cell r="G1174" t="str">
            <v>07</v>
          </cell>
          <cell r="H1174">
            <v>25235</v>
          </cell>
          <cell r="I1174">
            <v>0</v>
          </cell>
          <cell r="J1174">
            <v>0</v>
          </cell>
          <cell r="L1174" t="str">
            <v>26</v>
          </cell>
          <cell r="M1174" t="str">
            <v>48008</v>
          </cell>
          <cell r="P1174">
            <v>10</v>
          </cell>
          <cell r="Q1174">
            <v>0</v>
          </cell>
          <cell r="R1174" t="str">
            <v>1</v>
          </cell>
          <cell r="S1174" t="str">
            <v>48</v>
          </cell>
          <cell r="T1174">
            <v>99</v>
          </cell>
          <cell r="U1174">
            <v>3</v>
          </cell>
          <cell r="V1174">
            <v>99</v>
          </cell>
          <cell r="W1174">
            <v>3</v>
          </cell>
          <cell r="X1174">
            <v>99</v>
          </cell>
          <cell r="Y1174">
            <v>0</v>
          </cell>
          <cell r="Z1174">
            <v>0</v>
          </cell>
          <cell r="AD1174" t="str">
            <v>0</v>
          </cell>
          <cell r="AE1174" t="str">
            <v>0</v>
          </cell>
          <cell r="AF1174" t="str">
            <v>00</v>
          </cell>
        </row>
        <row r="1175">
          <cell r="A1175" t="str">
            <v>02</v>
          </cell>
          <cell r="B1175" t="str">
            <v>23</v>
          </cell>
          <cell r="C1175" t="str">
            <v>638</v>
          </cell>
          <cell r="D1175" t="str">
            <v>А/машина ВАЗ-2121 ле</v>
          </cell>
          <cell r="E1175" t="str">
            <v>гков.куз1034932 дв.3</v>
          </cell>
          <cell r="F1175" t="str">
            <v>025944 гN-У784ЕУ</v>
          </cell>
          <cell r="G1175" t="str">
            <v>02</v>
          </cell>
          <cell r="H1175">
            <v>35375</v>
          </cell>
          <cell r="I1175">
            <v>20248.689999999999</v>
          </cell>
          <cell r="J1175">
            <v>0</v>
          </cell>
          <cell r="L1175" t="str">
            <v>23</v>
          </cell>
          <cell r="M1175" t="str">
            <v>50416</v>
          </cell>
          <cell r="P1175">
            <v>14.3</v>
          </cell>
          <cell r="Q1175">
            <v>0</v>
          </cell>
          <cell r="R1175" t="str">
            <v>1</v>
          </cell>
          <cell r="S1175" t="str">
            <v>50</v>
          </cell>
          <cell r="T1175">
            <v>93</v>
          </cell>
          <cell r="U1175">
            <v>4</v>
          </cell>
          <cell r="V1175">
            <v>99</v>
          </cell>
          <cell r="W1175">
            <v>4</v>
          </cell>
          <cell r="X1175">
            <v>99</v>
          </cell>
          <cell r="Y1175">
            <v>0</v>
          </cell>
          <cell r="Z1175">
            <v>0</v>
          </cell>
          <cell r="AD1175" t="str">
            <v>0</v>
          </cell>
          <cell r="AE1175" t="str">
            <v>0</v>
          </cell>
          <cell r="AF1175" t="str">
            <v>00</v>
          </cell>
        </row>
        <row r="1176">
          <cell r="A1176" t="str">
            <v>02</v>
          </cell>
          <cell r="B1176" t="str">
            <v>03</v>
          </cell>
          <cell r="C1176" t="str">
            <v>639</v>
          </cell>
          <cell r="D1176" t="str">
            <v>А/заправочная станци</v>
          </cell>
          <cell r="E1176" t="str">
            <v>я</v>
          </cell>
          <cell r="G1176" t="str">
            <v>02</v>
          </cell>
          <cell r="H1176">
            <v>623500</v>
          </cell>
          <cell r="I1176">
            <v>141704.82999999999</v>
          </cell>
          <cell r="J1176">
            <v>0</v>
          </cell>
          <cell r="L1176" t="str">
            <v>26</v>
          </cell>
          <cell r="M1176" t="str">
            <v>20334</v>
          </cell>
          <cell r="P1176">
            <v>5</v>
          </cell>
          <cell r="Q1176">
            <v>0</v>
          </cell>
          <cell r="R1176" t="str">
            <v>1</v>
          </cell>
          <cell r="S1176" t="str">
            <v>20</v>
          </cell>
          <cell r="T1176">
            <v>0</v>
          </cell>
          <cell r="U1176">
            <v>4</v>
          </cell>
          <cell r="V1176">
            <v>99</v>
          </cell>
          <cell r="W1176">
            <v>4</v>
          </cell>
          <cell r="X1176">
            <v>99</v>
          </cell>
          <cell r="Y1176">
            <v>0</v>
          </cell>
          <cell r="Z1176">
            <v>0</v>
          </cell>
          <cell r="AD1176" t="str">
            <v>0</v>
          </cell>
          <cell r="AE1176" t="str">
            <v>0</v>
          </cell>
          <cell r="AF1176" t="str">
            <v>00</v>
          </cell>
        </row>
        <row r="1177">
          <cell r="A1177" t="str">
            <v>02</v>
          </cell>
          <cell r="B1177" t="str">
            <v>02</v>
          </cell>
          <cell r="C1177" t="str">
            <v>640</v>
          </cell>
          <cell r="D1177" t="str">
            <v>Очистная машина ОМ-1</v>
          </cell>
          <cell r="E1177" t="str">
            <v>2203</v>
          </cell>
          <cell r="G1177" t="str">
            <v>02</v>
          </cell>
          <cell r="H1177">
            <v>265000</v>
          </cell>
          <cell r="I1177">
            <v>0</v>
          </cell>
          <cell r="J1177">
            <v>316650</v>
          </cell>
          <cell r="L1177" t="str">
            <v>20</v>
          </cell>
          <cell r="M1177" t="str">
            <v>43803</v>
          </cell>
          <cell r="P1177">
            <v>33.299999999999997</v>
          </cell>
          <cell r="Q1177">
            <v>0</v>
          </cell>
          <cell r="R1177" t="str">
            <v>1</v>
          </cell>
          <cell r="S1177" t="str">
            <v>43</v>
          </cell>
          <cell r="T1177">
            <v>99</v>
          </cell>
          <cell r="U1177">
            <v>5</v>
          </cell>
          <cell r="V1177">
            <v>99</v>
          </cell>
          <cell r="W1177">
            <v>5</v>
          </cell>
          <cell r="X1177">
            <v>99</v>
          </cell>
          <cell r="Y1177">
            <v>5</v>
          </cell>
          <cell r="Z1177">
            <v>99</v>
          </cell>
          <cell r="AD1177" t="str">
            <v>0</v>
          </cell>
          <cell r="AE1177" t="str">
            <v>0</v>
          </cell>
          <cell r="AF1177" t="str">
            <v>00</v>
          </cell>
        </row>
        <row r="1178">
          <cell r="A1178" t="str">
            <v>02</v>
          </cell>
          <cell r="B1178" t="str">
            <v>02</v>
          </cell>
          <cell r="C1178" t="str">
            <v>641</v>
          </cell>
          <cell r="D1178" t="str">
            <v>Стрела-упор</v>
          </cell>
          <cell r="G1178" t="str">
            <v>02</v>
          </cell>
          <cell r="H1178">
            <v>68103.509999999995</v>
          </cell>
          <cell r="I1178">
            <v>0</v>
          </cell>
          <cell r="J1178">
            <v>0</v>
          </cell>
          <cell r="L1178" t="str">
            <v>20</v>
          </cell>
          <cell r="M1178" t="str">
            <v>41723</v>
          </cell>
          <cell r="P1178">
            <v>10</v>
          </cell>
          <cell r="Q1178">
            <v>0</v>
          </cell>
          <cell r="R1178" t="str">
            <v>1</v>
          </cell>
          <cell r="S1178" t="str">
            <v>41</v>
          </cell>
          <cell r="T1178">
            <v>99</v>
          </cell>
          <cell r="U1178">
            <v>5</v>
          </cell>
          <cell r="V1178">
            <v>99</v>
          </cell>
          <cell r="W1178">
            <v>5</v>
          </cell>
          <cell r="X1178">
            <v>99</v>
          </cell>
          <cell r="Y1178">
            <v>0</v>
          </cell>
          <cell r="Z1178">
            <v>0</v>
          </cell>
          <cell r="AD1178" t="str">
            <v>0</v>
          </cell>
          <cell r="AE1178" t="str">
            <v>0</v>
          </cell>
          <cell r="AF1178" t="str">
            <v>00</v>
          </cell>
        </row>
        <row r="1179">
          <cell r="A1179" t="str">
            <v>02</v>
          </cell>
          <cell r="B1179" t="str">
            <v>02</v>
          </cell>
          <cell r="C1179" t="str">
            <v>642</v>
          </cell>
          <cell r="D1179" t="str">
            <v>Стрела-упор</v>
          </cell>
          <cell r="G1179" t="str">
            <v>02</v>
          </cell>
          <cell r="H1179">
            <v>68103.509999999995</v>
          </cell>
          <cell r="I1179">
            <v>0</v>
          </cell>
          <cell r="J1179">
            <v>0</v>
          </cell>
          <cell r="L1179" t="str">
            <v>20</v>
          </cell>
          <cell r="M1179" t="str">
            <v>41723</v>
          </cell>
          <cell r="P1179">
            <v>10</v>
          </cell>
          <cell r="Q1179">
            <v>0</v>
          </cell>
          <cell r="R1179" t="str">
            <v>1</v>
          </cell>
          <cell r="S1179" t="str">
            <v>41</v>
          </cell>
          <cell r="T1179">
            <v>99</v>
          </cell>
          <cell r="U1179">
            <v>5</v>
          </cell>
          <cell r="V1179">
            <v>99</v>
          </cell>
          <cell r="W1179">
            <v>5</v>
          </cell>
          <cell r="X1179">
            <v>99</v>
          </cell>
          <cell r="Y1179">
            <v>0</v>
          </cell>
          <cell r="Z1179">
            <v>0</v>
          </cell>
          <cell r="AD1179" t="str">
            <v>0</v>
          </cell>
          <cell r="AE1179" t="str">
            <v>0</v>
          </cell>
          <cell r="AF1179" t="str">
            <v>00</v>
          </cell>
        </row>
        <row r="1180">
          <cell r="A1180" t="str">
            <v>02</v>
          </cell>
          <cell r="B1180" t="str">
            <v>02</v>
          </cell>
          <cell r="C1180" t="str">
            <v>643</v>
          </cell>
          <cell r="D1180" t="str">
            <v>Стрела-упор</v>
          </cell>
          <cell r="G1180" t="str">
            <v>02</v>
          </cell>
          <cell r="H1180">
            <v>68103.509999999995</v>
          </cell>
          <cell r="I1180">
            <v>0</v>
          </cell>
          <cell r="J1180">
            <v>0</v>
          </cell>
          <cell r="L1180" t="str">
            <v>20</v>
          </cell>
          <cell r="M1180" t="str">
            <v>41723</v>
          </cell>
          <cell r="P1180">
            <v>10</v>
          </cell>
          <cell r="Q1180">
            <v>0</v>
          </cell>
          <cell r="R1180" t="str">
            <v>1</v>
          </cell>
          <cell r="S1180" t="str">
            <v>41</v>
          </cell>
          <cell r="T1180">
            <v>99</v>
          </cell>
          <cell r="U1180">
            <v>5</v>
          </cell>
          <cell r="V1180">
            <v>99</v>
          </cell>
          <cell r="W1180">
            <v>5</v>
          </cell>
          <cell r="X1180">
            <v>99</v>
          </cell>
          <cell r="Y1180">
            <v>0</v>
          </cell>
          <cell r="Z1180">
            <v>0</v>
          </cell>
          <cell r="AD1180" t="str">
            <v>0</v>
          </cell>
          <cell r="AE1180" t="str">
            <v>0</v>
          </cell>
          <cell r="AF1180" t="str">
            <v>00</v>
          </cell>
        </row>
        <row r="1181">
          <cell r="A1181" t="str">
            <v>02</v>
          </cell>
          <cell r="B1181" t="str">
            <v>02</v>
          </cell>
          <cell r="C1181" t="str">
            <v>644</v>
          </cell>
          <cell r="D1181" t="str">
            <v>Стрела-упор</v>
          </cell>
          <cell r="G1181" t="str">
            <v>02</v>
          </cell>
          <cell r="H1181">
            <v>68103.509999999995</v>
          </cell>
          <cell r="I1181">
            <v>0</v>
          </cell>
          <cell r="J1181">
            <v>0</v>
          </cell>
          <cell r="L1181" t="str">
            <v>20</v>
          </cell>
          <cell r="M1181" t="str">
            <v>41723</v>
          </cell>
          <cell r="P1181">
            <v>10</v>
          </cell>
          <cell r="Q1181">
            <v>0</v>
          </cell>
          <cell r="R1181" t="str">
            <v>1</v>
          </cell>
          <cell r="S1181" t="str">
            <v>41</v>
          </cell>
          <cell r="T1181">
            <v>99</v>
          </cell>
          <cell r="U1181">
            <v>5</v>
          </cell>
          <cell r="V1181">
            <v>99</v>
          </cell>
          <cell r="W1181">
            <v>5</v>
          </cell>
          <cell r="X1181">
            <v>99</v>
          </cell>
          <cell r="Y1181">
            <v>0</v>
          </cell>
          <cell r="Z1181">
            <v>0</v>
          </cell>
          <cell r="AD1181" t="str">
            <v>0</v>
          </cell>
          <cell r="AE1181" t="str">
            <v>0</v>
          </cell>
          <cell r="AF1181" t="str">
            <v>00</v>
          </cell>
        </row>
        <row r="1182">
          <cell r="A1182" t="str">
            <v>02</v>
          </cell>
          <cell r="B1182" t="str">
            <v>02</v>
          </cell>
          <cell r="C1182" t="str">
            <v>645</v>
          </cell>
          <cell r="D1182" t="str">
            <v>Индикатор</v>
          </cell>
          <cell r="G1182" t="str">
            <v>02</v>
          </cell>
          <cell r="H1182">
            <v>21356.23</v>
          </cell>
          <cell r="I1182">
            <v>0</v>
          </cell>
          <cell r="J1182">
            <v>0</v>
          </cell>
          <cell r="L1182" t="str">
            <v>20</v>
          </cell>
          <cell r="M1182" t="str">
            <v>47045</v>
          </cell>
          <cell r="P1182">
            <v>9</v>
          </cell>
          <cell r="Q1182">
            <v>0</v>
          </cell>
          <cell r="R1182" t="str">
            <v>1</v>
          </cell>
          <cell r="S1182" t="str">
            <v>47</v>
          </cell>
          <cell r="T1182">
            <v>99</v>
          </cell>
          <cell r="U1182">
            <v>5</v>
          </cell>
          <cell r="V1182">
            <v>99</v>
          </cell>
          <cell r="W1182">
            <v>5</v>
          </cell>
          <cell r="X1182">
            <v>99</v>
          </cell>
          <cell r="Y1182">
            <v>0</v>
          </cell>
          <cell r="Z1182">
            <v>0</v>
          </cell>
          <cell r="AD1182" t="str">
            <v>0</v>
          </cell>
          <cell r="AE1182" t="str">
            <v>0</v>
          </cell>
          <cell r="AF1182" t="str">
            <v>00</v>
          </cell>
        </row>
        <row r="1183">
          <cell r="A1183" t="str">
            <v>02</v>
          </cell>
          <cell r="B1183" t="str">
            <v>02</v>
          </cell>
          <cell r="C1183" t="str">
            <v>646</v>
          </cell>
          <cell r="D1183" t="str">
            <v>Индикатор</v>
          </cell>
          <cell r="G1183" t="str">
            <v>02</v>
          </cell>
          <cell r="H1183">
            <v>21356.23</v>
          </cell>
          <cell r="I1183">
            <v>0</v>
          </cell>
          <cell r="J1183">
            <v>0</v>
          </cell>
          <cell r="L1183" t="str">
            <v>20</v>
          </cell>
          <cell r="M1183" t="str">
            <v>47045</v>
          </cell>
          <cell r="P1183">
            <v>9</v>
          </cell>
          <cell r="Q1183">
            <v>0</v>
          </cell>
          <cell r="R1183" t="str">
            <v>1</v>
          </cell>
          <cell r="S1183" t="str">
            <v>47</v>
          </cell>
          <cell r="T1183">
            <v>99</v>
          </cell>
          <cell r="U1183">
            <v>5</v>
          </cell>
          <cell r="V1183">
            <v>99</v>
          </cell>
          <cell r="W1183">
            <v>5</v>
          </cell>
          <cell r="X1183">
            <v>99</v>
          </cell>
          <cell r="Y1183">
            <v>0</v>
          </cell>
          <cell r="Z1183">
            <v>0</v>
          </cell>
          <cell r="AD1183" t="str">
            <v>0</v>
          </cell>
          <cell r="AE1183" t="str">
            <v>0</v>
          </cell>
          <cell r="AF1183" t="str">
            <v>00</v>
          </cell>
        </row>
        <row r="1184">
          <cell r="A1184" t="str">
            <v>02</v>
          </cell>
          <cell r="B1184" t="str">
            <v>02</v>
          </cell>
          <cell r="C1184" t="str">
            <v>647</v>
          </cell>
          <cell r="D1184" t="str">
            <v>Индикатор</v>
          </cell>
          <cell r="G1184" t="str">
            <v>02</v>
          </cell>
          <cell r="H1184">
            <v>21356.23</v>
          </cell>
          <cell r="I1184">
            <v>0</v>
          </cell>
          <cell r="J1184">
            <v>0</v>
          </cell>
          <cell r="L1184" t="str">
            <v>20</v>
          </cell>
          <cell r="M1184" t="str">
            <v>47045</v>
          </cell>
          <cell r="P1184">
            <v>9</v>
          </cell>
          <cell r="Q1184">
            <v>0</v>
          </cell>
          <cell r="R1184" t="str">
            <v>1</v>
          </cell>
          <cell r="S1184" t="str">
            <v>47</v>
          </cell>
          <cell r="T1184">
            <v>99</v>
          </cell>
          <cell r="U1184">
            <v>5</v>
          </cell>
          <cell r="V1184">
            <v>99</v>
          </cell>
          <cell r="W1184">
            <v>5</v>
          </cell>
          <cell r="X1184">
            <v>99</v>
          </cell>
          <cell r="Y1184">
            <v>0</v>
          </cell>
          <cell r="Z1184">
            <v>0</v>
          </cell>
          <cell r="AD1184" t="str">
            <v>0</v>
          </cell>
          <cell r="AE1184" t="str">
            <v>0</v>
          </cell>
          <cell r="AF1184" t="str">
            <v>00</v>
          </cell>
        </row>
        <row r="1185">
          <cell r="A1185" t="str">
            <v>02</v>
          </cell>
          <cell r="B1185" t="str">
            <v>02</v>
          </cell>
          <cell r="C1185" t="str">
            <v>648</v>
          </cell>
          <cell r="D1185" t="str">
            <v>Индикатор</v>
          </cell>
          <cell r="G1185" t="str">
            <v>02</v>
          </cell>
          <cell r="H1185">
            <v>21356.23</v>
          </cell>
          <cell r="I1185">
            <v>0</v>
          </cell>
          <cell r="J1185">
            <v>0</v>
          </cell>
          <cell r="L1185" t="str">
            <v>20</v>
          </cell>
          <cell r="M1185" t="str">
            <v>47045</v>
          </cell>
          <cell r="P1185">
            <v>9</v>
          </cell>
          <cell r="Q1185">
            <v>0</v>
          </cell>
          <cell r="R1185" t="str">
            <v>1</v>
          </cell>
          <cell r="S1185" t="str">
            <v>47</v>
          </cell>
          <cell r="T1185">
            <v>99</v>
          </cell>
          <cell r="U1185">
            <v>5</v>
          </cell>
          <cell r="V1185">
            <v>99</v>
          </cell>
          <cell r="W1185">
            <v>5</v>
          </cell>
          <cell r="X1185">
            <v>99</v>
          </cell>
          <cell r="Y1185">
            <v>0</v>
          </cell>
          <cell r="Z1185">
            <v>0</v>
          </cell>
          <cell r="AD1185" t="str">
            <v>0</v>
          </cell>
          <cell r="AE1185" t="str">
            <v>0</v>
          </cell>
          <cell r="AF1185" t="str">
            <v>00</v>
          </cell>
        </row>
        <row r="1186">
          <cell r="A1186" t="str">
            <v>02</v>
          </cell>
          <cell r="B1186" t="str">
            <v>80</v>
          </cell>
          <cell r="C1186" t="str">
            <v>649</v>
          </cell>
          <cell r="D1186" t="str">
            <v>Копировальный аппара</v>
          </cell>
          <cell r="E1186" t="str">
            <v>т</v>
          </cell>
          <cell r="G1186" t="str">
            <v>07</v>
          </cell>
          <cell r="H1186">
            <v>35500</v>
          </cell>
          <cell r="I1186">
            <v>0</v>
          </cell>
          <cell r="J1186">
            <v>0</v>
          </cell>
          <cell r="L1186" t="str">
            <v>26</v>
          </cell>
          <cell r="M1186" t="str">
            <v>44804</v>
          </cell>
          <cell r="P1186">
            <v>12.5</v>
          </cell>
          <cell r="Q1186">
            <v>0</v>
          </cell>
          <cell r="R1186" t="str">
            <v>1</v>
          </cell>
          <cell r="S1186" t="str">
            <v>44</v>
          </cell>
          <cell r="T1186">
            <v>99</v>
          </cell>
          <cell r="U1186">
            <v>5</v>
          </cell>
          <cell r="V1186">
            <v>99</v>
          </cell>
          <cell r="W1186">
            <v>5</v>
          </cell>
          <cell r="X1186">
            <v>99</v>
          </cell>
          <cell r="Y1186">
            <v>0</v>
          </cell>
          <cell r="Z1186">
            <v>0</v>
          </cell>
          <cell r="AD1186" t="str">
            <v>0</v>
          </cell>
          <cell r="AE1186" t="str">
            <v>0</v>
          </cell>
          <cell r="AF1186" t="str">
            <v>00</v>
          </cell>
        </row>
        <row r="1187">
          <cell r="A1187" t="str">
            <v>02</v>
          </cell>
          <cell r="B1187" t="str">
            <v>80</v>
          </cell>
          <cell r="C1187" t="str">
            <v>650</v>
          </cell>
          <cell r="D1187" t="str">
            <v>Копировальный аппара</v>
          </cell>
          <cell r="E1187" t="str">
            <v>т</v>
          </cell>
          <cell r="G1187" t="str">
            <v>07</v>
          </cell>
          <cell r="H1187">
            <v>35500</v>
          </cell>
          <cell r="I1187">
            <v>0</v>
          </cell>
          <cell r="J1187">
            <v>0</v>
          </cell>
          <cell r="L1187" t="str">
            <v>26</v>
          </cell>
          <cell r="M1187" t="str">
            <v>44804</v>
          </cell>
          <cell r="P1187">
            <v>12.5</v>
          </cell>
          <cell r="Q1187">
            <v>0</v>
          </cell>
          <cell r="R1187" t="str">
            <v>1</v>
          </cell>
          <cell r="S1187" t="str">
            <v>44</v>
          </cell>
          <cell r="T1187">
            <v>99</v>
          </cell>
          <cell r="U1187">
            <v>5</v>
          </cell>
          <cell r="V1187">
            <v>99</v>
          </cell>
          <cell r="W1187">
            <v>5</v>
          </cell>
          <cell r="X1187">
            <v>99</v>
          </cell>
          <cell r="Y1187">
            <v>0</v>
          </cell>
          <cell r="Z1187">
            <v>0</v>
          </cell>
          <cell r="AD1187" t="str">
            <v>0</v>
          </cell>
          <cell r="AE1187" t="str">
            <v>0</v>
          </cell>
          <cell r="AF1187" t="str">
            <v>00</v>
          </cell>
        </row>
        <row r="1188">
          <cell r="A1188" t="str">
            <v>02</v>
          </cell>
          <cell r="B1188" t="str">
            <v>02</v>
          </cell>
          <cell r="C1188" t="str">
            <v>651</v>
          </cell>
          <cell r="D1188" t="str">
            <v>Станок заточный ИЗ-9</v>
          </cell>
          <cell r="E1188" t="str">
            <v>701</v>
          </cell>
          <cell r="G1188" t="str">
            <v>07</v>
          </cell>
          <cell r="H1188">
            <v>7400</v>
          </cell>
          <cell r="I1188">
            <v>0</v>
          </cell>
          <cell r="J1188">
            <v>0</v>
          </cell>
          <cell r="L1188" t="str">
            <v>20</v>
          </cell>
          <cell r="M1188" t="str">
            <v>41000</v>
          </cell>
          <cell r="P1188">
            <v>3.5</v>
          </cell>
          <cell r="Q1188">
            <v>0</v>
          </cell>
          <cell r="R1188" t="str">
            <v>1</v>
          </cell>
          <cell r="S1188" t="str">
            <v>41</v>
          </cell>
          <cell r="T1188">
            <v>99</v>
          </cell>
          <cell r="U1188">
            <v>5</v>
          </cell>
          <cell r="V1188">
            <v>99</v>
          </cell>
          <cell r="W1188">
            <v>5</v>
          </cell>
          <cell r="X1188">
            <v>99</v>
          </cell>
          <cell r="Y1188">
            <v>0</v>
          </cell>
          <cell r="Z1188">
            <v>0</v>
          </cell>
          <cell r="AD1188" t="str">
            <v>0</v>
          </cell>
          <cell r="AE1188" t="str">
            <v>0</v>
          </cell>
          <cell r="AF1188" t="str">
            <v>00</v>
          </cell>
        </row>
        <row r="1189">
          <cell r="A1189" t="str">
            <v>02</v>
          </cell>
          <cell r="B1189" t="str">
            <v>02</v>
          </cell>
          <cell r="C1189" t="str">
            <v>652</v>
          </cell>
          <cell r="D1189" t="str">
            <v>Станок заточный ИЗ-9</v>
          </cell>
          <cell r="E1189" t="str">
            <v>701</v>
          </cell>
          <cell r="G1189" t="str">
            <v>07</v>
          </cell>
          <cell r="H1189">
            <v>7400</v>
          </cell>
          <cell r="I1189">
            <v>0</v>
          </cell>
          <cell r="J1189">
            <v>0</v>
          </cell>
          <cell r="L1189" t="str">
            <v>20</v>
          </cell>
          <cell r="M1189" t="str">
            <v>41000</v>
          </cell>
          <cell r="P1189">
            <v>3.5</v>
          </cell>
          <cell r="Q1189">
            <v>0</v>
          </cell>
          <cell r="R1189" t="str">
            <v>1</v>
          </cell>
          <cell r="S1189" t="str">
            <v>41</v>
          </cell>
          <cell r="T1189">
            <v>99</v>
          </cell>
          <cell r="U1189">
            <v>5</v>
          </cell>
          <cell r="V1189">
            <v>99</v>
          </cell>
          <cell r="W1189">
            <v>5</v>
          </cell>
          <cell r="X1189">
            <v>99</v>
          </cell>
          <cell r="Y1189">
            <v>0</v>
          </cell>
          <cell r="Z1189">
            <v>0</v>
          </cell>
          <cell r="AD1189" t="str">
            <v>0</v>
          </cell>
          <cell r="AE1189" t="str">
            <v>0</v>
          </cell>
          <cell r="AF1189" t="str">
            <v>00</v>
          </cell>
        </row>
        <row r="1190">
          <cell r="A1190" t="str">
            <v>02</v>
          </cell>
          <cell r="B1190" t="str">
            <v>05</v>
          </cell>
          <cell r="C1190" t="str">
            <v>653</v>
          </cell>
          <cell r="D1190" t="str">
            <v>Станок заточный ИЗ-9</v>
          </cell>
          <cell r="E1190" t="str">
            <v>701</v>
          </cell>
          <cell r="G1190" t="str">
            <v>07</v>
          </cell>
          <cell r="H1190">
            <v>7400</v>
          </cell>
          <cell r="I1190">
            <v>0</v>
          </cell>
          <cell r="J1190">
            <v>0</v>
          </cell>
          <cell r="L1190" t="str">
            <v>20</v>
          </cell>
          <cell r="M1190" t="str">
            <v>41000</v>
          </cell>
          <cell r="P1190">
            <v>3.5</v>
          </cell>
          <cell r="Q1190">
            <v>0</v>
          </cell>
          <cell r="R1190" t="str">
            <v>1</v>
          </cell>
          <cell r="S1190" t="str">
            <v>41</v>
          </cell>
          <cell r="T1190">
            <v>99</v>
          </cell>
          <cell r="U1190">
            <v>5</v>
          </cell>
          <cell r="V1190">
            <v>99</v>
          </cell>
          <cell r="W1190">
            <v>5</v>
          </cell>
          <cell r="X1190">
            <v>99</v>
          </cell>
          <cell r="Y1190">
            <v>0</v>
          </cell>
          <cell r="Z1190">
            <v>0</v>
          </cell>
          <cell r="AB1190" t="str">
            <v>14</v>
          </cell>
          <cell r="AC1190">
            <v>7</v>
          </cell>
          <cell r="AD1190" t="str">
            <v>0</v>
          </cell>
          <cell r="AE1190" t="str">
            <v>0</v>
          </cell>
          <cell r="AF1190" t="str">
            <v>00</v>
          </cell>
        </row>
        <row r="1191">
          <cell r="A1191" t="str">
            <v>02</v>
          </cell>
          <cell r="B1191" t="str">
            <v>02</v>
          </cell>
          <cell r="C1191" t="str">
            <v>654</v>
          </cell>
          <cell r="D1191" t="str">
            <v>Подвеска троллейная</v>
          </cell>
          <cell r="G1191" t="str">
            <v>02</v>
          </cell>
          <cell r="H1191">
            <v>89884</v>
          </cell>
          <cell r="I1191">
            <v>0</v>
          </cell>
          <cell r="J1191">
            <v>0</v>
          </cell>
          <cell r="L1191" t="str">
            <v>20</v>
          </cell>
          <cell r="M1191" t="str">
            <v>43814</v>
          </cell>
          <cell r="P1191">
            <v>33.299999999999997</v>
          </cell>
          <cell r="Q1191">
            <v>0</v>
          </cell>
          <cell r="R1191" t="str">
            <v>1</v>
          </cell>
          <cell r="S1191" t="str">
            <v>43</v>
          </cell>
          <cell r="T1191">
            <v>99</v>
          </cell>
          <cell r="U1191">
            <v>6</v>
          </cell>
          <cell r="V1191">
            <v>99</v>
          </cell>
          <cell r="W1191">
            <v>6</v>
          </cell>
          <cell r="X1191">
            <v>99</v>
          </cell>
          <cell r="Y1191">
            <v>0</v>
          </cell>
          <cell r="Z1191">
            <v>0</v>
          </cell>
          <cell r="AB1191" t="str">
            <v>14</v>
          </cell>
          <cell r="AC1191">
            <v>8</v>
          </cell>
          <cell r="AD1191" t="str">
            <v>0</v>
          </cell>
          <cell r="AE1191" t="str">
            <v>0</v>
          </cell>
          <cell r="AF1191" t="str">
            <v>00</v>
          </cell>
        </row>
        <row r="1192">
          <cell r="A1192" t="str">
            <v>02</v>
          </cell>
          <cell r="B1192" t="str">
            <v>02</v>
          </cell>
          <cell r="C1192" t="str">
            <v>655</v>
          </cell>
          <cell r="D1192" t="str">
            <v>Подвеска троллейная</v>
          </cell>
          <cell r="G1192" t="str">
            <v>02</v>
          </cell>
          <cell r="H1192">
            <v>89884</v>
          </cell>
          <cell r="I1192">
            <v>0</v>
          </cell>
          <cell r="J1192">
            <v>0</v>
          </cell>
          <cell r="L1192" t="str">
            <v>20</v>
          </cell>
          <cell r="M1192" t="str">
            <v>43814</v>
          </cell>
          <cell r="P1192">
            <v>33.299999999999997</v>
          </cell>
          <cell r="Q1192">
            <v>0</v>
          </cell>
          <cell r="R1192" t="str">
            <v>1</v>
          </cell>
          <cell r="S1192" t="str">
            <v>43</v>
          </cell>
          <cell r="T1192">
            <v>99</v>
          </cell>
          <cell r="U1192">
            <v>6</v>
          </cell>
          <cell r="V1192">
            <v>99</v>
          </cell>
          <cell r="W1192">
            <v>6</v>
          </cell>
          <cell r="X1192">
            <v>99</v>
          </cell>
          <cell r="Y1192">
            <v>0</v>
          </cell>
          <cell r="Z1192">
            <v>0</v>
          </cell>
          <cell r="AB1192" t="str">
            <v>14</v>
          </cell>
          <cell r="AC1192">
            <v>8</v>
          </cell>
          <cell r="AD1192" t="str">
            <v>0</v>
          </cell>
          <cell r="AE1192" t="str">
            <v>0</v>
          </cell>
          <cell r="AF1192" t="str">
            <v>00</v>
          </cell>
        </row>
        <row r="1193">
          <cell r="A1193" t="str">
            <v>02</v>
          </cell>
          <cell r="B1193" t="str">
            <v>02</v>
          </cell>
          <cell r="C1193" t="str">
            <v>656</v>
          </cell>
          <cell r="D1193" t="str">
            <v>Подвеска троллейная</v>
          </cell>
          <cell r="G1193" t="str">
            <v>02</v>
          </cell>
          <cell r="H1193">
            <v>89884</v>
          </cell>
          <cell r="I1193">
            <v>0</v>
          </cell>
          <cell r="J1193">
            <v>0</v>
          </cell>
          <cell r="L1193" t="str">
            <v>20</v>
          </cell>
          <cell r="M1193" t="str">
            <v>43814</v>
          </cell>
          <cell r="P1193">
            <v>33.299999999999997</v>
          </cell>
          <cell r="Q1193">
            <v>0</v>
          </cell>
          <cell r="R1193" t="str">
            <v>1</v>
          </cell>
          <cell r="S1193" t="str">
            <v>43</v>
          </cell>
          <cell r="T1193">
            <v>99</v>
          </cell>
          <cell r="U1193">
            <v>6</v>
          </cell>
          <cell r="V1193">
            <v>99</v>
          </cell>
          <cell r="W1193">
            <v>6</v>
          </cell>
          <cell r="X1193">
            <v>99</v>
          </cell>
          <cell r="Y1193">
            <v>0</v>
          </cell>
          <cell r="Z1193">
            <v>0</v>
          </cell>
          <cell r="AB1193" t="str">
            <v>14</v>
          </cell>
          <cell r="AC1193">
            <v>8</v>
          </cell>
          <cell r="AD1193" t="str">
            <v>0</v>
          </cell>
          <cell r="AE1193" t="str">
            <v>0</v>
          </cell>
          <cell r="AF1193" t="str">
            <v>00</v>
          </cell>
        </row>
        <row r="1194">
          <cell r="A1194" t="str">
            <v>02</v>
          </cell>
          <cell r="B1194" t="str">
            <v>02</v>
          </cell>
          <cell r="C1194" t="str">
            <v>657</v>
          </cell>
          <cell r="D1194" t="str">
            <v>Машина подкопочная</v>
          </cell>
          <cell r="E1194" t="str">
            <v>МПТ-1220</v>
          </cell>
          <cell r="G1194" t="str">
            <v>02</v>
          </cell>
          <cell r="H1194">
            <v>228000</v>
          </cell>
          <cell r="I1194">
            <v>0</v>
          </cell>
          <cell r="J1194">
            <v>0</v>
          </cell>
          <cell r="L1194" t="str">
            <v>20</v>
          </cell>
          <cell r="M1194" t="str">
            <v>43803</v>
          </cell>
          <cell r="P1194">
            <v>33.299999999999997</v>
          </cell>
          <cell r="Q1194">
            <v>0</v>
          </cell>
          <cell r="R1194" t="str">
            <v>1</v>
          </cell>
          <cell r="S1194" t="str">
            <v>43</v>
          </cell>
          <cell r="T1194">
            <v>99</v>
          </cell>
          <cell r="U1194">
            <v>6</v>
          </cell>
          <cell r="V1194">
            <v>99</v>
          </cell>
          <cell r="W1194">
            <v>6</v>
          </cell>
          <cell r="X1194">
            <v>99</v>
          </cell>
          <cell r="Y1194">
            <v>0</v>
          </cell>
          <cell r="Z1194">
            <v>0</v>
          </cell>
          <cell r="AD1194" t="str">
            <v>0</v>
          </cell>
          <cell r="AE1194" t="str">
            <v>0</v>
          </cell>
          <cell r="AF1194" t="str">
            <v>00</v>
          </cell>
        </row>
        <row r="1195">
          <cell r="A1195" t="str">
            <v>02</v>
          </cell>
          <cell r="B1195" t="str">
            <v>41</v>
          </cell>
          <cell r="C1195" t="str">
            <v>658</v>
          </cell>
          <cell r="D1195" t="str">
            <v>Дефектоскоп КРОНА- Р</v>
          </cell>
          <cell r="E1195" t="str">
            <v>М</v>
          </cell>
          <cell r="G1195" t="str">
            <v>02</v>
          </cell>
          <cell r="H1195">
            <v>19200</v>
          </cell>
          <cell r="I1195">
            <v>0</v>
          </cell>
          <cell r="J1195">
            <v>0</v>
          </cell>
          <cell r="L1195" t="str">
            <v>20</v>
          </cell>
          <cell r="M1195" t="str">
            <v>47015</v>
          </cell>
          <cell r="P1195">
            <v>14.3</v>
          </cell>
          <cell r="Q1195">
            <v>0</v>
          </cell>
          <cell r="R1195" t="str">
            <v>1</v>
          </cell>
          <cell r="S1195" t="str">
            <v>47</v>
          </cell>
          <cell r="T1195">
            <v>99</v>
          </cell>
          <cell r="U1195">
            <v>6</v>
          </cell>
          <cell r="V1195">
            <v>99</v>
          </cell>
          <cell r="W1195">
            <v>6</v>
          </cell>
          <cell r="X1195">
            <v>99</v>
          </cell>
          <cell r="Y1195">
            <v>0</v>
          </cell>
          <cell r="Z1195">
            <v>0</v>
          </cell>
          <cell r="AD1195" t="str">
            <v>0</v>
          </cell>
          <cell r="AE1195" t="str">
            <v>0</v>
          </cell>
          <cell r="AF1195" t="str">
            <v>00</v>
          </cell>
        </row>
        <row r="1196">
          <cell r="A1196" t="str">
            <v>02</v>
          </cell>
          <cell r="B1196" t="str">
            <v>02</v>
          </cell>
          <cell r="C1196" t="str">
            <v>659</v>
          </cell>
          <cell r="D1196" t="str">
            <v>Машина изоляционная</v>
          </cell>
          <cell r="E1196" t="str">
            <v>асмольно-битумная</v>
          </cell>
          <cell r="F1196" t="str">
            <v>МИАБ-1220</v>
          </cell>
          <cell r="G1196" t="str">
            <v>02</v>
          </cell>
          <cell r="H1196">
            <v>413333.33</v>
          </cell>
          <cell r="I1196">
            <v>0</v>
          </cell>
          <cell r="J1196">
            <v>0</v>
          </cell>
          <cell r="L1196" t="str">
            <v>20</v>
          </cell>
          <cell r="M1196" t="str">
            <v>43803</v>
          </cell>
          <cell r="P1196">
            <v>33.299999999999997</v>
          </cell>
          <cell r="Q1196">
            <v>0</v>
          </cell>
          <cell r="R1196" t="str">
            <v>1</v>
          </cell>
          <cell r="S1196" t="str">
            <v>43</v>
          </cell>
          <cell r="T1196">
            <v>99</v>
          </cell>
          <cell r="U1196">
            <v>6</v>
          </cell>
          <cell r="V1196">
            <v>99</v>
          </cell>
          <cell r="W1196">
            <v>6</v>
          </cell>
          <cell r="X1196">
            <v>99</v>
          </cell>
          <cell r="Y1196">
            <v>0</v>
          </cell>
          <cell r="Z1196">
            <v>0</v>
          </cell>
          <cell r="AD1196" t="str">
            <v>0</v>
          </cell>
          <cell r="AE1196" t="str">
            <v>0</v>
          </cell>
          <cell r="AF1196" t="str">
            <v>00</v>
          </cell>
        </row>
        <row r="1197">
          <cell r="A1197" t="str">
            <v>02</v>
          </cell>
          <cell r="B1197" t="str">
            <v>02</v>
          </cell>
          <cell r="C1197" t="str">
            <v>660</v>
          </cell>
          <cell r="D1197" t="str">
            <v>Котел эл.асмоло-плав</v>
          </cell>
          <cell r="E1197" t="str">
            <v>ильный КАПЭ-2400</v>
          </cell>
          <cell r="G1197" t="str">
            <v>02</v>
          </cell>
          <cell r="H1197">
            <v>475000</v>
          </cell>
          <cell r="I1197">
            <v>0</v>
          </cell>
          <cell r="J1197">
            <v>0</v>
          </cell>
          <cell r="L1197" t="str">
            <v>20</v>
          </cell>
          <cell r="M1197" t="str">
            <v>40005</v>
          </cell>
          <cell r="P1197">
            <v>14.3</v>
          </cell>
          <cell r="Q1197">
            <v>0</v>
          </cell>
          <cell r="R1197" t="str">
            <v>1</v>
          </cell>
          <cell r="S1197" t="str">
            <v>40</v>
          </cell>
          <cell r="T1197">
            <v>99</v>
          </cell>
          <cell r="U1197">
            <v>6</v>
          </cell>
          <cell r="V1197">
            <v>99</v>
          </cell>
          <cell r="W1197">
            <v>6</v>
          </cell>
          <cell r="X1197">
            <v>99</v>
          </cell>
          <cell r="Y1197">
            <v>0</v>
          </cell>
          <cell r="Z1197">
            <v>0</v>
          </cell>
          <cell r="AD1197" t="str">
            <v>0</v>
          </cell>
          <cell r="AE1197" t="str">
            <v>0</v>
          </cell>
          <cell r="AF1197" t="str">
            <v>00</v>
          </cell>
        </row>
        <row r="1198">
          <cell r="A1198" t="str">
            <v>02</v>
          </cell>
          <cell r="B1198" t="str">
            <v>02</v>
          </cell>
          <cell r="C1198" t="str">
            <v>661</v>
          </cell>
          <cell r="D1198" t="str">
            <v>Машина грунтовочная</v>
          </cell>
          <cell r="E1198" t="str">
            <v>МГ-1220</v>
          </cell>
          <cell r="G1198" t="str">
            <v>02</v>
          </cell>
          <cell r="H1198">
            <v>279166.67</v>
          </cell>
          <cell r="I1198">
            <v>0</v>
          </cell>
          <cell r="J1198">
            <v>0</v>
          </cell>
          <cell r="L1198" t="str">
            <v>20</v>
          </cell>
          <cell r="M1198" t="str">
            <v>43803</v>
          </cell>
          <cell r="P1198">
            <v>33.299999999999997</v>
          </cell>
          <cell r="Q1198">
            <v>0</v>
          </cell>
          <cell r="R1198" t="str">
            <v>1</v>
          </cell>
          <cell r="S1198" t="str">
            <v>43</v>
          </cell>
          <cell r="T1198">
            <v>99</v>
          </cell>
          <cell r="U1198">
            <v>6</v>
          </cell>
          <cell r="V1198">
            <v>99</v>
          </cell>
          <cell r="W1198">
            <v>6</v>
          </cell>
          <cell r="X1198">
            <v>99</v>
          </cell>
          <cell r="Y1198">
            <v>0</v>
          </cell>
          <cell r="Z1198">
            <v>0</v>
          </cell>
          <cell r="AD1198" t="str">
            <v>0</v>
          </cell>
          <cell r="AE1198" t="str">
            <v>0</v>
          </cell>
          <cell r="AF1198" t="str">
            <v>00</v>
          </cell>
        </row>
        <row r="1199">
          <cell r="A1199" t="str">
            <v>02</v>
          </cell>
          <cell r="B1199" t="str">
            <v>71</v>
          </cell>
          <cell r="C1199" t="str">
            <v>662</v>
          </cell>
          <cell r="D1199" t="str">
            <v>Мотопомпа 27/100</v>
          </cell>
          <cell r="G1199" t="str">
            <v>02</v>
          </cell>
          <cell r="H1199">
            <v>80000</v>
          </cell>
          <cell r="I1199">
            <v>0</v>
          </cell>
          <cell r="J1199">
            <v>0</v>
          </cell>
          <cell r="L1199" t="str">
            <v>23</v>
          </cell>
          <cell r="M1199" t="str">
            <v>41502</v>
          </cell>
          <cell r="P1199">
            <v>12.5</v>
          </cell>
          <cell r="Q1199">
            <v>0</v>
          </cell>
          <cell r="R1199" t="str">
            <v>1</v>
          </cell>
          <cell r="S1199" t="str">
            <v>41</v>
          </cell>
          <cell r="T1199">
            <v>99</v>
          </cell>
          <cell r="U1199">
            <v>6</v>
          </cell>
          <cell r="V1199">
            <v>99</v>
          </cell>
          <cell r="W1199">
            <v>6</v>
          </cell>
          <cell r="X1199">
            <v>99</v>
          </cell>
          <cell r="Y1199">
            <v>0</v>
          </cell>
          <cell r="Z1199">
            <v>0</v>
          </cell>
          <cell r="AB1199" t="str">
            <v>14</v>
          </cell>
          <cell r="AC1199">
            <v>8</v>
          </cell>
          <cell r="AD1199" t="str">
            <v>0</v>
          </cell>
          <cell r="AE1199" t="str">
            <v>0</v>
          </cell>
          <cell r="AF1199" t="str">
            <v>00</v>
          </cell>
        </row>
        <row r="1200">
          <cell r="A1200" t="str">
            <v>02</v>
          </cell>
          <cell r="B1200" t="str">
            <v>02</v>
          </cell>
          <cell r="C1200" t="str">
            <v>663</v>
          </cell>
          <cell r="D1200" t="str">
            <v>Мотопомпа 27/100</v>
          </cell>
          <cell r="G1200" t="str">
            <v>02</v>
          </cell>
          <cell r="H1200">
            <v>80000</v>
          </cell>
          <cell r="I1200">
            <v>0</v>
          </cell>
          <cell r="J1200">
            <v>0</v>
          </cell>
          <cell r="L1200" t="str">
            <v>20</v>
          </cell>
          <cell r="M1200" t="str">
            <v>41502</v>
          </cell>
          <cell r="P1200">
            <v>12.5</v>
          </cell>
          <cell r="Q1200">
            <v>0</v>
          </cell>
          <cell r="R1200" t="str">
            <v>1</v>
          </cell>
          <cell r="S1200" t="str">
            <v>41</v>
          </cell>
          <cell r="T1200">
            <v>99</v>
          </cell>
          <cell r="U1200">
            <v>6</v>
          </cell>
          <cell r="V1200">
            <v>99</v>
          </cell>
          <cell r="W1200">
            <v>6</v>
          </cell>
          <cell r="X1200">
            <v>99</v>
          </cell>
          <cell r="Y1200">
            <v>0</v>
          </cell>
          <cell r="Z1200">
            <v>0</v>
          </cell>
          <cell r="AB1200" t="str">
            <v>14</v>
          </cell>
          <cell r="AC1200">
            <v>8</v>
          </cell>
          <cell r="AD1200" t="str">
            <v>0</v>
          </cell>
          <cell r="AE1200" t="str">
            <v>0</v>
          </cell>
          <cell r="AF1200" t="str">
            <v>00</v>
          </cell>
        </row>
        <row r="1201">
          <cell r="A1201" t="str">
            <v>02</v>
          </cell>
          <cell r="B1201" t="str">
            <v>02</v>
          </cell>
          <cell r="C1201" t="str">
            <v>664</v>
          </cell>
          <cell r="D1201" t="str">
            <v>Мотопомпа 27/100</v>
          </cell>
          <cell r="G1201" t="str">
            <v>02</v>
          </cell>
          <cell r="H1201">
            <v>80000</v>
          </cell>
          <cell r="I1201">
            <v>0</v>
          </cell>
          <cell r="J1201">
            <v>0</v>
          </cell>
          <cell r="L1201" t="str">
            <v>20</v>
          </cell>
          <cell r="M1201" t="str">
            <v>41502</v>
          </cell>
          <cell r="P1201">
            <v>12.5</v>
          </cell>
          <cell r="Q1201">
            <v>0</v>
          </cell>
          <cell r="R1201" t="str">
            <v>1</v>
          </cell>
          <cell r="S1201" t="str">
            <v>41</v>
          </cell>
          <cell r="T1201">
            <v>99</v>
          </cell>
          <cell r="U1201">
            <v>6</v>
          </cell>
          <cell r="V1201">
            <v>99</v>
          </cell>
          <cell r="W1201">
            <v>6</v>
          </cell>
          <cell r="X1201">
            <v>99</v>
          </cell>
          <cell r="Y1201">
            <v>0</v>
          </cell>
          <cell r="Z1201">
            <v>0</v>
          </cell>
          <cell r="AB1201" t="str">
            <v>14</v>
          </cell>
          <cell r="AC1201">
            <v>8</v>
          </cell>
          <cell r="AD1201" t="str">
            <v>0</v>
          </cell>
          <cell r="AE1201" t="str">
            <v>0</v>
          </cell>
          <cell r="AF1201" t="str">
            <v>00</v>
          </cell>
        </row>
        <row r="1202">
          <cell r="A1202" t="str">
            <v>02</v>
          </cell>
          <cell r="B1202" t="str">
            <v>02</v>
          </cell>
          <cell r="C1202" t="str">
            <v>665</v>
          </cell>
          <cell r="D1202" t="str">
            <v>Мотопомпа 27/100</v>
          </cell>
          <cell r="G1202" t="str">
            <v>02</v>
          </cell>
          <cell r="H1202">
            <v>80000</v>
          </cell>
          <cell r="I1202">
            <v>0</v>
          </cell>
          <cell r="J1202">
            <v>0</v>
          </cell>
          <cell r="L1202" t="str">
            <v>20</v>
          </cell>
          <cell r="M1202" t="str">
            <v>41502</v>
          </cell>
          <cell r="P1202">
            <v>12.5</v>
          </cell>
          <cell r="Q1202">
            <v>0</v>
          </cell>
          <cell r="R1202" t="str">
            <v>1</v>
          </cell>
          <cell r="S1202" t="str">
            <v>41</v>
          </cell>
          <cell r="T1202">
            <v>99</v>
          </cell>
          <cell r="U1202">
            <v>6</v>
          </cell>
          <cell r="V1202">
            <v>99</v>
          </cell>
          <cell r="W1202">
            <v>6</v>
          </cell>
          <cell r="X1202">
            <v>99</v>
          </cell>
          <cell r="Y1202">
            <v>0</v>
          </cell>
          <cell r="Z1202">
            <v>0</v>
          </cell>
          <cell r="AB1202" t="str">
            <v>14</v>
          </cell>
          <cell r="AC1202">
            <v>8</v>
          </cell>
          <cell r="AD1202" t="str">
            <v>0</v>
          </cell>
          <cell r="AE1202" t="str">
            <v>0</v>
          </cell>
          <cell r="AF1202" t="str">
            <v>00</v>
          </cell>
        </row>
        <row r="1203">
          <cell r="A1203" t="str">
            <v>02</v>
          </cell>
          <cell r="B1203" t="str">
            <v>02</v>
          </cell>
          <cell r="C1203" t="str">
            <v>666</v>
          </cell>
          <cell r="D1203" t="str">
            <v>Машина подкопочная М</v>
          </cell>
          <cell r="E1203" t="str">
            <v>ПТ-820 зав.N8</v>
          </cell>
          <cell r="F1203" t="str">
            <v>г.Верхние Луки ЦБПО</v>
          </cell>
          <cell r="G1203" t="str">
            <v>02</v>
          </cell>
          <cell r="H1203">
            <v>190000</v>
          </cell>
          <cell r="I1203">
            <v>0</v>
          </cell>
          <cell r="J1203">
            <v>0</v>
          </cell>
          <cell r="L1203" t="str">
            <v>20</v>
          </cell>
          <cell r="M1203" t="str">
            <v>43803</v>
          </cell>
          <cell r="P1203">
            <v>33.299999999999997</v>
          </cell>
          <cell r="Q1203">
            <v>0</v>
          </cell>
          <cell r="R1203" t="str">
            <v>1</v>
          </cell>
          <cell r="S1203" t="str">
            <v>43</v>
          </cell>
          <cell r="T1203">
            <v>99</v>
          </cell>
          <cell r="U1203">
            <v>7</v>
          </cell>
          <cell r="V1203">
            <v>99</v>
          </cell>
          <cell r="W1203">
            <v>7</v>
          </cell>
          <cell r="X1203">
            <v>99</v>
          </cell>
          <cell r="Y1203">
            <v>0</v>
          </cell>
          <cell r="Z1203">
            <v>0</v>
          </cell>
          <cell r="AD1203" t="str">
            <v>0</v>
          </cell>
          <cell r="AE1203" t="str">
            <v>0</v>
          </cell>
          <cell r="AF1203" t="str">
            <v>00</v>
          </cell>
        </row>
        <row r="1204">
          <cell r="A1204" t="str">
            <v>02</v>
          </cell>
          <cell r="B1204" t="str">
            <v>03</v>
          </cell>
          <cell r="C1204" t="str">
            <v>667</v>
          </cell>
          <cell r="D1204" t="str">
            <v>Эл.станция дизельная</v>
          </cell>
          <cell r="E1204" t="str">
            <v>на прицепе АД100-Т40</v>
          </cell>
          <cell r="F1204" t="str">
            <v>0</v>
          </cell>
          <cell r="G1204" t="str">
            <v>02</v>
          </cell>
          <cell r="H1204">
            <v>168500</v>
          </cell>
          <cell r="I1204">
            <v>0</v>
          </cell>
          <cell r="J1204">
            <v>185350</v>
          </cell>
          <cell r="L1204" t="str">
            <v>26</v>
          </cell>
          <cell r="M1204" t="str">
            <v>40307</v>
          </cell>
          <cell r="P1204">
            <v>14.3</v>
          </cell>
          <cell r="Q1204">
            <v>0</v>
          </cell>
          <cell r="R1204" t="str">
            <v>1</v>
          </cell>
          <cell r="S1204" t="str">
            <v>40</v>
          </cell>
          <cell r="T1204">
            <v>99</v>
          </cell>
          <cell r="U1204">
            <v>7</v>
          </cell>
          <cell r="V1204">
            <v>99</v>
          </cell>
          <cell r="W1204">
            <v>7</v>
          </cell>
          <cell r="X1204">
            <v>99</v>
          </cell>
          <cell r="Y1204">
            <v>7</v>
          </cell>
          <cell r="Z1204">
            <v>99</v>
          </cell>
          <cell r="AD1204" t="str">
            <v>0</v>
          </cell>
          <cell r="AE1204" t="str">
            <v>0</v>
          </cell>
          <cell r="AF1204" t="str">
            <v>00</v>
          </cell>
        </row>
        <row r="1205">
          <cell r="A1205" t="str">
            <v>02</v>
          </cell>
          <cell r="B1205" t="str">
            <v>02</v>
          </cell>
          <cell r="C1205" t="str">
            <v>668</v>
          </cell>
          <cell r="D1205" t="str">
            <v>Радиотелефон MCS2000</v>
          </cell>
          <cell r="E1205" t="str">
            <v>зав.N623 изг.США "Мо</v>
          </cell>
          <cell r="F1205" t="str">
            <v>торолла ИНК"</v>
          </cell>
          <cell r="G1205" t="str">
            <v>02</v>
          </cell>
          <cell r="H1205">
            <v>15931.68</v>
          </cell>
          <cell r="I1205">
            <v>0</v>
          </cell>
          <cell r="J1205">
            <v>0</v>
          </cell>
          <cell r="L1205" t="str">
            <v>20</v>
          </cell>
          <cell r="M1205" t="str">
            <v>45620</v>
          </cell>
          <cell r="P1205">
            <v>12.5</v>
          </cell>
          <cell r="Q1205">
            <v>0</v>
          </cell>
          <cell r="R1205" t="str">
            <v>1</v>
          </cell>
          <cell r="S1205" t="str">
            <v>45</v>
          </cell>
          <cell r="T1205">
            <v>99</v>
          </cell>
          <cell r="U1205">
            <v>7</v>
          </cell>
          <cell r="V1205">
            <v>99</v>
          </cell>
          <cell r="W1205">
            <v>7</v>
          </cell>
          <cell r="X1205">
            <v>99</v>
          </cell>
          <cell r="Y1205">
            <v>0</v>
          </cell>
          <cell r="Z1205">
            <v>0</v>
          </cell>
          <cell r="AD1205" t="str">
            <v>0</v>
          </cell>
          <cell r="AE1205" t="str">
            <v>0</v>
          </cell>
          <cell r="AF1205" t="str">
            <v>00</v>
          </cell>
        </row>
        <row r="1206">
          <cell r="A1206" t="str">
            <v>02</v>
          </cell>
          <cell r="B1206" t="str">
            <v>51</v>
          </cell>
          <cell r="C1206" t="str">
            <v>669</v>
          </cell>
          <cell r="D1206" t="str">
            <v>Радиотелефон MCS2000</v>
          </cell>
          <cell r="E1206" t="str">
            <v>изг.США "Моторолла И</v>
          </cell>
          <cell r="F1206" t="str">
            <v>НК" зав.N</v>
          </cell>
          <cell r="G1206" t="str">
            <v>02</v>
          </cell>
          <cell r="H1206">
            <v>15931.68</v>
          </cell>
          <cell r="I1206">
            <v>0</v>
          </cell>
          <cell r="J1206">
            <v>0</v>
          </cell>
          <cell r="L1206" t="str">
            <v>20</v>
          </cell>
          <cell r="M1206" t="str">
            <v>45620</v>
          </cell>
          <cell r="P1206">
            <v>12.5</v>
          </cell>
          <cell r="Q1206">
            <v>0</v>
          </cell>
          <cell r="R1206" t="str">
            <v>1</v>
          </cell>
          <cell r="S1206" t="str">
            <v>45</v>
          </cell>
          <cell r="T1206">
            <v>99</v>
          </cell>
          <cell r="U1206">
            <v>7</v>
          </cell>
          <cell r="V1206">
            <v>99</v>
          </cell>
          <cell r="W1206">
            <v>7</v>
          </cell>
          <cell r="X1206">
            <v>99</v>
          </cell>
          <cell r="Y1206">
            <v>0</v>
          </cell>
          <cell r="Z1206">
            <v>0</v>
          </cell>
          <cell r="AD1206" t="str">
            <v>0</v>
          </cell>
          <cell r="AE1206" t="str">
            <v>0</v>
          </cell>
          <cell r="AF1206" t="str">
            <v>00</v>
          </cell>
        </row>
        <row r="1207">
          <cell r="A1207" t="str">
            <v>02</v>
          </cell>
          <cell r="B1207" t="str">
            <v>02</v>
          </cell>
          <cell r="C1207" t="str">
            <v>670</v>
          </cell>
          <cell r="D1207" t="str">
            <v>Подвеска троллейная</v>
          </cell>
          <cell r="E1207" t="str">
            <v>роликоканатная 820</v>
          </cell>
          <cell r="F1207" t="str">
            <v>зав.N9</v>
          </cell>
          <cell r="G1207" t="str">
            <v>02</v>
          </cell>
          <cell r="H1207">
            <v>78696.44</v>
          </cell>
          <cell r="I1207">
            <v>0</v>
          </cell>
          <cell r="J1207">
            <v>0</v>
          </cell>
          <cell r="L1207" t="str">
            <v>20</v>
          </cell>
          <cell r="M1207" t="str">
            <v>43814</v>
          </cell>
          <cell r="P1207">
            <v>33.299999999999997</v>
          </cell>
          <cell r="Q1207">
            <v>0</v>
          </cell>
          <cell r="R1207" t="str">
            <v>1</v>
          </cell>
          <cell r="S1207" t="str">
            <v>43</v>
          </cell>
          <cell r="T1207">
            <v>99</v>
          </cell>
          <cell r="U1207">
            <v>7</v>
          </cell>
          <cell r="V1207">
            <v>99</v>
          </cell>
          <cell r="W1207">
            <v>7</v>
          </cell>
          <cell r="X1207">
            <v>99</v>
          </cell>
          <cell r="Y1207">
            <v>0</v>
          </cell>
          <cell r="Z1207">
            <v>0</v>
          </cell>
          <cell r="AD1207" t="str">
            <v>0</v>
          </cell>
          <cell r="AE1207" t="str">
            <v>0</v>
          </cell>
          <cell r="AF1207" t="str">
            <v>00</v>
          </cell>
        </row>
        <row r="1208">
          <cell r="A1208" t="str">
            <v>02</v>
          </cell>
          <cell r="B1208" t="str">
            <v>02</v>
          </cell>
          <cell r="C1208" t="str">
            <v>671</v>
          </cell>
          <cell r="D1208" t="str">
            <v>Подвеска троллейная</v>
          </cell>
          <cell r="E1208" t="str">
            <v>роликоканатная 820</v>
          </cell>
          <cell r="F1208" t="str">
            <v>зав.N10</v>
          </cell>
          <cell r="G1208" t="str">
            <v>02</v>
          </cell>
          <cell r="H1208">
            <v>78696.44</v>
          </cell>
          <cell r="I1208">
            <v>0</v>
          </cell>
          <cell r="J1208">
            <v>0</v>
          </cell>
          <cell r="L1208" t="str">
            <v>20</v>
          </cell>
          <cell r="M1208" t="str">
            <v>43814</v>
          </cell>
          <cell r="P1208">
            <v>33.299999999999997</v>
          </cell>
          <cell r="Q1208">
            <v>0</v>
          </cell>
          <cell r="R1208" t="str">
            <v>1</v>
          </cell>
          <cell r="S1208" t="str">
            <v>43</v>
          </cell>
          <cell r="T1208">
            <v>99</v>
          </cell>
          <cell r="U1208">
            <v>7</v>
          </cell>
          <cell r="V1208">
            <v>99</v>
          </cell>
          <cell r="W1208">
            <v>7</v>
          </cell>
          <cell r="X1208">
            <v>99</v>
          </cell>
          <cell r="Y1208">
            <v>0</v>
          </cell>
          <cell r="Z1208">
            <v>0</v>
          </cell>
          <cell r="AD1208" t="str">
            <v>0</v>
          </cell>
          <cell r="AE1208" t="str">
            <v>0</v>
          </cell>
          <cell r="AF1208" t="str">
            <v>00</v>
          </cell>
        </row>
        <row r="1209">
          <cell r="A1209" t="str">
            <v>02</v>
          </cell>
          <cell r="B1209" t="str">
            <v>02</v>
          </cell>
          <cell r="C1209" t="str">
            <v>672</v>
          </cell>
          <cell r="D1209" t="str">
            <v>Подвеска троллейная</v>
          </cell>
          <cell r="E1209" t="str">
            <v>роликоканатная 820</v>
          </cell>
          <cell r="F1209" t="str">
            <v>зав.N11</v>
          </cell>
          <cell r="G1209" t="str">
            <v>02</v>
          </cell>
          <cell r="H1209">
            <v>78696.44</v>
          </cell>
          <cell r="I1209">
            <v>0</v>
          </cell>
          <cell r="J1209">
            <v>0</v>
          </cell>
          <cell r="L1209" t="str">
            <v>20</v>
          </cell>
          <cell r="M1209" t="str">
            <v>43814</v>
          </cell>
          <cell r="P1209">
            <v>33.299999999999997</v>
          </cell>
          <cell r="Q1209">
            <v>0</v>
          </cell>
          <cell r="R1209" t="str">
            <v>1</v>
          </cell>
          <cell r="S1209" t="str">
            <v>43</v>
          </cell>
          <cell r="T1209">
            <v>99</v>
          </cell>
          <cell r="U1209">
            <v>7</v>
          </cell>
          <cell r="V1209">
            <v>99</v>
          </cell>
          <cell r="W1209">
            <v>7</v>
          </cell>
          <cell r="X1209">
            <v>99</v>
          </cell>
          <cell r="Y1209">
            <v>0</v>
          </cell>
          <cell r="Z1209">
            <v>0</v>
          </cell>
          <cell r="AD1209" t="str">
            <v>0</v>
          </cell>
          <cell r="AE1209" t="str">
            <v>0</v>
          </cell>
          <cell r="AF1209" t="str">
            <v>00</v>
          </cell>
        </row>
        <row r="1210">
          <cell r="A1210" t="str">
            <v>02</v>
          </cell>
          <cell r="B1210" t="str">
            <v>02</v>
          </cell>
          <cell r="C1210" t="str">
            <v>673</v>
          </cell>
          <cell r="D1210" t="str">
            <v>Эл.двигатель ВА-160</v>
          </cell>
          <cell r="E1210" t="str">
            <v>М8 1081 11/750 изг.З</v>
          </cell>
          <cell r="F1210" t="str">
            <v>АО "Электромаш"</v>
          </cell>
          <cell r="G1210" t="str">
            <v>07</v>
          </cell>
          <cell r="H1210">
            <v>7238.33</v>
          </cell>
          <cell r="I1210">
            <v>0</v>
          </cell>
          <cell r="J1210">
            <v>0</v>
          </cell>
          <cell r="L1210" t="str">
            <v>20</v>
          </cell>
          <cell r="M1210" t="str">
            <v>40200</v>
          </cell>
          <cell r="P1210">
            <v>6.6</v>
          </cell>
          <cell r="Q1210">
            <v>0</v>
          </cell>
          <cell r="R1210" t="str">
            <v>1</v>
          </cell>
          <cell r="S1210" t="str">
            <v>40</v>
          </cell>
          <cell r="T1210">
            <v>99</v>
          </cell>
          <cell r="U1210">
            <v>7</v>
          </cell>
          <cell r="V1210">
            <v>99</v>
          </cell>
          <cell r="W1210">
            <v>7</v>
          </cell>
          <cell r="X1210">
            <v>99</v>
          </cell>
          <cell r="Y1210">
            <v>0</v>
          </cell>
          <cell r="Z1210">
            <v>0</v>
          </cell>
          <cell r="AD1210" t="str">
            <v>0</v>
          </cell>
          <cell r="AE1210" t="str">
            <v>0</v>
          </cell>
          <cell r="AF1210" t="str">
            <v>00</v>
          </cell>
        </row>
        <row r="1211">
          <cell r="A1211" t="str">
            <v>02</v>
          </cell>
          <cell r="B1211" t="str">
            <v>02</v>
          </cell>
          <cell r="C1211" t="str">
            <v>674</v>
          </cell>
          <cell r="D1211" t="str">
            <v>Эл.двигатель ВА-160</v>
          </cell>
          <cell r="E1211" t="str">
            <v>М8 1081 11/750 изг.З</v>
          </cell>
          <cell r="F1211" t="str">
            <v>АО "Электромаш"</v>
          </cell>
          <cell r="G1211" t="str">
            <v>07</v>
          </cell>
          <cell r="H1211">
            <v>7238.34</v>
          </cell>
          <cell r="I1211">
            <v>0</v>
          </cell>
          <cell r="J1211">
            <v>0</v>
          </cell>
          <cell r="L1211" t="str">
            <v>20</v>
          </cell>
          <cell r="M1211" t="str">
            <v>40200</v>
          </cell>
          <cell r="P1211">
            <v>6.6</v>
          </cell>
          <cell r="Q1211">
            <v>0</v>
          </cell>
          <cell r="R1211" t="str">
            <v>1</v>
          </cell>
          <cell r="S1211" t="str">
            <v>40</v>
          </cell>
          <cell r="T1211">
            <v>99</v>
          </cell>
          <cell r="U1211">
            <v>7</v>
          </cell>
          <cell r="V1211">
            <v>99</v>
          </cell>
          <cell r="W1211">
            <v>7</v>
          </cell>
          <cell r="X1211">
            <v>99</v>
          </cell>
          <cell r="Y1211">
            <v>0</v>
          </cell>
          <cell r="Z1211">
            <v>0</v>
          </cell>
          <cell r="AD1211" t="str">
            <v>0</v>
          </cell>
          <cell r="AE1211" t="str">
            <v>0</v>
          </cell>
          <cell r="AF1211" t="str">
            <v>00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FF0000"/>
    <pageSetUpPr fitToPage="1"/>
  </sheetPr>
  <dimension ref="A1:AM141"/>
  <sheetViews>
    <sheetView tabSelected="1" zoomScale="90" zoomScaleNormal="90" zoomScaleSheetLayoutView="80" workbookViewId="0">
      <pane xSplit="6" ySplit="5" topLeftCell="G44" activePane="bottomRight" state="frozen"/>
      <selection activeCell="D39" sqref="D39"/>
      <selection pane="topRight" activeCell="D39" sqref="D39"/>
      <selection pane="bottomLeft" activeCell="D39" sqref="D39"/>
      <selection pane="bottomRight" activeCell="B78" sqref="B78:B79"/>
    </sheetView>
  </sheetViews>
  <sheetFormatPr defaultRowHeight="12.75"/>
  <cols>
    <col min="1" max="1" width="24.140625" style="68" customWidth="1"/>
    <col min="2" max="2" width="18.28515625" style="68" customWidth="1"/>
    <col min="3" max="3" width="23.85546875" style="70" customWidth="1"/>
    <col min="4" max="4" width="31.5703125" style="68" customWidth="1"/>
    <col min="5" max="5" width="25.42578125" style="68" hidden="1" customWidth="1"/>
    <col min="6" max="6" width="19.28515625" style="68" customWidth="1"/>
    <col min="7" max="7" width="15.5703125" style="68" customWidth="1"/>
    <col min="8" max="8" width="14.28515625" style="68" hidden="1" customWidth="1"/>
    <col min="9" max="9" width="14.7109375" style="68" hidden="1" customWidth="1"/>
    <col min="10" max="10" width="15.28515625" style="68" hidden="1" customWidth="1"/>
    <col min="11" max="11" width="14.42578125" style="68" hidden="1" customWidth="1"/>
    <col min="12" max="13" width="15" style="68" hidden="1" customWidth="1"/>
    <col min="14" max="14" width="12.5703125" style="68" hidden="1" customWidth="1"/>
    <col min="15" max="15" width="14.140625" style="68" hidden="1" customWidth="1"/>
    <col min="16" max="16" width="14.42578125" style="68" hidden="1" customWidth="1"/>
    <col min="17" max="17" width="12.7109375" style="68" hidden="1" customWidth="1"/>
    <col min="18" max="18" width="13.28515625" style="68" hidden="1" customWidth="1"/>
    <col min="19" max="19" width="13" style="68" hidden="1" customWidth="1"/>
    <col min="20" max="20" width="12.28515625" style="68" hidden="1" customWidth="1"/>
    <col min="21" max="22" width="13.140625" style="68" hidden="1" customWidth="1"/>
    <col min="23" max="25" width="12" style="68" hidden="1" customWidth="1"/>
    <col min="26" max="31" width="13.85546875" style="68" customWidth="1"/>
    <col min="32" max="205" width="9.140625" style="68"/>
    <col min="206" max="206" width="6" style="68" customWidth="1"/>
    <col min="207" max="207" width="11" style="68" customWidth="1"/>
    <col min="208" max="208" width="12.85546875" style="68" customWidth="1"/>
    <col min="209" max="209" width="23.28515625" style="68" customWidth="1"/>
    <col min="210" max="210" width="24.140625" style="68" customWidth="1"/>
    <col min="211" max="211" width="0" style="68" hidden="1" customWidth="1"/>
    <col min="212" max="212" width="20.85546875" style="68" customWidth="1"/>
    <col min="213" max="213" width="11.5703125" style="68" customWidth="1"/>
    <col min="214" max="231" width="0" style="68" hidden="1" customWidth="1"/>
    <col min="232" max="237" width="13.85546875" style="68" customWidth="1"/>
    <col min="238" max="238" width="0" style="68" hidden="1" customWidth="1"/>
    <col min="239" max="239" width="12.5703125" style="68" customWidth="1"/>
    <col min="240" max="240" width="13.140625" style="68" customWidth="1"/>
    <col min="241" max="241" width="12.5703125" style="68" customWidth="1"/>
    <col min="242" max="242" width="11.5703125" style="68" customWidth="1"/>
    <col min="243" max="244" width="12.42578125" style="68" customWidth="1"/>
    <col min="245" max="245" width="10.42578125" style="68" customWidth="1"/>
    <col min="246" max="246" width="12" style="68" customWidth="1"/>
    <col min="247" max="247" width="11.85546875" style="68" customWidth="1"/>
    <col min="248" max="248" width="9.42578125" style="68" customWidth="1"/>
    <col min="249" max="249" width="12.42578125" style="68" customWidth="1"/>
    <col min="250" max="251" width="12.5703125" style="68" customWidth="1"/>
    <col min="252" max="252" width="13" style="68" customWidth="1"/>
    <col min="253" max="253" width="12" style="68" customWidth="1"/>
    <col min="254" max="254" width="12.42578125" style="68" customWidth="1"/>
    <col min="255" max="255" width="12.5703125" style="68" customWidth="1"/>
    <col min="256" max="256" width="14.5703125" style="68" customWidth="1"/>
    <col min="257" max="257" width="12.42578125" style="68" customWidth="1"/>
    <col min="258" max="258" width="12" style="68" customWidth="1"/>
    <col min="259" max="259" width="12.140625" style="68" customWidth="1"/>
    <col min="260" max="260" width="14.5703125" style="68" customWidth="1"/>
    <col min="261" max="261" width="16" style="68" customWidth="1"/>
    <col min="262" max="262" width="13.42578125" style="68" customWidth="1"/>
    <col min="263" max="266" width="0" style="68" hidden="1" customWidth="1"/>
    <col min="267" max="461" width="9.140625" style="68"/>
    <col min="462" max="462" width="6" style="68" customWidth="1"/>
    <col min="463" max="463" width="11" style="68" customWidth="1"/>
    <col min="464" max="464" width="12.85546875" style="68" customWidth="1"/>
    <col min="465" max="465" width="23.28515625" style="68" customWidth="1"/>
    <col min="466" max="466" width="24.140625" style="68" customWidth="1"/>
    <col min="467" max="467" width="0" style="68" hidden="1" customWidth="1"/>
    <col min="468" max="468" width="20.85546875" style="68" customWidth="1"/>
    <col min="469" max="469" width="11.5703125" style="68" customWidth="1"/>
    <col min="470" max="487" width="0" style="68" hidden="1" customWidth="1"/>
    <col min="488" max="493" width="13.85546875" style="68" customWidth="1"/>
    <col min="494" max="494" width="0" style="68" hidden="1" customWidth="1"/>
    <col min="495" max="495" width="12.5703125" style="68" customWidth="1"/>
    <col min="496" max="496" width="13.140625" style="68" customWidth="1"/>
    <col min="497" max="497" width="12.5703125" style="68" customWidth="1"/>
    <col min="498" max="498" width="11.5703125" style="68" customWidth="1"/>
    <col min="499" max="500" width="12.42578125" style="68" customWidth="1"/>
    <col min="501" max="501" width="10.42578125" style="68" customWidth="1"/>
    <col min="502" max="502" width="12" style="68" customWidth="1"/>
    <col min="503" max="503" width="11.85546875" style="68" customWidth="1"/>
    <col min="504" max="504" width="9.42578125" style="68" customWidth="1"/>
    <col min="505" max="505" width="12.42578125" style="68" customWidth="1"/>
    <col min="506" max="507" width="12.5703125" style="68" customWidth="1"/>
    <col min="508" max="508" width="13" style="68" customWidth="1"/>
    <col min="509" max="509" width="12" style="68" customWidth="1"/>
    <col min="510" max="510" width="12.42578125" style="68" customWidth="1"/>
    <col min="511" max="511" width="12.5703125" style="68" customWidth="1"/>
    <col min="512" max="512" width="14.5703125" style="68" customWidth="1"/>
    <col min="513" max="513" width="12.42578125" style="68" customWidth="1"/>
    <col min="514" max="514" width="12" style="68" customWidth="1"/>
    <col min="515" max="515" width="12.140625" style="68" customWidth="1"/>
    <col min="516" max="516" width="14.5703125" style="68" customWidth="1"/>
    <col min="517" max="517" width="16" style="68" customWidth="1"/>
    <col min="518" max="518" width="13.42578125" style="68" customWidth="1"/>
    <col min="519" max="522" width="0" style="68" hidden="1" customWidth="1"/>
    <col min="523" max="717" width="9.140625" style="68"/>
    <col min="718" max="718" width="6" style="68" customWidth="1"/>
    <col min="719" max="719" width="11" style="68" customWidth="1"/>
    <col min="720" max="720" width="12.85546875" style="68" customWidth="1"/>
    <col min="721" max="721" width="23.28515625" style="68" customWidth="1"/>
    <col min="722" max="722" width="24.140625" style="68" customWidth="1"/>
    <col min="723" max="723" width="0" style="68" hidden="1" customWidth="1"/>
    <col min="724" max="724" width="20.85546875" style="68" customWidth="1"/>
    <col min="725" max="725" width="11.5703125" style="68" customWidth="1"/>
    <col min="726" max="743" width="0" style="68" hidden="1" customWidth="1"/>
    <col min="744" max="749" width="13.85546875" style="68" customWidth="1"/>
    <col min="750" max="750" width="0" style="68" hidden="1" customWidth="1"/>
    <col min="751" max="751" width="12.5703125" style="68" customWidth="1"/>
    <col min="752" max="752" width="13.140625" style="68" customWidth="1"/>
    <col min="753" max="753" width="12.5703125" style="68" customWidth="1"/>
    <col min="754" max="754" width="11.5703125" style="68" customWidth="1"/>
    <col min="755" max="756" width="12.42578125" style="68" customWidth="1"/>
    <col min="757" max="757" width="10.42578125" style="68" customWidth="1"/>
    <col min="758" max="758" width="12" style="68" customWidth="1"/>
    <col min="759" max="759" width="11.85546875" style="68" customWidth="1"/>
    <col min="760" max="760" width="9.42578125" style="68" customWidth="1"/>
    <col min="761" max="761" width="12.42578125" style="68" customWidth="1"/>
    <col min="762" max="763" width="12.5703125" style="68" customWidth="1"/>
    <col min="764" max="764" width="13" style="68" customWidth="1"/>
    <col min="765" max="765" width="12" style="68" customWidth="1"/>
    <col min="766" max="766" width="12.42578125" style="68" customWidth="1"/>
    <col min="767" max="767" width="12.5703125" style="68" customWidth="1"/>
    <col min="768" max="768" width="14.5703125" style="68" customWidth="1"/>
    <col min="769" max="769" width="12.42578125" style="68" customWidth="1"/>
    <col min="770" max="770" width="12" style="68" customWidth="1"/>
    <col min="771" max="771" width="12.140625" style="68" customWidth="1"/>
    <col min="772" max="772" width="14.5703125" style="68" customWidth="1"/>
    <col min="773" max="773" width="16" style="68" customWidth="1"/>
    <col min="774" max="774" width="13.42578125" style="68" customWidth="1"/>
    <col min="775" max="778" width="0" style="68" hidden="1" customWidth="1"/>
    <col min="779" max="973" width="9.140625" style="68"/>
    <col min="974" max="974" width="6" style="68" customWidth="1"/>
    <col min="975" max="975" width="11" style="68" customWidth="1"/>
    <col min="976" max="976" width="12.85546875" style="68" customWidth="1"/>
    <col min="977" max="977" width="23.28515625" style="68" customWidth="1"/>
    <col min="978" max="978" width="24.140625" style="68" customWidth="1"/>
    <col min="979" max="979" width="0" style="68" hidden="1" customWidth="1"/>
    <col min="980" max="980" width="20.85546875" style="68" customWidth="1"/>
    <col min="981" max="981" width="11.5703125" style="68" customWidth="1"/>
    <col min="982" max="999" width="0" style="68" hidden="1" customWidth="1"/>
    <col min="1000" max="1005" width="13.85546875" style="68" customWidth="1"/>
    <col min="1006" max="1006" width="0" style="68" hidden="1" customWidth="1"/>
    <col min="1007" max="1007" width="12.5703125" style="68" customWidth="1"/>
    <col min="1008" max="1008" width="13.140625" style="68" customWidth="1"/>
    <col min="1009" max="1009" width="12.5703125" style="68" customWidth="1"/>
    <col min="1010" max="1010" width="11.5703125" style="68" customWidth="1"/>
    <col min="1011" max="1012" width="12.42578125" style="68" customWidth="1"/>
    <col min="1013" max="1013" width="10.42578125" style="68" customWidth="1"/>
    <col min="1014" max="1014" width="12" style="68" customWidth="1"/>
    <col min="1015" max="1015" width="11.85546875" style="68" customWidth="1"/>
    <col min="1016" max="1016" width="9.42578125" style="68" customWidth="1"/>
    <col min="1017" max="1017" width="12.42578125" style="68" customWidth="1"/>
    <col min="1018" max="1019" width="12.5703125" style="68" customWidth="1"/>
    <col min="1020" max="1020" width="13" style="68" customWidth="1"/>
    <col min="1021" max="1021" width="12" style="68" customWidth="1"/>
    <col min="1022" max="1022" width="12.42578125" style="68" customWidth="1"/>
    <col min="1023" max="1023" width="12.5703125" style="68" customWidth="1"/>
    <col min="1024" max="1024" width="14.5703125" style="68" customWidth="1"/>
    <col min="1025" max="1025" width="12.42578125" style="68" customWidth="1"/>
    <col min="1026" max="1026" width="12" style="68" customWidth="1"/>
    <col min="1027" max="1027" width="12.140625" style="68" customWidth="1"/>
    <col min="1028" max="1028" width="14.5703125" style="68" customWidth="1"/>
    <col min="1029" max="1029" width="16" style="68" customWidth="1"/>
    <col min="1030" max="1030" width="13.42578125" style="68" customWidth="1"/>
    <col min="1031" max="1034" width="0" style="68" hidden="1" customWidth="1"/>
    <col min="1035" max="1229" width="9.140625" style="68"/>
    <col min="1230" max="1230" width="6" style="68" customWidth="1"/>
    <col min="1231" max="1231" width="11" style="68" customWidth="1"/>
    <col min="1232" max="1232" width="12.85546875" style="68" customWidth="1"/>
    <col min="1233" max="1233" width="23.28515625" style="68" customWidth="1"/>
    <col min="1234" max="1234" width="24.140625" style="68" customWidth="1"/>
    <col min="1235" max="1235" width="0" style="68" hidden="1" customWidth="1"/>
    <col min="1236" max="1236" width="20.85546875" style="68" customWidth="1"/>
    <col min="1237" max="1237" width="11.5703125" style="68" customWidth="1"/>
    <col min="1238" max="1255" width="0" style="68" hidden="1" customWidth="1"/>
    <col min="1256" max="1261" width="13.85546875" style="68" customWidth="1"/>
    <col min="1262" max="1262" width="0" style="68" hidden="1" customWidth="1"/>
    <col min="1263" max="1263" width="12.5703125" style="68" customWidth="1"/>
    <col min="1264" max="1264" width="13.140625" style="68" customWidth="1"/>
    <col min="1265" max="1265" width="12.5703125" style="68" customWidth="1"/>
    <col min="1266" max="1266" width="11.5703125" style="68" customWidth="1"/>
    <col min="1267" max="1268" width="12.42578125" style="68" customWidth="1"/>
    <col min="1269" max="1269" width="10.42578125" style="68" customWidth="1"/>
    <col min="1270" max="1270" width="12" style="68" customWidth="1"/>
    <col min="1271" max="1271" width="11.85546875" style="68" customWidth="1"/>
    <col min="1272" max="1272" width="9.42578125" style="68" customWidth="1"/>
    <col min="1273" max="1273" width="12.42578125" style="68" customWidth="1"/>
    <col min="1274" max="1275" width="12.5703125" style="68" customWidth="1"/>
    <col min="1276" max="1276" width="13" style="68" customWidth="1"/>
    <col min="1277" max="1277" width="12" style="68" customWidth="1"/>
    <col min="1278" max="1278" width="12.42578125" style="68" customWidth="1"/>
    <col min="1279" max="1279" width="12.5703125" style="68" customWidth="1"/>
    <col min="1280" max="1280" width="14.5703125" style="68" customWidth="1"/>
    <col min="1281" max="1281" width="12.42578125" style="68" customWidth="1"/>
    <col min="1282" max="1282" width="12" style="68" customWidth="1"/>
    <col min="1283" max="1283" width="12.140625" style="68" customWidth="1"/>
    <col min="1284" max="1284" width="14.5703125" style="68" customWidth="1"/>
    <col min="1285" max="1285" width="16" style="68" customWidth="1"/>
    <col min="1286" max="1286" width="13.42578125" style="68" customWidth="1"/>
    <col min="1287" max="1290" width="0" style="68" hidden="1" customWidth="1"/>
    <col min="1291" max="1485" width="9.140625" style="68"/>
    <col min="1486" max="1486" width="6" style="68" customWidth="1"/>
    <col min="1487" max="1487" width="11" style="68" customWidth="1"/>
    <col min="1488" max="1488" width="12.85546875" style="68" customWidth="1"/>
    <col min="1489" max="1489" width="23.28515625" style="68" customWidth="1"/>
    <col min="1490" max="1490" width="24.140625" style="68" customWidth="1"/>
    <col min="1491" max="1491" width="0" style="68" hidden="1" customWidth="1"/>
    <col min="1492" max="1492" width="20.85546875" style="68" customWidth="1"/>
    <col min="1493" max="1493" width="11.5703125" style="68" customWidth="1"/>
    <col min="1494" max="1511" width="0" style="68" hidden="1" customWidth="1"/>
    <col min="1512" max="1517" width="13.85546875" style="68" customWidth="1"/>
    <col min="1518" max="1518" width="0" style="68" hidden="1" customWidth="1"/>
    <col min="1519" max="1519" width="12.5703125" style="68" customWidth="1"/>
    <col min="1520" max="1520" width="13.140625" style="68" customWidth="1"/>
    <col min="1521" max="1521" width="12.5703125" style="68" customWidth="1"/>
    <col min="1522" max="1522" width="11.5703125" style="68" customWidth="1"/>
    <col min="1523" max="1524" width="12.42578125" style="68" customWidth="1"/>
    <col min="1525" max="1525" width="10.42578125" style="68" customWidth="1"/>
    <col min="1526" max="1526" width="12" style="68" customWidth="1"/>
    <col min="1527" max="1527" width="11.85546875" style="68" customWidth="1"/>
    <col min="1528" max="1528" width="9.42578125" style="68" customWidth="1"/>
    <col min="1529" max="1529" width="12.42578125" style="68" customWidth="1"/>
    <col min="1530" max="1531" width="12.5703125" style="68" customWidth="1"/>
    <col min="1532" max="1532" width="13" style="68" customWidth="1"/>
    <col min="1533" max="1533" width="12" style="68" customWidth="1"/>
    <col min="1534" max="1534" width="12.42578125" style="68" customWidth="1"/>
    <col min="1535" max="1535" width="12.5703125" style="68" customWidth="1"/>
    <col min="1536" max="1536" width="14.5703125" style="68" customWidth="1"/>
    <col min="1537" max="1537" width="12.42578125" style="68" customWidth="1"/>
    <col min="1538" max="1538" width="12" style="68" customWidth="1"/>
    <col min="1539" max="1539" width="12.140625" style="68" customWidth="1"/>
    <col min="1540" max="1540" width="14.5703125" style="68" customWidth="1"/>
    <col min="1541" max="1541" width="16" style="68" customWidth="1"/>
    <col min="1542" max="1542" width="13.42578125" style="68" customWidth="1"/>
    <col min="1543" max="1546" width="0" style="68" hidden="1" customWidth="1"/>
    <col min="1547" max="1741" width="9.140625" style="68"/>
    <col min="1742" max="1742" width="6" style="68" customWidth="1"/>
    <col min="1743" max="1743" width="11" style="68" customWidth="1"/>
    <col min="1744" max="1744" width="12.85546875" style="68" customWidth="1"/>
    <col min="1745" max="1745" width="23.28515625" style="68" customWidth="1"/>
    <col min="1746" max="1746" width="24.140625" style="68" customWidth="1"/>
    <col min="1747" max="1747" width="0" style="68" hidden="1" customWidth="1"/>
    <col min="1748" max="1748" width="20.85546875" style="68" customWidth="1"/>
    <col min="1749" max="1749" width="11.5703125" style="68" customWidth="1"/>
    <col min="1750" max="1767" width="0" style="68" hidden="1" customWidth="1"/>
    <col min="1768" max="1773" width="13.85546875" style="68" customWidth="1"/>
    <col min="1774" max="1774" width="0" style="68" hidden="1" customWidth="1"/>
    <col min="1775" max="1775" width="12.5703125" style="68" customWidth="1"/>
    <col min="1776" max="1776" width="13.140625" style="68" customWidth="1"/>
    <col min="1777" max="1777" width="12.5703125" style="68" customWidth="1"/>
    <col min="1778" max="1778" width="11.5703125" style="68" customWidth="1"/>
    <col min="1779" max="1780" width="12.42578125" style="68" customWidth="1"/>
    <col min="1781" max="1781" width="10.42578125" style="68" customWidth="1"/>
    <col min="1782" max="1782" width="12" style="68" customWidth="1"/>
    <col min="1783" max="1783" width="11.85546875" style="68" customWidth="1"/>
    <col min="1784" max="1784" width="9.42578125" style="68" customWidth="1"/>
    <col min="1785" max="1785" width="12.42578125" style="68" customWidth="1"/>
    <col min="1786" max="1787" width="12.5703125" style="68" customWidth="1"/>
    <col min="1788" max="1788" width="13" style="68" customWidth="1"/>
    <col min="1789" max="1789" width="12" style="68" customWidth="1"/>
    <col min="1790" max="1790" width="12.42578125" style="68" customWidth="1"/>
    <col min="1791" max="1791" width="12.5703125" style="68" customWidth="1"/>
    <col min="1792" max="1792" width="14.5703125" style="68" customWidth="1"/>
    <col min="1793" max="1793" width="12.42578125" style="68" customWidth="1"/>
    <col min="1794" max="1794" width="12" style="68" customWidth="1"/>
    <col min="1795" max="1795" width="12.140625" style="68" customWidth="1"/>
    <col min="1796" max="1796" width="14.5703125" style="68" customWidth="1"/>
    <col min="1797" max="1797" width="16" style="68" customWidth="1"/>
    <col min="1798" max="1798" width="13.42578125" style="68" customWidth="1"/>
    <col min="1799" max="1802" width="0" style="68" hidden="1" customWidth="1"/>
    <col min="1803" max="1997" width="9.140625" style="68"/>
    <col min="1998" max="1998" width="6" style="68" customWidth="1"/>
    <col min="1999" max="1999" width="11" style="68" customWidth="1"/>
    <col min="2000" max="2000" width="12.85546875" style="68" customWidth="1"/>
    <col min="2001" max="2001" width="23.28515625" style="68" customWidth="1"/>
    <col min="2002" max="2002" width="24.140625" style="68" customWidth="1"/>
    <col min="2003" max="2003" width="0" style="68" hidden="1" customWidth="1"/>
    <col min="2004" max="2004" width="20.85546875" style="68" customWidth="1"/>
    <col min="2005" max="2005" width="11.5703125" style="68" customWidth="1"/>
    <col min="2006" max="2023" width="0" style="68" hidden="1" customWidth="1"/>
    <col min="2024" max="2029" width="13.85546875" style="68" customWidth="1"/>
    <col min="2030" max="2030" width="0" style="68" hidden="1" customWidth="1"/>
    <col min="2031" max="2031" width="12.5703125" style="68" customWidth="1"/>
    <col min="2032" max="2032" width="13.140625" style="68" customWidth="1"/>
    <col min="2033" max="2033" width="12.5703125" style="68" customWidth="1"/>
    <col min="2034" max="2034" width="11.5703125" style="68" customWidth="1"/>
    <col min="2035" max="2036" width="12.42578125" style="68" customWidth="1"/>
    <col min="2037" max="2037" width="10.42578125" style="68" customWidth="1"/>
    <col min="2038" max="2038" width="12" style="68" customWidth="1"/>
    <col min="2039" max="2039" width="11.85546875" style="68" customWidth="1"/>
    <col min="2040" max="2040" width="9.42578125" style="68" customWidth="1"/>
    <col min="2041" max="2041" width="12.42578125" style="68" customWidth="1"/>
    <col min="2042" max="2043" width="12.5703125" style="68" customWidth="1"/>
    <col min="2044" max="2044" width="13" style="68" customWidth="1"/>
    <col min="2045" max="2045" width="12" style="68" customWidth="1"/>
    <col min="2046" max="2046" width="12.42578125" style="68" customWidth="1"/>
    <col min="2047" max="2047" width="12.5703125" style="68" customWidth="1"/>
    <col min="2048" max="2048" width="14.5703125" style="68" customWidth="1"/>
    <col min="2049" max="2049" width="12.42578125" style="68" customWidth="1"/>
    <col min="2050" max="2050" width="12" style="68" customWidth="1"/>
    <col min="2051" max="2051" width="12.140625" style="68" customWidth="1"/>
    <col min="2052" max="2052" width="14.5703125" style="68" customWidth="1"/>
    <col min="2053" max="2053" width="16" style="68" customWidth="1"/>
    <col min="2054" max="2054" width="13.42578125" style="68" customWidth="1"/>
    <col min="2055" max="2058" width="0" style="68" hidden="1" customWidth="1"/>
    <col min="2059" max="2253" width="9.140625" style="68"/>
    <col min="2254" max="2254" width="6" style="68" customWidth="1"/>
    <col min="2255" max="2255" width="11" style="68" customWidth="1"/>
    <col min="2256" max="2256" width="12.85546875" style="68" customWidth="1"/>
    <col min="2257" max="2257" width="23.28515625" style="68" customWidth="1"/>
    <col min="2258" max="2258" width="24.140625" style="68" customWidth="1"/>
    <col min="2259" max="2259" width="0" style="68" hidden="1" customWidth="1"/>
    <col min="2260" max="2260" width="20.85546875" style="68" customWidth="1"/>
    <col min="2261" max="2261" width="11.5703125" style="68" customWidth="1"/>
    <col min="2262" max="2279" width="0" style="68" hidden="1" customWidth="1"/>
    <col min="2280" max="2285" width="13.85546875" style="68" customWidth="1"/>
    <col min="2286" max="2286" width="0" style="68" hidden="1" customWidth="1"/>
    <col min="2287" max="2287" width="12.5703125" style="68" customWidth="1"/>
    <col min="2288" max="2288" width="13.140625" style="68" customWidth="1"/>
    <col min="2289" max="2289" width="12.5703125" style="68" customWidth="1"/>
    <col min="2290" max="2290" width="11.5703125" style="68" customWidth="1"/>
    <col min="2291" max="2292" width="12.42578125" style="68" customWidth="1"/>
    <col min="2293" max="2293" width="10.42578125" style="68" customWidth="1"/>
    <col min="2294" max="2294" width="12" style="68" customWidth="1"/>
    <col min="2295" max="2295" width="11.85546875" style="68" customWidth="1"/>
    <col min="2296" max="2296" width="9.42578125" style="68" customWidth="1"/>
    <col min="2297" max="2297" width="12.42578125" style="68" customWidth="1"/>
    <col min="2298" max="2299" width="12.5703125" style="68" customWidth="1"/>
    <col min="2300" max="2300" width="13" style="68" customWidth="1"/>
    <col min="2301" max="2301" width="12" style="68" customWidth="1"/>
    <col min="2302" max="2302" width="12.42578125" style="68" customWidth="1"/>
    <col min="2303" max="2303" width="12.5703125" style="68" customWidth="1"/>
    <col min="2304" max="2304" width="14.5703125" style="68" customWidth="1"/>
    <col min="2305" max="2305" width="12.42578125" style="68" customWidth="1"/>
    <col min="2306" max="2306" width="12" style="68" customWidth="1"/>
    <col min="2307" max="2307" width="12.140625" style="68" customWidth="1"/>
    <col min="2308" max="2308" width="14.5703125" style="68" customWidth="1"/>
    <col min="2309" max="2309" width="16" style="68" customWidth="1"/>
    <col min="2310" max="2310" width="13.42578125" style="68" customWidth="1"/>
    <col min="2311" max="2314" width="0" style="68" hidden="1" customWidth="1"/>
    <col min="2315" max="2509" width="9.140625" style="68"/>
    <col min="2510" max="2510" width="6" style="68" customWidth="1"/>
    <col min="2511" max="2511" width="11" style="68" customWidth="1"/>
    <col min="2512" max="2512" width="12.85546875" style="68" customWidth="1"/>
    <col min="2513" max="2513" width="23.28515625" style="68" customWidth="1"/>
    <col min="2514" max="2514" width="24.140625" style="68" customWidth="1"/>
    <col min="2515" max="2515" width="0" style="68" hidden="1" customWidth="1"/>
    <col min="2516" max="2516" width="20.85546875" style="68" customWidth="1"/>
    <col min="2517" max="2517" width="11.5703125" style="68" customWidth="1"/>
    <col min="2518" max="2535" width="0" style="68" hidden="1" customWidth="1"/>
    <col min="2536" max="2541" width="13.85546875" style="68" customWidth="1"/>
    <col min="2542" max="2542" width="0" style="68" hidden="1" customWidth="1"/>
    <col min="2543" max="2543" width="12.5703125" style="68" customWidth="1"/>
    <col min="2544" max="2544" width="13.140625" style="68" customWidth="1"/>
    <col min="2545" max="2545" width="12.5703125" style="68" customWidth="1"/>
    <col min="2546" max="2546" width="11.5703125" style="68" customWidth="1"/>
    <col min="2547" max="2548" width="12.42578125" style="68" customWidth="1"/>
    <col min="2549" max="2549" width="10.42578125" style="68" customWidth="1"/>
    <col min="2550" max="2550" width="12" style="68" customWidth="1"/>
    <col min="2551" max="2551" width="11.85546875" style="68" customWidth="1"/>
    <col min="2552" max="2552" width="9.42578125" style="68" customWidth="1"/>
    <col min="2553" max="2553" width="12.42578125" style="68" customWidth="1"/>
    <col min="2554" max="2555" width="12.5703125" style="68" customWidth="1"/>
    <col min="2556" max="2556" width="13" style="68" customWidth="1"/>
    <col min="2557" max="2557" width="12" style="68" customWidth="1"/>
    <col min="2558" max="2558" width="12.42578125" style="68" customWidth="1"/>
    <col min="2559" max="2559" width="12.5703125" style="68" customWidth="1"/>
    <col min="2560" max="2560" width="14.5703125" style="68" customWidth="1"/>
    <col min="2561" max="2561" width="12.42578125" style="68" customWidth="1"/>
    <col min="2562" max="2562" width="12" style="68" customWidth="1"/>
    <col min="2563" max="2563" width="12.140625" style="68" customWidth="1"/>
    <col min="2564" max="2564" width="14.5703125" style="68" customWidth="1"/>
    <col min="2565" max="2565" width="16" style="68" customWidth="1"/>
    <col min="2566" max="2566" width="13.42578125" style="68" customWidth="1"/>
    <col min="2567" max="2570" width="0" style="68" hidden="1" customWidth="1"/>
    <col min="2571" max="2765" width="9.140625" style="68"/>
    <col min="2766" max="2766" width="6" style="68" customWidth="1"/>
    <col min="2767" max="2767" width="11" style="68" customWidth="1"/>
    <col min="2768" max="2768" width="12.85546875" style="68" customWidth="1"/>
    <col min="2769" max="2769" width="23.28515625" style="68" customWidth="1"/>
    <col min="2770" max="2770" width="24.140625" style="68" customWidth="1"/>
    <col min="2771" max="2771" width="0" style="68" hidden="1" customWidth="1"/>
    <col min="2772" max="2772" width="20.85546875" style="68" customWidth="1"/>
    <col min="2773" max="2773" width="11.5703125" style="68" customWidth="1"/>
    <col min="2774" max="2791" width="0" style="68" hidden="1" customWidth="1"/>
    <col min="2792" max="2797" width="13.85546875" style="68" customWidth="1"/>
    <col min="2798" max="2798" width="0" style="68" hidden="1" customWidth="1"/>
    <col min="2799" max="2799" width="12.5703125" style="68" customWidth="1"/>
    <col min="2800" max="2800" width="13.140625" style="68" customWidth="1"/>
    <col min="2801" max="2801" width="12.5703125" style="68" customWidth="1"/>
    <col min="2802" max="2802" width="11.5703125" style="68" customWidth="1"/>
    <col min="2803" max="2804" width="12.42578125" style="68" customWidth="1"/>
    <col min="2805" max="2805" width="10.42578125" style="68" customWidth="1"/>
    <col min="2806" max="2806" width="12" style="68" customWidth="1"/>
    <col min="2807" max="2807" width="11.85546875" style="68" customWidth="1"/>
    <col min="2808" max="2808" width="9.42578125" style="68" customWidth="1"/>
    <col min="2809" max="2809" width="12.42578125" style="68" customWidth="1"/>
    <col min="2810" max="2811" width="12.5703125" style="68" customWidth="1"/>
    <col min="2812" max="2812" width="13" style="68" customWidth="1"/>
    <col min="2813" max="2813" width="12" style="68" customWidth="1"/>
    <col min="2814" max="2814" width="12.42578125" style="68" customWidth="1"/>
    <col min="2815" max="2815" width="12.5703125" style="68" customWidth="1"/>
    <col min="2816" max="2816" width="14.5703125" style="68" customWidth="1"/>
    <col min="2817" max="2817" width="12.42578125" style="68" customWidth="1"/>
    <col min="2818" max="2818" width="12" style="68" customWidth="1"/>
    <col min="2819" max="2819" width="12.140625" style="68" customWidth="1"/>
    <col min="2820" max="2820" width="14.5703125" style="68" customWidth="1"/>
    <col min="2821" max="2821" width="16" style="68" customWidth="1"/>
    <col min="2822" max="2822" width="13.42578125" style="68" customWidth="1"/>
    <col min="2823" max="2826" width="0" style="68" hidden="1" customWidth="1"/>
    <col min="2827" max="3021" width="9.140625" style="68"/>
    <col min="3022" max="3022" width="6" style="68" customWidth="1"/>
    <col min="3023" max="3023" width="11" style="68" customWidth="1"/>
    <col min="3024" max="3024" width="12.85546875" style="68" customWidth="1"/>
    <col min="3025" max="3025" width="23.28515625" style="68" customWidth="1"/>
    <col min="3026" max="3026" width="24.140625" style="68" customWidth="1"/>
    <col min="3027" max="3027" width="0" style="68" hidden="1" customWidth="1"/>
    <col min="3028" max="3028" width="20.85546875" style="68" customWidth="1"/>
    <col min="3029" max="3029" width="11.5703125" style="68" customWidth="1"/>
    <col min="3030" max="3047" width="0" style="68" hidden="1" customWidth="1"/>
    <col min="3048" max="3053" width="13.85546875" style="68" customWidth="1"/>
    <col min="3054" max="3054" width="0" style="68" hidden="1" customWidth="1"/>
    <col min="3055" max="3055" width="12.5703125" style="68" customWidth="1"/>
    <col min="3056" max="3056" width="13.140625" style="68" customWidth="1"/>
    <col min="3057" max="3057" width="12.5703125" style="68" customWidth="1"/>
    <col min="3058" max="3058" width="11.5703125" style="68" customWidth="1"/>
    <col min="3059" max="3060" width="12.42578125" style="68" customWidth="1"/>
    <col min="3061" max="3061" width="10.42578125" style="68" customWidth="1"/>
    <col min="3062" max="3062" width="12" style="68" customWidth="1"/>
    <col min="3063" max="3063" width="11.85546875" style="68" customWidth="1"/>
    <col min="3064" max="3064" width="9.42578125" style="68" customWidth="1"/>
    <col min="3065" max="3065" width="12.42578125" style="68" customWidth="1"/>
    <col min="3066" max="3067" width="12.5703125" style="68" customWidth="1"/>
    <col min="3068" max="3068" width="13" style="68" customWidth="1"/>
    <col min="3069" max="3069" width="12" style="68" customWidth="1"/>
    <col min="3070" max="3070" width="12.42578125" style="68" customWidth="1"/>
    <col min="3071" max="3071" width="12.5703125" style="68" customWidth="1"/>
    <col min="3072" max="3072" width="14.5703125" style="68" customWidth="1"/>
    <col min="3073" max="3073" width="12.42578125" style="68" customWidth="1"/>
    <col min="3074" max="3074" width="12" style="68" customWidth="1"/>
    <col min="3075" max="3075" width="12.140625" style="68" customWidth="1"/>
    <col min="3076" max="3076" width="14.5703125" style="68" customWidth="1"/>
    <col min="3077" max="3077" width="16" style="68" customWidth="1"/>
    <col min="3078" max="3078" width="13.42578125" style="68" customWidth="1"/>
    <col min="3079" max="3082" width="0" style="68" hidden="1" customWidth="1"/>
    <col min="3083" max="3277" width="9.140625" style="68"/>
    <col min="3278" max="3278" width="6" style="68" customWidth="1"/>
    <col min="3279" max="3279" width="11" style="68" customWidth="1"/>
    <col min="3280" max="3280" width="12.85546875" style="68" customWidth="1"/>
    <col min="3281" max="3281" width="23.28515625" style="68" customWidth="1"/>
    <col min="3282" max="3282" width="24.140625" style="68" customWidth="1"/>
    <col min="3283" max="3283" width="0" style="68" hidden="1" customWidth="1"/>
    <col min="3284" max="3284" width="20.85546875" style="68" customWidth="1"/>
    <col min="3285" max="3285" width="11.5703125" style="68" customWidth="1"/>
    <col min="3286" max="3303" width="0" style="68" hidden="1" customWidth="1"/>
    <col min="3304" max="3309" width="13.85546875" style="68" customWidth="1"/>
    <col min="3310" max="3310" width="0" style="68" hidden="1" customWidth="1"/>
    <col min="3311" max="3311" width="12.5703125" style="68" customWidth="1"/>
    <col min="3312" max="3312" width="13.140625" style="68" customWidth="1"/>
    <col min="3313" max="3313" width="12.5703125" style="68" customWidth="1"/>
    <col min="3314" max="3314" width="11.5703125" style="68" customWidth="1"/>
    <col min="3315" max="3316" width="12.42578125" style="68" customWidth="1"/>
    <col min="3317" max="3317" width="10.42578125" style="68" customWidth="1"/>
    <col min="3318" max="3318" width="12" style="68" customWidth="1"/>
    <col min="3319" max="3319" width="11.85546875" style="68" customWidth="1"/>
    <col min="3320" max="3320" width="9.42578125" style="68" customWidth="1"/>
    <col min="3321" max="3321" width="12.42578125" style="68" customWidth="1"/>
    <col min="3322" max="3323" width="12.5703125" style="68" customWidth="1"/>
    <col min="3324" max="3324" width="13" style="68" customWidth="1"/>
    <col min="3325" max="3325" width="12" style="68" customWidth="1"/>
    <col min="3326" max="3326" width="12.42578125" style="68" customWidth="1"/>
    <col min="3327" max="3327" width="12.5703125" style="68" customWidth="1"/>
    <col min="3328" max="3328" width="14.5703125" style="68" customWidth="1"/>
    <col min="3329" max="3329" width="12.42578125" style="68" customWidth="1"/>
    <col min="3330" max="3330" width="12" style="68" customWidth="1"/>
    <col min="3331" max="3331" width="12.140625" style="68" customWidth="1"/>
    <col min="3332" max="3332" width="14.5703125" style="68" customWidth="1"/>
    <col min="3333" max="3333" width="16" style="68" customWidth="1"/>
    <col min="3334" max="3334" width="13.42578125" style="68" customWidth="1"/>
    <col min="3335" max="3338" width="0" style="68" hidden="1" customWidth="1"/>
    <col min="3339" max="3533" width="9.140625" style="68"/>
    <col min="3534" max="3534" width="6" style="68" customWidth="1"/>
    <col min="3535" max="3535" width="11" style="68" customWidth="1"/>
    <col min="3536" max="3536" width="12.85546875" style="68" customWidth="1"/>
    <col min="3537" max="3537" width="23.28515625" style="68" customWidth="1"/>
    <col min="3538" max="3538" width="24.140625" style="68" customWidth="1"/>
    <col min="3539" max="3539" width="0" style="68" hidden="1" customWidth="1"/>
    <col min="3540" max="3540" width="20.85546875" style="68" customWidth="1"/>
    <col min="3541" max="3541" width="11.5703125" style="68" customWidth="1"/>
    <col min="3542" max="3559" width="0" style="68" hidden="1" customWidth="1"/>
    <col min="3560" max="3565" width="13.85546875" style="68" customWidth="1"/>
    <col min="3566" max="3566" width="0" style="68" hidden="1" customWidth="1"/>
    <col min="3567" max="3567" width="12.5703125" style="68" customWidth="1"/>
    <col min="3568" max="3568" width="13.140625" style="68" customWidth="1"/>
    <col min="3569" max="3569" width="12.5703125" style="68" customWidth="1"/>
    <col min="3570" max="3570" width="11.5703125" style="68" customWidth="1"/>
    <col min="3571" max="3572" width="12.42578125" style="68" customWidth="1"/>
    <col min="3573" max="3573" width="10.42578125" style="68" customWidth="1"/>
    <col min="3574" max="3574" width="12" style="68" customWidth="1"/>
    <col min="3575" max="3575" width="11.85546875" style="68" customWidth="1"/>
    <col min="3576" max="3576" width="9.42578125" style="68" customWidth="1"/>
    <col min="3577" max="3577" width="12.42578125" style="68" customWidth="1"/>
    <col min="3578" max="3579" width="12.5703125" style="68" customWidth="1"/>
    <col min="3580" max="3580" width="13" style="68" customWidth="1"/>
    <col min="3581" max="3581" width="12" style="68" customWidth="1"/>
    <col min="3582" max="3582" width="12.42578125" style="68" customWidth="1"/>
    <col min="3583" max="3583" width="12.5703125" style="68" customWidth="1"/>
    <col min="3584" max="3584" width="14.5703125" style="68" customWidth="1"/>
    <col min="3585" max="3585" width="12.42578125" style="68" customWidth="1"/>
    <col min="3586" max="3586" width="12" style="68" customWidth="1"/>
    <col min="3587" max="3587" width="12.140625" style="68" customWidth="1"/>
    <col min="3588" max="3588" width="14.5703125" style="68" customWidth="1"/>
    <col min="3589" max="3589" width="16" style="68" customWidth="1"/>
    <col min="3590" max="3590" width="13.42578125" style="68" customWidth="1"/>
    <col min="3591" max="3594" width="0" style="68" hidden="1" customWidth="1"/>
    <col min="3595" max="3789" width="9.140625" style="68"/>
    <col min="3790" max="3790" width="6" style="68" customWidth="1"/>
    <col min="3791" max="3791" width="11" style="68" customWidth="1"/>
    <col min="3792" max="3792" width="12.85546875" style="68" customWidth="1"/>
    <col min="3793" max="3793" width="23.28515625" style="68" customWidth="1"/>
    <col min="3794" max="3794" width="24.140625" style="68" customWidth="1"/>
    <col min="3795" max="3795" width="0" style="68" hidden="1" customWidth="1"/>
    <col min="3796" max="3796" width="20.85546875" style="68" customWidth="1"/>
    <col min="3797" max="3797" width="11.5703125" style="68" customWidth="1"/>
    <col min="3798" max="3815" width="0" style="68" hidden="1" customWidth="1"/>
    <col min="3816" max="3821" width="13.85546875" style="68" customWidth="1"/>
    <col min="3822" max="3822" width="0" style="68" hidden="1" customWidth="1"/>
    <col min="3823" max="3823" width="12.5703125" style="68" customWidth="1"/>
    <col min="3824" max="3824" width="13.140625" style="68" customWidth="1"/>
    <col min="3825" max="3825" width="12.5703125" style="68" customWidth="1"/>
    <col min="3826" max="3826" width="11.5703125" style="68" customWidth="1"/>
    <col min="3827" max="3828" width="12.42578125" style="68" customWidth="1"/>
    <col min="3829" max="3829" width="10.42578125" style="68" customWidth="1"/>
    <col min="3830" max="3830" width="12" style="68" customWidth="1"/>
    <col min="3831" max="3831" width="11.85546875" style="68" customWidth="1"/>
    <col min="3832" max="3832" width="9.42578125" style="68" customWidth="1"/>
    <col min="3833" max="3833" width="12.42578125" style="68" customWidth="1"/>
    <col min="3834" max="3835" width="12.5703125" style="68" customWidth="1"/>
    <col min="3836" max="3836" width="13" style="68" customWidth="1"/>
    <col min="3837" max="3837" width="12" style="68" customWidth="1"/>
    <col min="3838" max="3838" width="12.42578125" style="68" customWidth="1"/>
    <col min="3839" max="3839" width="12.5703125" style="68" customWidth="1"/>
    <col min="3840" max="3840" width="14.5703125" style="68" customWidth="1"/>
    <col min="3841" max="3841" width="12.42578125" style="68" customWidth="1"/>
    <col min="3842" max="3842" width="12" style="68" customWidth="1"/>
    <col min="3843" max="3843" width="12.140625" style="68" customWidth="1"/>
    <col min="3844" max="3844" width="14.5703125" style="68" customWidth="1"/>
    <col min="3845" max="3845" width="16" style="68" customWidth="1"/>
    <col min="3846" max="3846" width="13.42578125" style="68" customWidth="1"/>
    <col min="3847" max="3850" width="0" style="68" hidden="1" customWidth="1"/>
    <col min="3851" max="4045" width="9.140625" style="68"/>
    <col min="4046" max="4046" width="6" style="68" customWidth="1"/>
    <col min="4047" max="4047" width="11" style="68" customWidth="1"/>
    <col min="4048" max="4048" width="12.85546875" style="68" customWidth="1"/>
    <col min="4049" max="4049" width="23.28515625" style="68" customWidth="1"/>
    <col min="4050" max="4050" width="24.140625" style="68" customWidth="1"/>
    <col min="4051" max="4051" width="0" style="68" hidden="1" customWidth="1"/>
    <col min="4052" max="4052" width="20.85546875" style="68" customWidth="1"/>
    <col min="4053" max="4053" width="11.5703125" style="68" customWidth="1"/>
    <col min="4054" max="4071" width="0" style="68" hidden="1" customWidth="1"/>
    <col min="4072" max="4077" width="13.85546875" style="68" customWidth="1"/>
    <col min="4078" max="4078" width="0" style="68" hidden="1" customWidth="1"/>
    <col min="4079" max="4079" width="12.5703125" style="68" customWidth="1"/>
    <col min="4080" max="4080" width="13.140625" style="68" customWidth="1"/>
    <col min="4081" max="4081" width="12.5703125" style="68" customWidth="1"/>
    <col min="4082" max="4082" width="11.5703125" style="68" customWidth="1"/>
    <col min="4083" max="4084" width="12.42578125" style="68" customWidth="1"/>
    <col min="4085" max="4085" width="10.42578125" style="68" customWidth="1"/>
    <col min="4086" max="4086" width="12" style="68" customWidth="1"/>
    <col min="4087" max="4087" width="11.85546875" style="68" customWidth="1"/>
    <col min="4088" max="4088" width="9.42578125" style="68" customWidth="1"/>
    <col min="4089" max="4089" width="12.42578125" style="68" customWidth="1"/>
    <col min="4090" max="4091" width="12.5703125" style="68" customWidth="1"/>
    <col min="4092" max="4092" width="13" style="68" customWidth="1"/>
    <col min="4093" max="4093" width="12" style="68" customWidth="1"/>
    <col min="4094" max="4094" width="12.42578125" style="68" customWidth="1"/>
    <col min="4095" max="4095" width="12.5703125" style="68" customWidth="1"/>
    <col min="4096" max="4096" width="14.5703125" style="68" customWidth="1"/>
    <col min="4097" max="4097" width="12.42578125" style="68" customWidth="1"/>
    <col min="4098" max="4098" width="12" style="68" customWidth="1"/>
    <col min="4099" max="4099" width="12.140625" style="68" customWidth="1"/>
    <col min="4100" max="4100" width="14.5703125" style="68" customWidth="1"/>
    <col min="4101" max="4101" width="16" style="68" customWidth="1"/>
    <col min="4102" max="4102" width="13.42578125" style="68" customWidth="1"/>
    <col min="4103" max="4106" width="0" style="68" hidden="1" customWidth="1"/>
    <col min="4107" max="4301" width="9.140625" style="68"/>
    <col min="4302" max="4302" width="6" style="68" customWidth="1"/>
    <col min="4303" max="4303" width="11" style="68" customWidth="1"/>
    <col min="4304" max="4304" width="12.85546875" style="68" customWidth="1"/>
    <col min="4305" max="4305" width="23.28515625" style="68" customWidth="1"/>
    <col min="4306" max="4306" width="24.140625" style="68" customWidth="1"/>
    <col min="4307" max="4307" width="0" style="68" hidden="1" customWidth="1"/>
    <col min="4308" max="4308" width="20.85546875" style="68" customWidth="1"/>
    <col min="4309" max="4309" width="11.5703125" style="68" customWidth="1"/>
    <col min="4310" max="4327" width="0" style="68" hidden="1" customWidth="1"/>
    <col min="4328" max="4333" width="13.85546875" style="68" customWidth="1"/>
    <col min="4334" max="4334" width="0" style="68" hidden="1" customWidth="1"/>
    <col min="4335" max="4335" width="12.5703125" style="68" customWidth="1"/>
    <col min="4336" max="4336" width="13.140625" style="68" customWidth="1"/>
    <col min="4337" max="4337" width="12.5703125" style="68" customWidth="1"/>
    <col min="4338" max="4338" width="11.5703125" style="68" customWidth="1"/>
    <col min="4339" max="4340" width="12.42578125" style="68" customWidth="1"/>
    <col min="4341" max="4341" width="10.42578125" style="68" customWidth="1"/>
    <col min="4342" max="4342" width="12" style="68" customWidth="1"/>
    <col min="4343" max="4343" width="11.85546875" style="68" customWidth="1"/>
    <col min="4344" max="4344" width="9.42578125" style="68" customWidth="1"/>
    <col min="4345" max="4345" width="12.42578125" style="68" customWidth="1"/>
    <col min="4346" max="4347" width="12.5703125" style="68" customWidth="1"/>
    <col min="4348" max="4348" width="13" style="68" customWidth="1"/>
    <col min="4349" max="4349" width="12" style="68" customWidth="1"/>
    <col min="4350" max="4350" width="12.42578125" style="68" customWidth="1"/>
    <col min="4351" max="4351" width="12.5703125" style="68" customWidth="1"/>
    <col min="4352" max="4352" width="14.5703125" style="68" customWidth="1"/>
    <col min="4353" max="4353" width="12.42578125" style="68" customWidth="1"/>
    <col min="4354" max="4354" width="12" style="68" customWidth="1"/>
    <col min="4355" max="4355" width="12.140625" style="68" customWidth="1"/>
    <col min="4356" max="4356" width="14.5703125" style="68" customWidth="1"/>
    <col min="4357" max="4357" width="16" style="68" customWidth="1"/>
    <col min="4358" max="4358" width="13.42578125" style="68" customWidth="1"/>
    <col min="4359" max="4362" width="0" style="68" hidden="1" customWidth="1"/>
    <col min="4363" max="4557" width="9.140625" style="68"/>
    <col min="4558" max="4558" width="6" style="68" customWidth="1"/>
    <col min="4559" max="4559" width="11" style="68" customWidth="1"/>
    <col min="4560" max="4560" width="12.85546875" style="68" customWidth="1"/>
    <col min="4561" max="4561" width="23.28515625" style="68" customWidth="1"/>
    <col min="4562" max="4562" width="24.140625" style="68" customWidth="1"/>
    <col min="4563" max="4563" width="0" style="68" hidden="1" customWidth="1"/>
    <col min="4564" max="4564" width="20.85546875" style="68" customWidth="1"/>
    <col min="4565" max="4565" width="11.5703125" style="68" customWidth="1"/>
    <col min="4566" max="4583" width="0" style="68" hidden="1" customWidth="1"/>
    <col min="4584" max="4589" width="13.85546875" style="68" customWidth="1"/>
    <col min="4590" max="4590" width="0" style="68" hidden="1" customWidth="1"/>
    <col min="4591" max="4591" width="12.5703125" style="68" customWidth="1"/>
    <col min="4592" max="4592" width="13.140625" style="68" customWidth="1"/>
    <col min="4593" max="4593" width="12.5703125" style="68" customWidth="1"/>
    <col min="4594" max="4594" width="11.5703125" style="68" customWidth="1"/>
    <col min="4595" max="4596" width="12.42578125" style="68" customWidth="1"/>
    <col min="4597" max="4597" width="10.42578125" style="68" customWidth="1"/>
    <col min="4598" max="4598" width="12" style="68" customWidth="1"/>
    <col min="4599" max="4599" width="11.85546875" style="68" customWidth="1"/>
    <col min="4600" max="4600" width="9.42578125" style="68" customWidth="1"/>
    <col min="4601" max="4601" width="12.42578125" style="68" customWidth="1"/>
    <col min="4602" max="4603" width="12.5703125" style="68" customWidth="1"/>
    <col min="4604" max="4604" width="13" style="68" customWidth="1"/>
    <col min="4605" max="4605" width="12" style="68" customWidth="1"/>
    <col min="4606" max="4606" width="12.42578125" style="68" customWidth="1"/>
    <col min="4607" max="4607" width="12.5703125" style="68" customWidth="1"/>
    <col min="4608" max="4608" width="14.5703125" style="68" customWidth="1"/>
    <col min="4609" max="4609" width="12.42578125" style="68" customWidth="1"/>
    <col min="4610" max="4610" width="12" style="68" customWidth="1"/>
    <col min="4611" max="4611" width="12.140625" style="68" customWidth="1"/>
    <col min="4612" max="4612" width="14.5703125" style="68" customWidth="1"/>
    <col min="4613" max="4613" width="16" style="68" customWidth="1"/>
    <col min="4614" max="4614" width="13.42578125" style="68" customWidth="1"/>
    <col min="4615" max="4618" width="0" style="68" hidden="1" customWidth="1"/>
    <col min="4619" max="4813" width="9.140625" style="68"/>
    <col min="4814" max="4814" width="6" style="68" customWidth="1"/>
    <col min="4815" max="4815" width="11" style="68" customWidth="1"/>
    <col min="4816" max="4816" width="12.85546875" style="68" customWidth="1"/>
    <col min="4817" max="4817" width="23.28515625" style="68" customWidth="1"/>
    <col min="4818" max="4818" width="24.140625" style="68" customWidth="1"/>
    <col min="4819" max="4819" width="0" style="68" hidden="1" customWidth="1"/>
    <col min="4820" max="4820" width="20.85546875" style="68" customWidth="1"/>
    <col min="4821" max="4821" width="11.5703125" style="68" customWidth="1"/>
    <col min="4822" max="4839" width="0" style="68" hidden="1" customWidth="1"/>
    <col min="4840" max="4845" width="13.85546875" style="68" customWidth="1"/>
    <col min="4846" max="4846" width="0" style="68" hidden="1" customWidth="1"/>
    <col min="4847" max="4847" width="12.5703125" style="68" customWidth="1"/>
    <col min="4848" max="4848" width="13.140625" style="68" customWidth="1"/>
    <col min="4849" max="4849" width="12.5703125" style="68" customWidth="1"/>
    <col min="4850" max="4850" width="11.5703125" style="68" customWidth="1"/>
    <col min="4851" max="4852" width="12.42578125" style="68" customWidth="1"/>
    <col min="4853" max="4853" width="10.42578125" style="68" customWidth="1"/>
    <col min="4854" max="4854" width="12" style="68" customWidth="1"/>
    <col min="4855" max="4855" width="11.85546875" style="68" customWidth="1"/>
    <col min="4856" max="4856" width="9.42578125" style="68" customWidth="1"/>
    <col min="4857" max="4857" width="12.42578125" style="68" customWidth="1"/>
    <col min="4858" max="4859" width="12.5703125" style="68" customWidth="1"/>
    <col min="4860" max="4860" width="13" style="68" customWidth="1"/>
    <col min="4861" max="4861" width="12" style="68" customWidth="1"/>
    <col min="4862" max="4862" width="12.42578125" style="68" customWidth="1"/>
    <col min="4863" max="4863" width="12.5703125" style="68" customWidth="1"/>
    <col min="4864" max="4864" width="14.5703125" style="68" customWidth="1"/>
    <col min="4865" max="4865" width="12.42578125" style="68" customWidth="1"/>
    <col min="4866" max="4866" width="12" style="68" customWidth="1"/>
    <col min="4867" max="4867" width="12.140625" style="68" customWidth="1"/>
    <col min="4868" max="4868" width="14.5703125" style="68" customWidth="1"/>
    <col min="4869" max="4869" width="16" style="68" customWidth="1"/>
    <col min="4870" max="4870" width="13.42578125" style="68" customWidth="1"/>
    <col min="4871" max="4874" width="0" style="68" hidden="1" customWidth="1"/>
    <col min="4875" max="5069" width="9.140625" style="68"/>
    <col min="5070" max="5070" width="6" style="68" customWidth="1"/>
    <col min="5071" max="5071" width="11" style="68" customWidth="1"/>
    <col min="5072" max="5072" width="12.85546875" style="68" customWidth="1"/>
    <col min="5073" max="5073" width="23.28515625" style="68" customWidth="1"/>
    <col min="5074" max="5074" width="24.140625" style="68" customWidth="1"/>
    <col min="5075" max="5075" width="0" style="68" hidden="1" customWidth="1"/>
    <col min="5076" max="5076" width="20.85546875" style="68" customWidth="1"/>
    <col min="5077" max="5077" width="11.5703125" style="68" customWidth="1"/>
    <col min="5078" max="5095" width="0" style="68" hidden="1" customWidth="1"/>
    <col min="5096" max="5101" width="13.85546875" style="68" customWidth="1"/>
    <col min="5102" max="5102" width="0" style="68" hidden="1" customWidth="1"/>
    <col min="5103" max="5103" width="12.5703125" style="68" customWidth="1"/>
    <col min="5104" max="5104" width="13.140625" style="68" customWidth="1"/>
    <col min="5105" max="5105" width="12.5703125" style="68" customWidth="1"/>
    <col min="5106" max="5106" width="11.5703125" style="68" customWidth="1"/>
    <col min="5107" max="5108" width="12.42578125" style="68" customWidth="1"/>
    <col min="5109" max="5109" width="10.42578125" style="68" customWidth="1"/>
    <col min="5110" max="5110" width="12" style="68" customWidth="1"/>
    <col min="5111" max="5111" width="11.85546875" style="68" customWidth="1"/>
    <col min="5112" max="5112" width="9.42578125" style="68" customWidth="1"/>
    <col min="5113" max="5113" width="12.42578125" style="68" customWidth="1"/>
    <col min="5114" max="5115" width="12.5703125" style="68" customWidth="1"/>
    <col min="5116" max="5116" width="13" style="68" customWidth="1"/>
    <col min="5117" max="5117" width="12" style="68" customWidth="1"/>
    <col min="5118" max="5118" width="12.42578125" style="68" customWidth="1"/>
    <col min="5119" max="5119" width="12.5703125" style="68" customWidth="1"/>
    <col min="5120" max="5120" width="14.5703125" style="68" customWidth="1"/>
    <col min="5121" max="5121" width="12.42578125" style="68" customWidth="1"/>
    <col min="5122" max="5122" width="12" style="68" customWidth="1"/>
    <col min="5123" max="5123" width="12.140625" style="68" customWidth="1"/>
    <col min="5124" max="5124" width="14.5703125" style="68" customWidth="1"/>
    <col min="5125" max="5125" width="16" style="68" customWidth="1"/>
    <col min="5126" max="5126" width="13.42578125" style="68" customWidth="1"/>
    <col min="5127" max="5130" width="0" style="68" hidden="1" customWidth="1"/>
    <col min="5131" max="5325" width="9.140625" style="68"/>
    <col min="5326" max="5326" width="6" style="68" customWidth="1"/>
    <col min="5327" max="5327" width="11" style="68" customWidth="1"/>
    <col min="5328" max="5328" width="12.85546875" style="68" customWidth="1"/>
    <col min="5329" max="5329" width="23.28515625" style="68" customWidth="1"/>
    <col min="5330" max="5330" width="24.140625" style="68" customWidth="1"/>
    <col min="5331" max="5331" width="0" style="68" hidden="1" customWidth="1"/>
    <col min="5332" max="5332" width="20.85546875" style="68" customWidth="1"/>
    <col min="5333" max="5333" width="11.5703125" style="68" customWidth="1"/>
    <col min="5334" max="5351" width="0" style="68" hidden="1" customWidth="1"/>
    <col min="5352" max="5357" width="13.85546875" style="68" customWidth="1"/>
    <col min="5358" max="5358" width="0" style="68" hidden="1" customWidth="1"/>
    <col min="5359" max="5359" width="12.5703125" style="68" customWidth="1"/>
    <col min="5360" max="5360" width="13.140625" style="68" customWidth="1"/>
    <col min="5361" max="5361" width="12.5703125" style="68" customWidth="1"/>
    <col min="5362" max="5362" width="11.5703125" style="68" customWidth="1"/>
    <col min="5363" max="5364" width="12.42578125" style="68" customWidth="1"/>
    <col min="5365" max="5365" width="10.42578125" style="68" customWidth="1"/>
    <col min="5366" max="5366" width="12" style="68" customWidth="1"/>
    <col min="5367" max="5367" width="11.85546875" style="68" customWidth="1"/>
    <col min="5368" max="5368" width="9.42578125" style="68" customWidth="1"/>
    <col min="5369" max="5369" width="12.42578125" style="68" customWidth="1"/>
    <col min="5370" max="5371" width="12.5703125" style="68" customWidth="1"/>
    <col min="5372" max="5372" width="13" style="68" customWidth="1"/>
    <col min="5373" max="5373" width="12" style="68" customWidth="1"/>
    <col min="5374" max="5374" width="12.42578125" style="68" customWidth="1"/>
    <col min="5375" max="5375" width="12.5703125" style="68" customWidth="1"/>
    <col min="5376" max="5376" width="14.5703125" style="68" customWidth="1"/>
    <col min="5377" max="5377" width="12.42578125" style="68" customWidth="1"/>
    <col min="5378" max="5378" width="12" style="68" customWidth="1"/>
    <col min="5379" max="5379" width="12.140625" style="68" customWidth="1"/>
    <col min="5380" max="5380" width="14.5703125" style="68" customWidth="1"/>
    <col min="5381" max="5381" width="16" style="68" customWidth="1"/>
    <col min="5382" max="5382" width="13.42578125" style="68" customWidth="1"/>
    <col min="5383" max="5386" width="0" style="68" hidden="1" customWidth="1"/>
    <col min="5387" max="5581" width="9.140625" style="68"/>
    <col min="5582" max="5582" width="6" style="68" customWidth="1"/>
    <col min="5583" max="5583" width="11" style="68" customWidth="1"/>
    <col min="5584" max="5584" width="12.85546875" style="68" customWidth="1"/>
    <col min="5585" max="5585" width="23.28515625" style="68" customWidth="1"/>
    <col min="5586" max="5586" width="24.140625" style="68" customWidth="1"/>
    <col min="5587" max="5587" width="0" style="68" hidden="1" customWidth="1"/>
    <col min="5588" max="5588" width="20.85546875" style="68" customWidth="1"/>
    <col min="5589" max="5589" width="11.5703125" style="68" customWidth="1"/>
    <col min="5590" max="5607" width="0" style="68" hidden="1" customWidth="1"/>
    <col min="5608" max="5613" width="13.85546875" style="68" customWidth="1"/>
    <col min="5614" max="5614" width="0" style="68" hidden="1" customWidth="1"/>
    <col min="5615" max="5615" width="12.5703125" style="68" customWidth="1"/>
    <col min="5616" max="5616" width="13.140625" style="68" customWidth="1"/>
    <col min="5617" max="5617" width="12.5703125" style="68" customWidth="1"/>
    <col min="5618" max="5618" width="11.5703125" style="68" customWidth="1"/>
    <col min="5619" max="5620" width="12.42578125" style="68" customWidth="1"/>
    <col min="5621" max="5621" width="10.42578125" style="68" customWidth="1"/>
    <col min="5622" max="5622" width="12" style="68" customWidth="1"/>
    <col min="5623" max="5623" width="11.85546875" style="68" customWidth="1"/>
    <col min="5624" max="5624" width="9.42578125" style="68" customWidth="1"/>
    <col min="5625" max="5625" width="12.42578125" style="68" customWidth="1"/>
    <col min="5626" max="5627" width="12.5703125" style="68" customWidth="1"/>
    <col min="5628" max="5628" width="13" style="68" customWidth="1"/>
    <col min="5629" max="5629" width="12" style="68" customWidth="1"/>
    <col min="5630" max="5630" width="12.42578125" style="68" customWidth="1"/>
    <col min="5631" max="5631" width="12.5703125" style="68" customWidth="1"/>
    <col min="5632" max="5632" width="14.5703125" style="68" customWidth="1"/>
    <col min="5633" max="5633" width="12.42578125" style="68" customWidth="1"/>
    <col min="5634" max="5634" width="12" style="68" customWidth="1"/>
    <col min="5635" max="5635" width="12.140625" style="68" customWidth="1"/>
    <col min="5636" max="5636" width="14.5703125" style="68" customWidth="1"/>
    <col min="5637" max="5637" width="16" style="68" customWidth="1"/>
    <col min="5638" max="5638" width="13.42578125" style="68" customWidth="1"/>
    <col min="5639" max="5642" width="0" style="68" hidden="1" customWidth="1"/>
    <col min="5643" max="5837" width="9.140625" style="68"/>
    <col min="5838" max="5838" width="6" style="68" customWidth="1"/>
    <col min="5839" max="5839" width="11" style="68" customWidth="1"/>
    <col min="5840" max="5840" width="12.85546875" style="68" customWidth="1"/>
    <col min="5841" max="5841" width="23.28515625" style="68" customWidth="1"/>
    <col min="5842" max="5842" width="24.140625" style="68" customWidth="1"/>
    <col min="5843" max="5843" width="0" style="68" hidden="1" customWidth="1"/>
    <col min="5844" max="5844" width="20.85546875" style="68" customWidth="1"/>
    <col min="5845" max="5845" width="11.5703125" style="68" customWidth="1"/>
    <col min="5846" max="5863" width="0" style="68" hidden="1" customWidth="1"/>
    <col min="5864" max="5869" width="13.85546875" style="68" customWidth="1"/>
    <col min="5870" max="5870" width="0" style="68" hidden="1" customWidth="1"/>
    <col min="5871" max="5871" width="12.5703125" style="68" customWidth="1"/>
    <col min="5872" max="5872" width="13.140625" style="68" customWidth="1"/>
    <col min="5873" max="5873" width="12.5703125" style="68" customWidth="1"/>
    <col min="5874" max="5874" width="11.5703125" style="68" customWidth="1"/>
    <col min="5875" max="5876" width="12.42578125" style="68" customWidth="1"/>
    <col min="5877" max="5877" width="10.42578125" style="68" customWidth="1"/>
    <col min="5878" max="5878" width="12" style="68" customWidth="1"/>
    <col min="5879" max="5879" width="11.85546875" style="68" customWidth="1"/>
    <col min="5880" max="5880" width="9.42578125" style="68" customWidth="1"/>
    <col min="5881" max="5881" width="12.42578125" style="68" customWidth="1"/>
    <col min="5882" max="5883" width="12.5703125" style="68" customWidth="1"/>
    <col min="5884" max="5884" width="13" style="68" customWidth="1"/>
    <col min="5885" max="5885" width="12" style="68" customWidth="1"/>
    <col min="5886" max="5886" width="12.42578125" style="68" customWidth="1"/>
    <col min="5887" max="5887" width="12.5703125" style="68" customWidth="1"/>
    <col min="5888" max="5888" width="14.5703125" style="68" customWidth="1"/>
    <col min="5889" max="5889" width="12.42578125" style="68" customWidth="1"/>
    <col min="5890" max="5890" width="12" style="68" customWidth="1"/>
    <col min="5891" max="5891" width="12.140625" style="68" customWidth="1"/>
    <col min="5892" max="5892" width="14.5703125" style="68" customWidth="1"/>
    <col min="5893" max="5893" width="16" style="68" customWidth="1"/>
    <col min="5894" max="5894" width="13.42578125" style="68" customWidth="1"/>
    <col min="5895" max="5898" width="0" style="68" hidden="1" customWidth="1"/>
    <col min="5899" max="6093" width="9.140625" style="68"/>
    <col min="6094" max="6094" width="6" style="68" customWidth="1"/>
    <col min="6095" max="6095" width="11" style="68" customWidth="1"/>
    <col min="6096" max="6096" width="12.85546875" style="68" customWidth="1"/>
    <col min="6097" max="6097" width="23.28515625" style="68" customWidth="1"/>
    <col min="6098" max="6098" width="24.140625" style="68" customWidth="1"/>
    <col min="6099" max="6099" width="0" style="68" hidden="1" customWidth="1"/>
    <col min="6100" max="6100" width="20.85546875" style="68" customWidth="1"/>
    <col min="6101" max="6101" width="11.5703125" style="68" customWidth="1"/>
    <col min="6102" max="6119" width="0" style="68" hidden="1" customWidth="1"/>
    <col min="6120" max="6125" width="13.85546875" style="68" customWidth="1"/>
    <col min="6126" max="6126" width="0" style="68" hidden="1" customWidth="1"/>
    <col min="6127" max="6127" width="12.5703125" style="68" customWidth="1"/>
    <col min="6128" max="6128" width="13.140625" style="68" customWidth="1"/>
    <col min="6129" max="6129" width="12.5703125" style="68" customWidth="1"/>
    <col min="6130" max="6130" width="11.5703125" style="68" customWidth="1"/>
    <col min="6131" max="6132" width="12.42578125" style="68" customWidth="1"/>
    <col min="6133" max="6133" width="10.42578125" style="68" customWidth="1"/>
    <col min="6134" max="6134" width="12" style="68" customWidth="1"/>
    <col min="6135" max="6135" width="11.85546875" style="68" customWidth="1"/>
    <col min="6136" max="6136" width="9.42578125" style="68" customWidth="1"/>
    <col min="6137" max="6137" width="12.42578125" style="68" customWidth="1"/>
    <col min="6138" max="6139" width="12.5703125" style="68" customWidth="1"/>
    <col min="6140" max="6140" width="13" style="68" customWidth="1"/>
    <col min="6141" max="6141" width="12" style="68" customWidth="1"/>
    <col min="6142" max="6142" width="12.42578125" style="68" customWidth="1"/>
    <col min="6143" max="6143" width="12.5703125" style="68" customWidth="1"/>
    <col min="6144" max="6144" width="14.5703125" style="68" customWidth="1"/>
    <col min="6145" max="6145" width="12.42578125" style="68" customWidth="1"/>
    <col min="6146" max="6146" width="12" style="68" customWidth="1"/>
    <col min="6147" max="6147" width="12.140625" style="68" customWidth="1"/>
    <col min="6148" max="6148" width="14.5703125" style="68" customWidth="1"/>
    <col min="6149" max="6149" width="16" style="68" customWidth="1"/>
    <col min="6150" max="6150" width="13.42578125" style="68" customWidth="1"/>
    <col min="6151" max="6154" width="0" style="68" hidden="1" customWidth="1"/>
    <col min="6155" max="6349" width="9.140625" style="68"/>
    <col min="6350" max="6350" width="6" style="68" customWidth="1"/>
    <col min="6351" max="6351" width="11" style="68" customWidth="1"/>
    <col min="6352" max="6352" width="12.85546875" style="68" customWidth="1"/>
    <col min="6353" max="6353" width="23.28515625" style="68" customWidth="1"/>
    <col min="6354" max="6354" width="24.140625" style="68" customWidth="1"/>
    <col min="6355" max="6355" width="0" style="68" hidden="1" customWidth="1"/>
    <col min="6356" max="6356" width="20.85546875" style="68" customWidth="1"/>
    <col min="6357" max="6357" width="11.5703125" style="68" customWidth="1"/>
    <col min="6358" max="6375" width="0" style="68" hidden="1" customWidth="1"/>
    <col min="6376" max="6381" width="13.85546875" style="68" customWidth="1"/>
    <col min="6382" max="6382" width="0" style="68" hidden="1" customWidth="1"/>
    <col min="6383" max="6383" width="12.5703125" style="68" customWidth="1"/>
    <col min="6384" max="6384" width="13.140625" style="68" customWidth="1"/>
    <col min="6385" max="6385" width="12.5703125" style="68" customWidth="1"/>
    <col min="6386" max="6386" width="11.5703125" style="68" customWidth="1"/>
    <col min="6387" max="6388" width="12.42578125" style="68" customWidth="1"/>
    <col min="6389" max="6389" width="10.42578125" style="68" customWidth="1"/>
    <col min="6390" max="6390" width="12" style="68" customWidth="1"/>
    <col min="6391" max="6391" width="11.85546875" style="68" customWidth="1"/>
    <col min="6392" max="6392" width="9.42578125" style="68" customWidth="1"/>
    <col min="6393" max="6393" width="12.42578125" style="68" customWidth="1"/>
    <col min="6394" max="6395" width="12.5703125" style="68" customWidth="1"/>
    <col min="6396" max="6396" width="13" style="68" customWidth="1"/>
    <col min="6397" max="6397" width="12" style="68" customWidth="1"/>
    <col min="6398" max="6398" width="12.42578125" style="68" customWidth="1"/>
    <col min="6399" max="6399" width="12.5703125" style="68" customWidth="1"/>
    <col min="6400" max="6400" width="14.5703125" style="68" customWidth="1"/>
    <col min="6401" max="6401" width="12.42578125" style="68" customWidth="1"/>
    <col min="6402" max="6402" width="12" style="68" customWidth="1"/>
    <col min="6403" max="6403" width="12.140625" style="68" customWidth="1"/>
    <col min="6404" max="6404" width="14.5703125" style="68" customWidth="1"/>
    <col min="6405" max="6405" width="16" style="68" customWidth="1"/>
    <col min="6406" max="6406" width="13.42578125" style="68" customWidth="1"/>
    <col min="6407" max="6410" width="0" style="68" hidden="1" customWidth="1"/>
    <col min="6411" max="6605" width="9.140625" style="68"/>
    <col min="6606" max="6606" width="6" style="68" customWidth="1"/>
    <col min="6607" max="6607" width="11" style="68" customWidth="1"/>
    <col min="6608" max="6608" width="12.85546875" style="68" customWidth="1"/>
    <col min="6609" max="6609" width="23.28515625" style="68" customWidth="1"/>
    <col min="6610" max="6610" width="24.140625" style="68" customWidth="1"/>
    <col min="6611" max="6611" width="0" style="68" hidden="1" customWidth="1"/>
    <col min="6612" max="6612" width="20.85546875" style="68" customWidth="1"/>
    <col min="6613" max="6613" width="11.5703125" style="68" customWidth="1"/>
    <col min="6614" max="6631" width="0" style="68" hidden="1" customWidth="1"/>
    <col min="6632" max="6637" width="13.85546875" style="68" customWidth="1"/>
    <col min="6638" max="6638" width="0" style="68" hidden="1" customWidth="1"/>
    <col min="6639" max="6639" width="12.5703125" style="68" customWidth="1"/>
    <col min="6640" max="6640" width="13.140625" style="68" customWidth="1"/>
    <col min="6641" max="6641" width="12.5703125" style="68" customWidth="1"/>
    <col min="6642" max="6642" width="11.5703125" style="68" customWidth="1"/>
    <col min="6643" max="6644" width="12.42578125" style="68" customWidth="1"/>
    <col min="6645" max="6645" width="10.42578125" style="68" customWidth="1"/>
    <col min="6646" max="6646" width="12" style="68" customWidth="1"/>
    <col min="6647" max="6647" width="11.85546875" style="68" customWidth="1"/>
    <col min="6648" max="6648" width="9.42578125" style="68" customWidth="1"/>
    <col min="6649" max="6649" width="12.42578125" style="68" customWidth="1"/>
    <col min="6650" max="6651" width="12.5703125" style="68" customWidth="1"/>
    <col min="6652" max="6652" width="13" style="68" customWidth="1"/>
    <col min="6653" max="6653" width="12" style="68" customWidth="1"/>
    <col min="6654" max="6654" width="12.42578125" style="68" customWidth="1"/>
    <col min="6655" max="6655" width="12.5703125" style="68" customWidth="1"/>
    <col min="6656" max="6656" width="14.5703125" style="68" customWidth="1"/>
    <col min="6657" max="6657" width="12.42578125" style="68" customWidth="1"/>
    <col min="6658" max="6658" width="12" style="68" customWidth="1"/>
    <col min="6659" max="6659" width="12.140625" style="68" customWidth="1"/>
    <col min="6660" max="6660" width="14.5703125" style="68" customWidth="1"/>
    <col min="6661" max="6661" width="16" style="68" customWidth="1"/>
    <col min="6662" max="6662" width="13.42578125" style="68" customWidth="1"/>
    <col min="6663" max="6666" width="0" style="68" hidden="1" customWidth="1"/>
    <col min="6667" max="6861" width="9.140625" style="68"/>
    <col min="6862" max="6862" width="6" style="68" customWidth="1"/>
    <col min="6863" max="6863" width="11" style="68" customWidth="1"/>
    <col min="6864" max="6864" width="12.85546875" style="68" customWidth="1"/>
    <col min="6865" max="6865" width="23.28515625" style="68" customWidth="1"/>
    <col min="6866" max="6866" width="24.140625" style="68" customWidth="1"/>
    <col min="6867" max="6867" width="0" style="68" hidden="1" customWidth="1"/>
    <col min="6868" max="6868" width="20.85546875" style="68" customWidth="1"/>
    <col min="6869" max="6869" width="11.5703125" style="68" customWidth="1"/>
    <col min="6870" max="6887" width="0" style="68" hidden="1" customWidth="1"/>
    <col min="6888" max="6893" width="13.85546875" style="68" customWidth="1"/>
    <col min="6894" max="6894" width="0" style="68" hidden="1" customWidth="1"/>
    <col min="6895" max="6895" width="12.5703125" style="68" customWidth="1"/>
    <col min="6896" max="6896" width="13.140625" style="68" customWidth="1"/>
    <col min="6897" max="6897" width="12.5703125" style="68" customWidth="1"/>
    <col min="6898" max="6898" width="11.5703125" style="68" customWidth="1"/>
    <col min="6899" max="6900" width="12.42578125" style="68" customWidth="1"/>
    <col min="6901" max="6901" width="10.42578125" style="68" customWidth="1"/>
    <col min="6902" max="6902" width="12" style="68" customWidth="1"/>
    <col min="6903" max="6903" width="11.85546875" style="68" customWidth="1"/>
    <col min="6904" max="6904" width="9.42578125" style="68" customWidth="1"/>
    <col min="6905" max="6905" width="12.42578125" style="68" customWidth="1"/>
    <col min="6906" max="6907" width="12.5703125" style="68" customWidth="1"/>
    <col min="6908" max="6908" width="13" style="68" customWidth="1"/>
    <col min="6909" max="6909" width="12" style="68" customWidth="1"/>
    <col min="6910" max="6910" width="12.42578125" style="68" customWidth="1"/>
    <col min="6911" max="6911" width="12.5703125" style="68" customWidth="1"/>
    <col min="6912" max="6912" width="14.5703125" style="68" customWidth="1"/>
    <col min="6913" max="6913" width="12.42578125" style="68" customWidth="1"/>
    <col min="6914" max="6914" width="12" style="68" customWidth="1"/>
    <col min="6915" max="6915" width="12.140625" style="68" customWidth="1"/>
    <col min="6916" max="6916" width="14.5703125" style="68" customWidth="1"/>
    <col min="6917" max="6917" width="16" style="68" customWidth="1"/>
    <col min="6918" max="6918" width="13.42578125" style="68" customWidth="1"/>
    <col min="6919" max="6922" width="0" style="68" hidden="1" customWidth="1"/>
    <col min="6923" max="7117" width="9.140625" style="68"/>
    <col min="7118" max="7118" width="6" style="68" customWidth="1"/>
    <col min="7119" max="7119" width="11" style="68" customWidth="1"/>
    <col min="7120" max="7120" width="12.85546875" style="68" customWidth="1"/>
    <col min="7121" max="7121" width="23.28515625" style="68" customWidth="1"/>
    <col min="7122" max="7122" width="24.140625" style="68" customWidth="1"/>
    <col min="7123" max="7123" width="0" style="68" hidden="1" customWidth="1"/>
    <col min="7124" max="7124" width="20.85546875" style="68" customWidth="1"/>
    <col min="7125" max="7125" width="11.5703125" style="68" customWidth="1"/>
    <col min="7126" max="7143" width="0" style="68" hidden="1" customWidth="1"/>
    <col min="7144" max="7149" width="13.85546875" style="68" customWidth="1"/>
    <col min="7150" max="7150" width="0" style="68" hidden="1" customWidth="1"/>
    <col min="7151" max="7151" width="12.5703125" style="68" customWidth="1"/>
    <col min="7152" max="7152" width="13.140625" style="68" customWidth="1"/>
    <col min="7153" max="7153" width="12.5703125" style="68" customWidth="1"/>
    <col min="7154" max="7154" width="11.5703125" style="68" customWidth="1"/>
    <col min="7155" max="7156" width="12.42578125" style="68" customWidth="1"/>
    <col min="7157" max="7157" width="10.42578125" style="68" customWidth="1"/>
    <col min="7158" max="7158" width="12" style="68" customWidth="1"/>
    <col min="7159" max="7159" width="11.85546875" style="68" customWidth="1"/>
    <col min="7160" max="7160" width="9.42578125" style="68" customWidth="1"/>
    <col min="7161" max="7161" width="12.42578125" style="68" customWidth="1"/>
    <col min="7162" max="7163" width="12.5703125" style="68" customWidth="1"/>
    <col min="7164" max="7164" width="13" style="68" customWidth="1"/>
    <col min="7165" max="7165" width="12" style="68" customWidth="1"/>
    <col min="7166" max="7166" width="12.42578125" style="68" customWidth="1"/>
    <col min="7167" max="7167" width="12.5703125" style="68" customWidth="1"/>
    <col min="7168" max="7168" width="14.5703125" style="68" customWidth="1"/>
    <col min="7169" max="7169" width="12.42578125" style="68" customWidth="1"/>
    <col min="7170" max="7170" width="12" style="68" customWidth="1"/>
    <col min="7171" max="7171" width="12.140625" style="68" customWidth="1"/>
    <col min="7172" max="7172" width="14.5703125" style="68" customWidth="1"/>
    <col min="7173" max="7173" width="16" style="68" customWidth="1"/>
    <col min="7174" max="7174" width="13.42578125" style="68" customWidth="1"/>
    <col min="7175" max="7178" width="0" style="68" hidden="1" customWidth="1"/>
    <col min="7179" max="7373" width="9.140625" style="68"/>
    <col min="7374" max="7374" width="6" style="68" customWidth="1"/>
    <col min="7375" max="7375" width="11" style="68" customWidth="1"/>
    <col min="7376" max="7376" width="12.85546875" style="68" customWidth="1"/>
    <col min="7377" max="7377" width="23.28515625" style="68" customWidth="1"/>
    <col min="7378" max="7378" width="24.140625" style="68" customWidth="1"/>
    <col min="7379" max="7379" width="0" style="68" hidden="1" customWidth="1"/>
    <col min="7380" max="7380" width="20.85546875" style="68" customWidth="1"/>
    <col min="7381" max="7381" width="11.5703125" style="68" customWidth="1"/>
    <col min="7382" max="7399" width="0" style="68" hidden="1" customWidth="1"/>
    <col min="7400" max="7405" width="13.85546875" style="68" customWidth="1"/>
    <col min="7406" max="7406" width="0" style="68" hidden="1" customWidth="1"/>
    <col min="7407" max="7407" width="12.5703125" style="68" customWidth="1"/>
    <col min="7408" max="7408" width="13.140625" style="68" customWidth="1"/>
    <col min="7409" max="7409" width="12.5703125" style="68" customWidth="1"/>
    <col min="7410" max="7410" width="11.5703125" style="68" customWidth="1"/>
    <col min="7411" max="7412" width="12.42578125" style="68" customWidth="1"/>
    <col min="7413" max="7413" width="10.42578125" style="68" customWidth="1"/>
    <col min="7414" max="7414" width="12" style="68" customWidth="1"/>
    <col min="7415" max="7415" width="11.85546875" style="68" customWidth="1"/>
    <col min="7416" max="7416" width="9.42578125" style="68" customWidth="1"/>
    <col min="7417" max="7417" width="12.42578125" style="68" customWidth="1"/>
    <col min="7418" max="7419" width="12.5703125" style="68" customWidth="1"/>
    <col min="7420" max="7420" width="13" style="68" customWidth="1"/>
    <col min="7421" max="7421" width="12" style="68" customWidth="1"/>
    <col min="7422" max="7422" width="12.42578125" style="68" customWidth="1"/>
    <col min="7423" max="7423" width="12.5703125" style="68" customWidth="1"/>
    <col min="7424" max="7424" width="14.5703125" style="68" customWidth="1"/>
    <col min="7425" max="7425" width="12.42578125" style="68" customWidth="1"/>
    <col min="7426" max="7426" width="12" style="68" customWidth="1"/>
    <col min="7427" max="7427" width="12.140625" style="68" customWidth="1"/>
    <col min="7428" max="7428" width="14.5703125" style="68" customWidth="1"/>
    <col min="7429" max="7429" width="16" style="68" customWidth="1"/>
    <col min="7430" max="7430" width="13.42578125" style="68" customWidth="1"/>
    <col min="7431" max="7434" width="0" style="68" hidden="1" customWidth="1"/>
    <col min="7435" max="7629" width="9.140625" style="68"/>
    <col min="7630" max="7630" width="6" style="68" customWidth="1"/>
    <col min="7631" max="7631" width="11" style="68" customWidth="1"/>
    <col min="7632" max="7632" width="12.85546875" style="68" customWidth="1"/>
    <col min="7633" max="7633" width="23.28515625" style="68" customWidth="1"/>
    <col min="7634" max="7634" width="24.140625" style="68" customWidth="1"/>
    <col min="7635" max="7635" width="0" style="68" hidden="1" customWidth="1"/>
    <col min="7636" max="7636" width="20.85546875" style="68" customWidth="1"/>
    <col min="7637" max="7637" width="11.5703125" style="68" customWidth="1"/>
    <col min="7638" max="7655" width="0" style="68" hidden="1" customWidth="1"/>
    <col min="7656" max="7661" width="13.85546875" style="68" customWidth="1"/>
    <col min="7662" max="7662" width="0" style="68" hidden="1" customWidth="1"/>
    <col min="7663" max="7663" width="12.5703125" style="68" customWidth="1"/>
    <col min="7664" max="7664" width="13.140625" style="68" customWidth="1"/>
    <col min="7665" max="7665" width="12.5703125" style="68" customWidth="1"/>
    <col min="7666" max="7666" width="11.5703125" style="68" customWidth="1"/>
    <col min="7667" max="7668" width="12.42578125" style="68" customWidth="1"/>
    <col min="7669" max="7669" width="10.42578125" style="68" customWidth="1"/>
    <col min="7670" max="7670" width="12" style="68" customWidth="1"/>
    <col min="7671" max="7671" width="11.85546875" style="68" customWidth="1"/>
    <col min="7672" max="7672" width="9.42578125" style="68" customWidth="1"/>
    <col min="7673" max="7673" width="12.42578125" style="68" customWidth="1"/>
    <col min="7674" max="7675" width="12.5703125" style="68" customWidth="1"/>
    <col min="7676" max="7676" width="13" style="68" customWidth="1"/>
    <col min="7677" max="7677" width="12" style="68" customWidth="1"/>
    <col min="7678" max="7678" width="12.42578125" style="68" customWidth="1"/>
    <col min="7679" max="7679" width="12.5703125" style="68" customWidth="1"/>
    <col min="7680" max="7680" width="14.5703125" style="68" customWidth="1"/>
    <col min="7681" max="7681" width="12.42578125" style="68" customWidth="1"/>
    <col min="7682" max="7682" width="12" style="68" customWidth="1"/>
    <col min="7683" max="7683" width="12.140625" style="68" customWidth="1"/>
    <col min="7684" max="7684" width="14.5703125" style="68" customWidth="1"/>
    <col min="7685" max="7685" width="16" style="68" customWidth="1"/>
    <col min="7686" max="7686" width="13.42578125" style="68" customWidth="1"/>
    <col min="7687" max="7690" width="0" style="68" hidden="1" customWidth="1"/>
    <col min="7691" max="7885" width="9.140625" style="68"/>
    <col min="7886" max="7886" width="6" style="68" customWidth="1"/>
    <col min="7887" max="7887" width="11" style="68" customWidth="1"/>
    <col min="7888" max="7888" width="12.85546875" style="68" customWidth="1"/>
    <col min="7889" max="7889" width="23.28515625" style="68" customWidth="1"/>
    <col min="7890" max="7890" width="24.140625" style="68" customWidth="1"/>
    <col min="7891" max="7891" width="0" style="68" hidden="1" customWidth="1"/>
    <col min="7892" max="7892" width="20.85546875" style="68" customWidth="1"/>
    <col min="7893" max="7893" width="11.5703125" style="68" customWidth="1"/>
    <col min="7894" max="7911" width="0" style="68" hidden="1" customWidth="1"/>
    <col min="7912" max="7917" width="13.85546875" style="68" customWidth="1"/>
    <col min="7918" max="7918" width="0" style="68" hidden="1" customWidth="1"/>
    <col min="7919" max="7919" width="12.5703125" style="68" customWidth="1"/>
    <col min="7920" max="7920" width="13.140625" style="68" customWidth="1"/>
    <col min="7921" max="7921" width="12.5703125" style="68" customWidth="1"/>
    <col min="7922" max="7922" width="11.5703125" style="68" customWidth="1"/>
    <col min="7923" max="7924" width="12.42578125" style="68" customWidth="1"/>
    <col min="7925" max="7925" width="10.42578125" style="68" customWidth="1"/>
    <col min="7926" max="7926" width="12" style="68" customWidth="1"/>
    <col min="7927" max="7927" width="11.85546875" style="68" customWidth="1"/>
    <col min="7928" max="7928" width="9.42578125" style="68" customWidth="1"/>
    <col min="7929" max="7929" width="12.42578125" style="68" customWidth="1"/>
    <col min="7930" max="7931" width="12.5703125" style="68" customWidth="1"/>
    <col min="7932" max="7932" width="13" style="68" customWidth="1"/>
    <col min="7933" max="7933" width="12" style="68" customWidth="1"/>
    <col min="7934" max="7934" width="12.42578125" style="68" customWidth="1"/>
    <col min="7935" max="7935" width="12.5703125" style="68" customWidth="1"/>
    <col min="7936" max="7936" width="14.5703125" style="68" customWidth="1"/>
    <col min="7937" max="7937" width="12.42578125" style="68" customWidth="1"/>
    <col min="7938" max="7938" width="12" style="68" customWidth="1"/>
    <col min="7939" max="7939" width="12.140625" style="68" customWidth="1"/>
    <col min="7940" max="7940" width="14.5703125" style="68" customWidth="1"/>
    <col min="7941" max="7941" width="16" style="68" customWidth="1"/>
    <col min="7942" max="7942" width="13.42578125" style="68" customWidth="1"/>
    <col min="7943" max="7946" width="0" style="68" hidden="1" customWidth="1"/>
    <col min="7947" max="8141" width="9.140625" style="68"/>
    <col min="8142" max="8142" width="6" style="68" customWidth="1"/>
    <col min="8143" max="8143" width="11" style="68" customWidth="1"/>
    <col min="8144" max="8144" width="12.85546875" style="68" customWidth="1"/>
    <col min="8145" max="8145" width="23.28515625" style="68" customWidth="1"/>
    <col min="8146" max="8146" width="24.140625" style="68" customWidth="1"/>
    <col min="8147" max="8147" width="0" style="68" hidden="1" customWidth="1"/>
    <col min="8148" max="8148" width="20.85546875" style="68" customWidth="1"/>
    <col min="8149" max="8149" width="11.5703125" style="68" customWidth="1"/>
    <col min="8150" max="8167" width="0" style="68" hidden="1" customWidth="1"/>
    <col min="8168" max="8173" width="13.85546875" style="68" customWidth="1"/>
    <col min="8174" max="8174" width="0" style="68" hidden="1" customWidth="1"/>
    <col min="8175" max="8175" width="12.5703125" style="68" customWidth="1"/>
    <col min="8176" max="8176" width="13.140625" style="68" customWidth="1"/>
    <col min="8177" max="8177" width="12.5703125" style="68" customWidth="1"/>
    <col min="8178" max="8178" width="11.5703125" style="68" customWidth="1"/>
    <col min="8179" max="8180" width="12.42578125" style="68" customWidth="1"/>
    <col min="8181" max="8181" width="10.42578125" style="68" customWidth="1"/>
    <col min="8182" max="8182" width="12" style="68" customWidth="1"/>
    <col min="8183" max="8183" width="11.85546875" style="68" customWidth="1"/>
    <col min="8184" max="8184" width="9.42578125" style="68" customWidth="1"/>
    <col min="8185" max="8185" width="12.42578125" style="68" customWidth="1"/>
    <col min="8186" max="8187" width="12.5703125" style="68" customWidth="1"/>
    <col min="8188" max="8188" width="13" style="68" customWidth="1"/>
    <col min="8189" max="8189" width="12" style="68" customWidth="1"/>
    <col min="8190" max="8190" width="12.42578125" style="68" customWidth="1"/>
    <col min="8191" max="8191" width="12.5703125" style="68" customWidth="1"/>
    <col min="8192" max="8192" width="14.5703125" style="68" customWidth="1"/>
    <col min="8193" max="8193" width="12.42578125" style="68" customWidth="1"/>
    <col min="8194" max="8194" width="12" style="68" customWidth="1"/>
    <col min="8195" max="8195" width="12.140625" style="68" customWidth="1"/>
    <col min="8196" max="8196" width="14.5703125" style="68" customWidth="1"/>
    <col min="8197" max="8197" width="16" style="68" customWidth="1"/>
    <col min="8198" max="8198" width="13.42578125" style="68" customWidth="1"/>
    <col min="8199" max="8202" width="0" style="68" hidden="1" customWidth="1"/>
    <col min="8203" max="8397" width="9.140625" style="68"/>
    <col min="8398" max="8398" width="6" style="68" customWidth="1"/>
    <col min="8399" max="8399" width="11" style="68" customWidth="1"/>
    <col min="8400" max="8400" width="12.85546875" style="68" customWidth="1"/>
    <col min="8401" max="8401" width="23.28515625" style="68" customWidth="1"/>
    <col min="8402" max="8402" width="24.140625" style="68" customWidth="1"/>
    <col min="8403" max="8403" width="0" style="68" hidden="1" customWidth="1"/>
    <col min="8404" max="8404" width="20.85546875" style="68" customWidth="1"/>
    <col min="8405" max="8405" width="11.5703125" style="68" customWidth="1"/>
    <col min="8406" max="8423" width="0" style="68" hidden="1" customWidth="1"/>
    <col min="8424" max="8429" width="13.85546875" style="68" customWidth="1"/>
    <col min="8430" max="8430" width="0" style="68" hidden="1" customWidth="1"/>
    <col min="8431" max="8431" width="12.5703125" style="68" customWidth="1"/>
    <col min="8432" max="8432" width="13.140625" style="68" customWidth="1"/>
    <col min="8433" max="8433" width="12.5703125" style="68" customWidth="1"/>
    <col min="8434" max="8434" width="11.5703125" style="68" customWidth="1"/>
    <col min="8435" max="8436" width="12.42578125" style="68" customWidth="1"/>
    <col min="8437" max="8437" width="10.42578125" style="68" customWidth="1"/>
    <col min="8438" max="8438" width="12" style="68" customWidth="1"/>
    <col min="8439" max="8439" width="11.85546875" style="68" customWidth="1"/>
    <col min="8440" max="8440" width="9.42578125" style="68" customWidth="1"/>
    <col min="8441" max="8441" width="12.42578125" style="68" customWidth="1"/>
    <col min="8442" max="8443" width="12.5703125" style="68" customWidth="1"/>
    <col min="8444" max="8444" width="13" style="68" customWidth="1"/>
    <col min="8445" max="8445" width="12" style="68" customWidth="1"/>
    <col min="8446" max="8446" width="12.42578125" style="68" customWidth="1"/>
    <col min="8447" max="8447" width="12.5703125" style="68" customWidth="1"/>
    <col min="8448" max="8448" width="14.5703125" style="68" customWidth="1"/>
    <col min="8449" max="8449" width="12.42578125" style="68" customWidth="1"/>
    <col min="8450" max="8450" width="12" style="68" customWidth="1"/>
    <col min="8451" max="8451" width="12.140625" style="68" customWidth="1"/>
    <col min="8452" max="8452" width="14.5703125" style="68" customWidth="1"/>
    <col min="8453" max="8453" width="16" style="68" customWidth="1"/>
    <col min="8454" max="8454" width="13.42578125" style="68" customWidth="1"/>
    <col min="8455" max="8458" width="0" style="68" hidden="1" customWidth="1"/>
    <col min="8459" max="8653" width="9.140625" style="68"/>
    <col min="8654" max="8654" width="6" style="68" customWidth="1"/>
    <col min="8655" max="8655" width="11" style="68" customWidth="1"/>
    <col min="8656" max="8656" width="12.85546875" style="68" customWidth="1"/>
    <col min="8657" max="8657" width="23.28515625" style="68" customWidth="1"/>
    <col min="8658" max="8658" width="24.140625" style="68" customWidth="1"/>
    <col min="8659" max="8659" width="0" style="68" hidden="1" customWidth="1"/>
    <col min="8660" max="8660" width="20.85546875" style="68" customWidth="1"/>
    <col min="8661" max="8661" width="11.5703125" style="68" customWidth="1"/>
    <col min="8662" max="8679" width="0" style="68" hidden="1" customWidth="1"/>
    <col min="8680" max="8685" width="13.85546875" style="68" customWidth="1"/>
    <col min="8686" max="8686" width="0" style="68" hidden="1" customWidth="1"/>
    <col min="8687" max="8687" width="12.5703125" style="68" customWidth="1"/>
    <col min="8688" max="8688" width="13.140625" style="68" customWidth="1"/>
    <col min="8689" max="8689" width="12.5703125" style="68" customWidth="1"/>
    <col min="8690" max="8690" width="11.5703125" style="68" customWidth="1"/>
    <col min="8691" max="8692" width="12.42578125" style="68" customWidth="1"/>
    <col min="8693" max="8693" width="10.42578125" style="68" customWidth="1"/>
    <col min="8694" max="8694" width="12" style="68" customWidth="1"/>
    <col min="8695" max="8695" width="11.85546875" style="68" customWidth="1"/>
    <col min="8696" max="8696" width="9.42578125" style="68" customWidth="1"/>
    <col min="8697" max="8697" width="12.42578125" style="68" customWidth="1"/>
    <col min="8698" max="8699" width="12.5703125" style="68" customWidth="1"/>
    <col min="8700" max="8700" width="13" style="68" customWidth="1"/>
    <col min="8701" max="8701" width="12" style="68" customWidth="1"/>
    <col min="8702" max="8702" width="12.42578125" style="68" customWidth="1"/>
    <col min="8703" max="8703" width="12.5703125" style="68" customWidth="1"/>
    <col min="8704" max="8704" width="14.5703125" style="68" customWidth="1"/>
    <col min="8705" max="8705" width="12.42578125" style="68" customWidth="1"/>
    <col min="8706" max="8706" width="12" style="68" customWidth="1"/>
    <col min="8707" max="8707" width="12.140625" style="68" customWidth="1"/>
    <col min="8708" max="8708" width="14.5703125" style="68" customWidth="1"/>
    <col min="8709" max="8709" width="16" style="68" customWidth="1"/>
    <col min="8710" max="8710" width="13.42578125" style="68" customWidth="1"/>
    <col min="8711" max="8714" width="0" style="68" hidden="1" customWidth="1"/>
    <col min="8715" max="8909" width="9.140625" style="68"/>
    <col min="8910" max="8910" width="6" style="68" customWidth="1"/>
    <col min="8911" max="8911" width="11" style="68" customWidth="1"/>
    <col min="8912" max="8912" width="12.85546875" style="68" customWidth="1"/>
    <col min="8913" max="8913" width="23.28515625" style="68" customWidth="1"/>
    <col min="8914" max="8914" width="24.140625" style="68" customWidth="1"/>
    <col min="8915" max="8915" width="0" style="68" hidden="1" customWidth="1"/>
    <col min="8916" max="8916" width="20.85546875" style="68" customWidth="1"/>
    <col min="8917" max="8917" width="11.5703125" style="68" customWidth="1"/>
    <col min="8918" max="8935" width="0" style="68" hidden="1" customWidth="1"/>
    <col min="8936" max="8941" width="13.85546875" style="68" customWidth="1"/>
    <col min="8942" max="8942" width="0" style="68" hidden="1" customWidth="1"/>
    <col min="8943" max="8943" width="12.5703125" style="68" customWidth="1"/>
    <col min="8944" max="8944" width="13.140625" style="68" customWidth="1"/>
    <col min="8945" max="8945" width="12.5703125" style="68" customWidth="1"/>
    <col min="8946" max="8946" width="11.5703125" style="68" customWidth="1"/>
    <col min="8947" max="8948" width="12.42578125" style="68" customWidth="1"/>
    <col min="8949" max="8949" width="10.42578125" style="68" customWidth="1"/>
    <col min="8950" max="8950" width="12" style="68" customWidth="1"/>
    <col min="8951" max="8951" width="11.85546875" style="68" customWidth="1"/>
    <col min="8952" max="8952" width="9.42578125" style="68" customWidth="1"/>
    <col min="8953" max="8953" width="12.42578125" style="68" customWidth="1"/>
    <col min="8954" max="8955" width="12.5703125" style="68" customWidth="1"/>
    <col min="8956" max="8956" width="13" style="68" customWidth="1"/>
    <col min="8957" max="8957" width="12" style="68" customWidth="1"/>
    <col min="8958" max="8958" width="12.42578125" style="68" customWidth="1"/>
    <col min="8959" max="8959" width="12.5703125" style="68" customWidth="1"/>
    <col min="8960" max="8960" width="14.5703125" style="68" customWidth="1"/>
    <col min="8961" max="8961" width="12.42578125" style="68" customWidth="1"/>
    <col min="8962" max="8962" width="12" style="68" customWidth="1"/>
    <col min="8963" max="8963" width="12.140625" style="68" customWidth="1"/>
    <col min="8964" max="8964" width="14.5703125" style="68" customWidth="1"/>
    <col min="8965" max="8965" width="16" style="68" customWidth="1"/>
    <col min="8966" max="8966" width="13.42578125" style="68" customWidth="1"/>
    <col min="8967" max="8970" width="0" style="68" hidden="1" customWidth="1"/>
    <col min="8971" max="9165" width="9.140625" style="68"/>
    <col min="9166" max="9166" width="6" style="68" customWidth="1"/>
    <col min="9167" max="9167" width="11" style="68" customWidth="1"/>
    <col min="9168" max="9168" width="12.85546875" style="68" customWidth="1"/>
    <col min="9169" max="9169" width="23.28515625" style="68" customWidth="1"/>
    <col min="9170" max="9170" width="24.140625" style="68" customWidth="1"/>
    <col min="9171" max="9171" width="0" style="68" hidden="1" customWidth="1"/>
    <col min="9172" max="9172" width="20.85546875" style="68" customWidth="1"/>
    <col min="9173" max="9173" width="11.5703125" style="68" customWidth="1"/>
    <col min="9174" max="9191" width="0" style="68" hidden="1" customWidth="1"/>
    <col min="9192" max="9197" width="13.85546875" style="68" customWidth="1"/>
    <col min="9198" max="9198" width="0" style="68" hidden="1" customWidth="1"/>
    <col min="9199" max="9199" width="12.5703125" style="68" customWidth="1"/>
    <col min="9200" max="9200" width="13.140625" style="68" customWidth="1"/>
    <col min="9201" max="9201" width="12.5703125" style="68" customWidth="1"/>
    <col min="9202" max="9202" width="11.5703125" style="68" customWidth="1"/>
    <col min="9203" max="9204" width="12.42578125" style="68" customWidth="1"/>
    <col min="9205" max="9205" width="10.42578125" style="68" customWidth="1"/>
    <col min="9206" max="9206" width="12" style="68" customWidth="1"/>
    <col min="9207" max="9207" width="11.85546875" style="68" customWidth="1"/>
    <col min="9208" max="9208" width="9.42578125" style="68" customWidth="1"/>
    <col min="9209" max="9209" width="12.42578125" style="68" customWidth="1"/>
    <col min="9210" max="9211" width="12.5703125" style="68" customWidth="1"/>
    <col min="9212" max="9212" width="13" style="68" customWidth="1"/>
    <col min="9213" max="9213" width="12" style="68" customWidth="1"/>
    <col min="9214" max="9214" width="12.42578125" style="68" customWidth="1"/>
    <col min="9215" max="9215" width="12.5703125" style="68" customWidth="1"/>
    <col min="9216" max="9216" width="14.5703125" style="68" customWidth="1"/>
    <col min="9217" max="9217" width="12.42578125" style="68" customWidth="1"/>
    <col min="9218" max="9218" width="12" style="68" customWidth="1"/>
    <col min="9219" max="9219" width="12.140625" style="68" customWidth="1"/>
    <col min="9220" max="9220" width="14.5703125" style="68" customWidth="1"/>
    <col min="9221" max="9221" width="16" style="68" customWidth="1"/>
    <col min="9222" max="9222" width="13.42578125" style="68" customWidth="1"/>
    <col min="9223" max="9226" width="0" style="68" hidden="1" customWidth="1"/>
    <col min="9227" max="9421" width="9.140625" style="68"/>
    <col min="9422" max="9422" width="6" style="68" customWidth="1"/>
    <col min="9423" max="9423" width="11" style="68" customWidth="1"/>
    <col min="9424" max="9424" width="12.85546875" style="68" customWidth="1"/>
    <col min="9425" max="9425" width="23.28515625" style="68" customWidth="1"/>
    <col min="9426" max="9426" width="24.140625" style="68" customWidth="1"/>
    <col min="9427" max="9427" width="0" style="68" hidden="1" customWidth="1"/>
    <col min="9428" max="9428" width="20.85546875" style="68" customWidth="1"/>
    <col min="9429" max="9429" width="11.5703125" style="68" customWidth="1"/>
    <col min="9430" max="9447" width="0" style="68" hidden="1" customWidth="1"/>
    <col min="9448" max="9453" width="13.85546875" style="68" customWidth="1"/>
    <col min="9454" max="9454" width="0" style="68" hidden="1" customWidth="1"/>
    <col min="9455" max="9455" width="12.5703125" style="68" customWidth="1"/>
    <col min="9456" max="9456" width="13.140625" style="68" customWidth="1"/>
    <col min="9457" max="9457" width="12.5703125" style="68" customWidth="1"/>
    <col min="9458" max="9458" width="11.5703125" style="68" customWidth="1"/>
    <col min="9459" max="9460" width="12.42578125" style="68" customWidth="1"/>
    <col min="9461" max="9461" width="10.42578125" style="68" customWidth="1"/>
    <col min="9462" max="9462" width="12" style="68" customWidth="1"/>
    <col min="9463" max="9463" width="11.85546875" style="68" customWidth="1"/>
    <col min="9464" max="9464" width="9.42578125" style="68" customWidth="1"/>
    <col min="9465" max="9465" width="12.42578125" style="68" customWidth="1"/>
    <col min="9466" max="9467" width="12.5703125" style="68" customWidth="1"/>
    <col min="9468" max="9468" width="13" style="68" customWidth="1"/>
    <col min="9469" max="9469" width="12" style="68" customWidth="1"/>
    <col min="9470" max="9470" width="12.42578125" style="68" customWidth="1"/>
    <col min="9471" max="9471" width="12.5703125" style="68" customWidth="1"/>
    <col min="9472" max="9472" width="14.5703125" style="68" customWidth="1"/>
    <col min="9473" max="9473" width="12.42578125" style="68" customWidth="1"/>
    <col min="9474" max="9474" width="12" style="68" customWidth="1"/>
    <col min="9475" max="9475" width="12.140625" style="68" customWidth="1"/>
    <col min="9476" max="9476" width="14.5703125" style="68" customWidth="1"/>
    <col min="9477" max="9477" width="16" style="68" customWidth="1"/>
    <col min="9478" max="9478" width="13.42578125" style="68" customWidth="1"/>
    <col min="9479" max="9482" width="0" style="68" hidden="1" customWidth="1"/>
    <col min="9483" max="9677" width="9.140625" style="68"/>
    <col min="9678" max="9678" width="6" style="68" customWidth="1"/>
    <col min="9679" max="9679" width="11" style="68" customWidth="1"/>
    <col min="9680" max="9680" width="12.85546875" style="68" customWidth="1"/>
    <col min="9681" max="9681" width="23.28515625" style="68" customWidth="1"/>
    <col min="9682" max="9682" width="24.140625" style="68" customWidth="1"/>
    <col min="9683" max="9683" width="0" style="68" hidden="1" customWidth="1"/>
    <col min="9684" max="9684" width="20.85546875" style="68" customWidth="1"/>
    <col min="9685" max="9685" width="11.5703125" style="68" customWidth="1"/>
    <col min="9686" max="9703" width="0" style="68" hidden="1" customWidth="1"/>
    <col min="9704" max="9709" width="13.85546875" style="68" customWidth="1"/>
    <col min="9710" max="9710" width="0" style="68" hidden="1" customWidth="1"/>
    <col min="9711" max="9711" width="12.5703125" style="68" customWidth="1"/>
    <col min="9712" max="9712" width="13.140625" style="68" customWidth="1"/>
    <col min="9713" max="9713" width="12.5703125" style="68" customWidth="1"/>
    <col min="9714" max="9714" width="11.5703125" style="68" customWidth="1"/>
    <col min="9715" max="9716" width="12.42578125" style="68" customWidth="1"/>
    <col min="9717" max="9717" width="10.42578125" style="68" customWidth="1"/>
    <col min="9718" max="9718" width="12" style="68" customWidth="1"/>
    <col min="9719" max="9719" width="11.85546875" style="68" customWidth="1"/>
    <col min="9720" max="9720" width="9.42578125" style="68" customWidth="1"/>
    <col min="9721" max="9721" width="12.42578125" style="68" customWidth="1"/>
    <col min="9722" max="9723" width="12.5703125" style="68" customWidth="1"/>
    <col min="9724" max="9724" width="13" style="68" customWidth="1"/>
    <col min="9725" max="9725" width="12" style="68" customWidth="1"/>
    <col min="9726" max="9726" width="12.42578125" style="68" customWidth="1"/>
    <col min="9727" max="9727" width="12.5703125" style="68" customWidth="1"/>
    <col min="9728" max="9728" width="14.5703125" style="68" customWidth="1"/>
    <col min="9729" max="9729" width="12.42578125" style="68" customWidth="1"/>
    <col min="9730" max="9730" width="12" style="68" customWidth="1"/>
    <col min="9731" max="9731" width="12.140625" style="68" customWidth="1"/>
    <col min="9732" max="9732" width="14.5703125" style="68" customWidth="1"/>
    <col min="9733" max="9733" width="16" style="68" customWidth="1"/>
    <col min="9734" max="9734" width="13.42578125" style="68" customWidth="1"/>
    <col min="9735" max="9738" width="0" style="68" hidden="1" customWidth="1"/>
    <col min="9739" max="9933" width="9.140625" style="68"/>
    <col min="9934" max="9934" width="6" style="68" customWidth="1"/>
    <col min="9935" max="9935" width="11" style="68" customWidth="1"/>
    <col min="9936" max="9936" width="12.85546875" style="68" customWidth="1"/>
    <col min="9937" max="9937" width="23.28515625" style="68" customWidth="1"/>
    <col min="9938" max="9938" width="24.140625" style="68" customWidth="1"/>
    <col min="9939" max="9939" width="0" style="68" hidden="1" customWidth="1"/>
    <col min="9940" max="9940" width="20.85546875" style="68" customWidth="1"/>
    <col min="9941" max="9941" width="11.5703125" style="68" customWidth="1"/>
    <col min="9942" max="9959" width="0" style="68" hidden="1" customWidth="1"/>
    <col min="9960" max="9965" width="13.85546875" style="68" customWidth="1"/>
    <col min="9966" max="9966" width="0" style="68" hidden="1" customWidth="1"/>
    <col min="9967" max="9967" width="12.5703125" style="68" customWidth="1"/>
    <col min="9968" max="9968" width="13.140625" style="68" customWidth="1"/>
    <col min="9969" max="9969" width="12.5703125" style="68" customWidth="1"/>
    <col min="9970" max="9970" width="11.5703125" style="68" customWidth="1"/>
    <col min="9971" max="9972" width="12.42578125" style="68" customWidth="1"/>
    <col min="9973" max="9973" width="10.42578125" style="68" customWidth="1"/>
    <col min="9974" max="9974" width="12" style="68" customWidth="1"/>
    <col min="9975" max="9975" width="11.85546875" style="68" customWidth="1"/>
    <col min="9976" max="9976" width="9.42578125" style="68" customWidth="1"/>
    <col min="9977" max="9977" width="12.42578125" style="68" customWidth="1"/>
    <col min="9978" max="9979" width="12.5703125" style="68" customWidth="1"/>
    <col min="9980" max="9980" width="13" style="68" customWidth="1"/>
    <col min="9981" max="9981" width="12" style="68" customWidth="1"/>
    <col min="9982" max="9982" width="12.42578125" style="68" customWidth="1"/>
    <col min="9983" max="9983" width="12.5703125" style="68" customWidth="1"/>
    <col min="9984" max="9984" width="14.5703125" style="68" customWidth="1"/>
    <col min="9985" max="9985" width="12.42578125" style="68" customWidth="1"/>
    <col min="9986" max="9986" width="12" style="68" customWidth="1"/>
    <col min="9987" max="9987" width="12.140625" style="68" customWidth="1"/>
    <col min="9988" max="9988" width="14.5703125" style="68" customWidth="1"/>
    <col min="9989" max="9989" width="16" style="68" customWidth="1"/>
    <col min="9990" max="9990" width="13.42578125" style="68" customWidth="1"/>
    <col min="9991" max="9994" width="0" style="68" hidden="1" customWidth="1"/>
    <col min="9995" max="10189" width="9.140625" style="68"/>
    <col min="10190" max="10190" width="6" style="68" customWidth="1"/>
    <col min="10191" max="10191" width="11" style="68" customWidth="1"/>
    <col min="10192" max="10192" width="12.85546875" style="68" customWidth="1"/>
    <col min="10193" max="10193" width="23.28515625" style="68" customWidth="1"/>
    <col min="10194" max="10194" width="24.140625" style="68" customWidth="1"/>
    <col min="10195" max="10195" width="0" style="68" hidden="1" customWidth="1"/>
    <col min="10196" max="10196" width="20.85546875" style="68" customWidth="1"/>
    <col min="10197" max="10197" width="11.5703125" style="68" customWidth="1"/>
    <col min="10198" max="10215" width="0" style="68" hidden="1" customWidth="1"/>
    <col min="10216" max="10221" width="13.85546875" style="68" customWidth="1"/>
    <col min="10222" max="10222" width="0" style="68" hidden="1" customWidth="1"/>
    <col min="10223" max="10223" width="12.5703125" style="68" customWidth="1"/>
    <col min="10224" max="10224" width="13.140625" style="68" customWidth="1"/>
    <col min="10225" max="10225" width="12.5703125" style="68" customWidth="1"/>
    <col min="10226" max="10226" width="11.5703125" style="68" customWidth="1"/>
    <col min="10227" max="10228" width="12.42578125" style="68" customWidth="1"/>
    <col min="10229" max="10229" width="10.42578125" style="68" customWidth="1"/>
    <col min="10230" max="10230" width="12" style="68" customWidth="1"/>
    <col min="10231" max="10231" width="11.85546875" style="68" customWidth="1"/>
    <col min="10232" max="10232" width="9.42578125" style="68" customWidth="1"/>
    <col min="10233" max="10233" width="12.42578125" style="68" customWidth="1"/>
    <col min="10234" max="10235" width="12.5703125" style="68" customWidth="1"/>
    <col min="10236" max="10236" width="13" style="68" customWidth="1"/>
    <col min="10237" max="10237" width="12" style="68" customWidth="1"/>
    <col min="10238" max="10238" width="12.42578125" style="68" customWidth="1"/>
    <col min="10239" max="10239" width="12.5703125" style="68" customWidth="1"/>
    <col min="10240" max="10240" width="14.5703125" style="68" customWidth="1"/>
    <col min="10241" max="10241" width="12.42578125" style="68" customWidth="1"/>
    <col min="10242" max="10242" width="12" style="68" customWidth="1"/>
    <col min="10243" max="10243" width="12.140625" style="68" customWidth="1"/>
    <col min="10244" max="10244" width="14.5703125" style="68" customWidth="1"/>
    <col min="10245" max="10245" width="16" style="68" customWidth="1"/>
    <col min="10246" max="10246" width="13.42578125" style="68" customWidth="1"/>
    <col min="10247" max="10250" width="0" style="68" hidden="1" customWidth="1"/>
    <col min="10251" max="10445" width="9.140625" style="68"/>
    <col min="10446" max="10446" width="6" style="68" customWidth="1"/>
    <col min="10447" max="10447" width="11" style="68" customWidth="1"/>
    <col min="10448" max="10448" width="12.85546875" style="68" customWidth="1"/>
    <col min="10449" max="10449" width="23.28515625" style="68" customWidth="1"/>
    <col min="10450" max="10450" width="24.140625" style="68" customWidth="1"/>
    <col min="10451" max="10451" width="0" style="68" hidden="1" customWidth="1"/>
    <col min="10452" max="10452" width="20.85546875" style="68" customWidth="1"/>
    <col min="10453" max="10453" width="11.5703125" style="68" customWidth="1"/>
    <col min="10454" max="10471" width="0" style="68" hidden="1" customWidth="1"/>
    <col min="10472" max="10477" width="13.85546875" style="68" customWidth="1"/>
    <col min="10478" max="10478" width="0" style="68" hidden="1" customWidth="1"/>
    <col min="10479" max="10479" width="12.5703125" style="68" customWidth="1"/>
    <col min="10480" max="10480" width="13.140625" style="68" customWidth="1"/>
    <col min="10481" max="10481" width="12.5703125" style="68" customWidth="1"/>
    <col min="10482" max="10482" width="11.5703125" style="68" customWidth="1"/>
    <col min="10483" max="10484" width="12.42578125" style="68" customWidth="1"/>
    <col min="10485" max="10485" width="10.42578125" style="68" customWidth="1"/>
    <col min="10486" max="10486" width="12" style="68" customWidth="1"/>
    <col min="10487" max="10487" width="11.85546875" style="68" customWidth="1"/>
    <col min="10488" max="10488" width="9.42578125" style="68" customWidth="1"/>
    <col min="10489" max="10489" width="12.42578125" style="68" customWidth="1"/>
    <col min="10490" max="10491" width="12.5703125" style="68" customWidth="1"/>
    <col min="10492" max="10492" width="13" style="68" customWidth="1"/>
    <col min="10493" max="10493" width="12" style="68" customWidth="1"/>
    <col min="10494" max="10494" width="12.42578125" style="68" customWidth="1"/>
    <col min="10495" max="10495" width="12.5703125" style="68" customWidth="1"/>
    <col min="10496" max="10496" width="14.5703125" style="68" customWidth="1"/>
    <col min="10497" max="10497" width="12.42578125" style="68" customWidth="1"/>
    <col min="10498" max="10498" width="12" style="68" customWidth="1"/>
    <col min="10499" max="10499" width="12.140625" style="68" customWidth="1"/>
    <col min="10500" max="10500" width="14.5703125" style="68" customWidth="1"/>
    <col min="10501" max="10501" width="16" style="68" customWidth="1"/>
    <col min="10502" max="10502" width="13.42578125" style="68" customWidth="1"/>
    <col min="10503" max="10506" width="0" style="68" hidden="1" customWidth="1"/>
    <col min="10507" max="10701" width="9.140625" style="68"/>
    <col min="10702" max="10702" width="6" style="68" customWidth="1"/>
    <col min="10703" max="10703" width="11" style="68" customWidth="1"/>
    <col min="10704" max="10704" width="12.85546875" style="68" customWidth="1"/>
    <col min="10705" max="10705" width="23.28515625" style="68" customWidth="1"/>
    <col min="10706" max="10706" width="24.140625" style="68" customWidth="1"/>
    <col min="10707" max="10707" width="0" style="68" hidden="1" customWidth="1"/>
    <col min="10708" max="10708" width="20.85546875" style="68" customWidth="1"/>
    <col min="10709" max="10709" width="11.5703125" style="68" customWidth="1"/>
    <col min="10710" max="10727" width="0" style="68" hidden="1" customWidth="1"/>
    <col min="10728" max="10733" width="13.85546875" style="68" customWidth="1"/>
    <col min="10734" max="10734" width="0" style="68" hidden="1" customWidth="1"/>
    <col min="10735" max="10735" width="12.5703125" style="68" customWidth="1"/>
    <col min="10736" max="10736" width="13.140625" style="68" customWidth="1"/>
    <col min="10737" max="10737" width="12.5703125" style="68" customWidth="1"/>
    <col min="10738" max="10738" width="11.5703125" style="68" customWidth="1"/>
    <col min="10739" max="10740" width="12.42578125" style="68" customWidth="1"/>
    <col min="10741" max="10741" width="10.42578125" style="68" customWidth="1"/>
    <col min="10742" max="10742" width="12" style="68" customWidth="1"/>
    <col min="10743" max="10743" width="11.85546875" style="68" customWidth="1"/>
    <col min="10744" max="10744" width="9.42578125" style="68" customWidth="1"/>
    <col min="10745" max="10745" width="12.42578125" style="68" customWidth="1"/>
    <col min="10746" max="10747" width="12.5703125" style="68" customWidth="1"/>
    <col min="10748" max="10748" width="13" style="68" customWidth="1"/>
    <col min="10749" max="10749" width="12" style="68" customWidth="1"/>
    <col min="10750" max="10750" width="12.42578125" style="68" customWidth="1"/>
    <col min="10751" max="10751" width="12.5703125" style="68" customWidth="1"/>
    <col min="10752" max="10752" width="14.5703125" style="68" customWidth="1"/>
    <col min="10753" max="10753" width="12.42578125" style="68" customWidth="1"/>
    <col min="10754" max="10754" width="12" style="68" customWidth="1"/>
    <col min="10755" max="10755" width="12.140625" style="68" customWidth="1"/>
    <col min="10756" max="10756" width="14.5703125" style="68" customWidth="1"/>
    <col min="10757" max="10757" width="16" style="68" customWidth="1"/>
    <col min="10758" max="10758" width="13.42578125" style="68" customWidth="1"/>
    <col min="10759" max="10762" width="0" style="68" hidden="1" customWidth="1"/>
    <col min="10763" max="10957" width="9.140625" style="68"/>
    <col min="10958" max="10958" width="6" style="68" customWidth="1"/>
    <col min="10959" max="10959" width="11" style="68" customWidth="1"/>
    <col min="10960" max="10960" width="12.85546875" style="68" customWidth="1"/>
    <col min="10961" max="10961" width="23.28515625" style="68" customWidth="1"/>
    <col min="10962" max="10962" width="24.140625" style="68" customWidth="1"/>
    <col min="10963" max="10963" width="0" style="68" hidden="1" customWidth="1"/>
    <col min="10964" max="10964" width="20.85546875" style="68" customWidth="1"/>
    <col min="10965" max="10965" width="11.5703125" style="68" customWidth="1"/>
    <col min="10966" max="10983" width="0" style="68" hidden="1" customWidth="1"/>
    <col min="10984" max="10989" width="13.85546875" style="68" customWidth="1"/>
    <col min="10990" max="10990" width="0" style="68" hidden="1" customWidth="1"/>
    <col min="10991" max="10991" width="12.5703125" style="68" customWidth="1"/>
    <col min="10992" max="10992" width="13.140625" style="68" customWidth="1"/>
    <col min="10993" max="10993" width="12.5703125" style="68" customWidth="1"/>
    <col min="10994" max="10994" width="11.5703125" style="68" customWidth="1"/>
    <col min="10995" max="10996" width="12.42578125" style="68" customWidth="1"/>
    <col min="10997" max="10997" width="10.42578125" style="68" customWidth="1"/>
    <col min="10998" max="10998" width="12" style="68" customWidth="1"/>
    <col min="10999" max="10999" width="11.85546875" style="68" customWidth="1"/>
    <col min="11000" max="11000" width="9.42578125" style="68" customWidth="1"/>
    <col min="11001" max="11001" width="12.42578125" style="68" customWidth="1"/>
    <col min="11002" max="11003" width="12.5703125" style="68" customWidth="1"/>
    <col min="11004" max="11004" width="13" style="68" customWidth="1"/>
    <col min="11005" max="11005" width="12" style="68" customWidth="1"/>
    <col min="11006" max="11006" width="12.42578125" style="68" customWidth="1"/>
    <col min="11007" max="11007" width="12.5703125" style="68" customWidth="1"/>
    <col min="11008" max="11008" width="14.5703125" style="68" customWidth="1"/>
    <col min="11009" max="11009" width="12.42578125" style="68" customWidth="1"/>
    <col min="11010" max="11010" width="12" style="68" customWidth="1"/>
    <col min="11011" max="11011" width="12.140625" style="68" customWidth="1"/>
    <col min="11012" max="11012" width="14.5703125" style="68" customWidth="1"/>
    <col min="11013" max="11013" width="16" style="68" customWidth="1"/>
    <col min="11014" max="11014" width="13.42578125" style="68" customWidth="1"/>
    <col min="11015" max="11018" width="0" style="68" hidden="1" customWidth="1"/>
    <col min="11019" max="11213" width="9.140625" style="68"/>
    <col min="11214" max="11214" width="6" style="68" customWidth="1"/>
    <col min="11215" max="11215" width="11" style="68" customWidth="1"/>
    <col min="11216" max="11216" width="12.85546875" style="68" customWidth="1"/>
    <col min="11217" max="11217" width="23.28515625" style="68" customWidth="1"/>
    <col min="11218" max="11218" width="24.140625" style="68" customWidth="1"/>
    <col min="11219" max="11219" width="0" style="68" hidden="1" customWidth="1"/>
    <col min="11220" max="11220" width="20.85546875" style="68" customWidth="1"/>
    <col min="11221" max="11221" width="11.5703125" style="68" customWidth="1"/>
    <col min="11222" max="11239" width="0" style="68" hidden="1" customWidth="1"/>
    <col min="11240" max="11245" width="13.85546875" style="68" customWidth="1"/>
    <col min="11246" max="11246" width="0" style="68" hidden="1" customWidth="1"/>
    <col min="11247" max="11247" width="12.5703125" style="68" customWidth="1"/>
    <col min="11248" max="11248" width="13.140625" style="68" customWidth="1"/>
    <col min="11249" max="11249" width="12.5703125" style="68" customWidth="1"/>
    <col min="11250" max="11250" width="11.5703125" style="68" customWidth="1"/>
    <col min="11251" max="11252" width="12.42578125" style="68" customWidth="1"/>
    <col min="11253" max="11253" width="10.42578125" style="68" customWidth="1"/>
    <col min="11254" max="11254" width="12" style="68" customWidth="1"/>
    <col min="11255" max="11255" width="11.85546875" style="68" customWidth="1"/>
    <col min="11256" max="11256" width="9.42578125" style="68" customWidth="1"/>
    <col min="11257" max="11257" width="12.42578125" style="68" customWidth="1"/>
    <col min="11258" max="11259" width="12.5703125" style="68" customWidth="1"/>
    <col min="11260" max="11260" width="13" style="68" customWidth="1"/>
    <col min="11261" max="11261" width="12" style="68" customWidth="1"/>
    <col min="11262" max="11262" width="12.42578125" style="68" customWidth="1"/>
    <col min="11263" max="11263" width="12.5703125" style="68" customWidth="1"/>
    <col min="11264" max="11264" width="14.5703125" style="68" customWidth="1"/>
    <col min="11265" max="11265" width="12.42578125" style="68" customWidth="1"/>
    <col min="11266" max="11266" width="12" style="68" customWidth="1"/>
    <col min="11267" max="11267" width="12.140625" style="68" customWidth="1"/>
    <col min="11268" max="11268" width="14.5703125" style="68" customWidth="1"/>
    <col min="11269" max="11269" width="16" style="68" customWidth="1"/>
    <col min="11270" max="11270" width="13.42578125" style="68" customWidth="1"/>
    <col min="11271" max="11274" width="0" style="68" hidden="1" customWidth="1"/>
    <col min="11275" max="11469" width="9.140625" style="68"/>
    <col min="11470" max="11470" width="6" style="68" customWidth="1"/>
    <col min="11471" max="11471" width="11" style="68" customWidth="1"/>
    <col min="11472" max="11472" width="12.85546875" style="68" customWidth="1"/>
    <col min="11473" max="11473" width="23.28515625" style="68" customWidth="1"/>
    <col min="11474" max="11474" width="24.140625" style="68" customWidth="1"/>
    <col min="11475" max="11475" width="0" style="68" hidden="1" customWidth="1"/>
    <col min="11476" max="11476" width="20.85546875" style="68" customWidth="1"/>
    <col min="11477" max="11477" width="11.5703125" style="68" customWidth="1"/>
    <col min="11478" max="11495" width="0" style="68" hidden="1" customWidth="1"/>
    <col min="11496" max="11501" width="13.85546875" style="68" customWidth="1"/>
    <col min="11502" max="11502" width="0" style="68" hidden="1" customWidth="1"/>
    <col min="11503" max="11503" width="12.5703125" style="68" customWidth="1"/>
    <col min="11504" max="11504" width="13.140625" style="68" customWidth="1"/>
    <col min="11505" max="11505" width="12.5703125" style="68" customWidth="1"/>
    <col min="11506" max="11506" width="11.5703125" style="68" customWidth="1"/>
    <col min="11507" max="11508" width="12.42578125" style="68" customWidth="1"/>
    <col min="11509" max="11509" width="10.42578125" style="68" customWidth="1"/>
    <col min="11510" max="11510" width="12" style="68" customWidth="1"/>
    <col min="11511" max="11511" width="11.85546875" style="68" customWidth="1"/>
    <col min="11512" max="11512" width="9.42578125" style="68" customWidth="1"/>
    <col min="11513" max="11513" width="12.42578125" style="68" customWidth="1"/>
    <col min="11514" max="11515" width="12.5703125" style="68" customWidth="1"/>
    <col min="11516" max="11516" width="13" style="68" customWidth="1"/>
    <col min="11517" max="11517" width="12" style="68" customWidth="1"/>
    <col min="11518" max="11518" width="12.42578125" style="68" customWidth="1"/>
    <col min="11519" max="11519" width="12.5703125" style="68" customWidth="1"/>
    <col min="11520" max="11520" width="14.5703125" style="68" customWidth="1"/>
    <col min="11521" max="11521" width="12.42578125" style="68" customWidth="1"/>
    <col min="11522" max="11522" width="12" style="68" customWidth="1"/>
    <col min="11523" max="11523" width="12.140625" style="68" customWidth="1"/>
    <col min="11524" max="11524" width="14.5703125" style="68" customWidth="1"/>
    <col min="11525" max="11525" width="16" style="68" customWidth="1"/>
    <col min="11526" max="11526" width="13.42578125" style="68" customWidth="1"/>
    <col min="11527" max="11530" width="0" style="68" hidden="1" customWidth="1"/>
    <col min="11531" max="11725" width="9.140625" style="68"/>
    <col min="11726" max="11726" width="6" style="68" customWidth="1"/>
    <col min="11727" max="11727" width="11" style="68" customWidth="1"/>
    <col min="11728" max="11728" width="12.85546875" style="68" customWidth="1"/>
    <col min="11729" max="11729" width="23.28515625" style="68" customWidth="1"/>
    <col min="11730" max="11730" width="24.140625" style="68" customWidth="1"/>
    <col min="11731" max="11731" width="0" style="68" hidden="1" customWidth="1"/>
    <col min="11732" max="11732" width="20.85546875" style="68" customWidth="1"/>
    <col min="11733" max="11733" width="11.5703125" style="68" customWidth="1"/>
    <col min="11734" max="11751" width="0" style="68" hidden="1" customWidth="1"/>
    <col min="11752" max="11757" width="13.85546875" style="68" customWidth="1"/>
    <col min="11758" max="11758" width="0" style="68" hidden="1" customWidth="1"/>
    <col min="11759" max="11759" width="12.5703125" style="68" customWidth="1"/>
    <col min="11760" max="11760" width="13.140625" style="68" customWidth="1"/>
    <col min="11761" max="11761" width="12.5703125" style="68" customWidth="1"/>
    <col min="11762" max="11762" width="11.5703125" style="68" customWidth="1"/>
    <col min="11763" max="11764" width="12.42578125" style="68" customWidth="1"/>
    <col min="11765" max="11765" width="10.42578125" style="68" customWidth="1"/>
    <col min="11766" max="11766" width="12" style="68" customWidth="1"/>
    <col min="11767" max="11767" width="11.85546875" style="68" customWidth="1"/>
    <col min="11768" max="11768" width="9.42578125" style="68" customWidth="1"/>
    <col min="11769" max="11769" width="12.42578125" style="68" customWidth="1"/>
    <col min="11770" max="11771" width="12.5703125" style="68" customWidth="1"/>
    <col min="11772" max="11772" width="13" style="68" customWidth="1"/>
    <col min="11773" max="11773" width="12" style="68" customWidth="1"/>
    <col min="11774" max="11774" width="12.42578125" style="68" customWidth="1"/>
    <col min="11775" max="11775" width="12.5703125" style="68" customWidth="1"/>
    <col min="11776" max="11776" width="14.5703125" style="68" customWidth="1"/>
    <col min="11777" max="11777" width="12.42578125" style="68" customWidth="1"/>
    <col min="11778" max="11778" width="12" style="68" customWidth="1"/>
    <col min="11779" max="11779" width="12.140625" style="68" customWidth="1"/>
    <col min="11780" max="11780" width="14.5703125" style="68" customWidth="1"/>
    <col min="11781" max="11781" width="16" style="68" customWidth="1"/>
    <col min="11782" max="11782" width="13.42578125" style="68" customWidth="1"/>
    <col min="11783" max="11786" width="0" style="68" hidden="1" customWidth="1"/>
    <col min="11787" max="11981" width="9.140625" style="68"/>
    <col min="11982" max="11982" width="6" style="68" customWidth="1"/>
    <col min="11983" max="11983" width="11" style="68" customWidth="1"/>
    <col min="11984" max="11984" width="12.85546875" style="68" customWidth="1"/>
    <col min="11985" max="11985" width="23.28515625" style="68" customWidth="1"/>
    <col min="11986" max="11986" width="24.140625" style="68" customWidth="1"/>
    <col min="11987" max="11987" width="0" style="68" hidden="1" customWidth="1"/>
    <col min="11988" max="11988" width="20.85546875" style="68" customWidth="1"/>
    <col min="11989" max="11989" width="11.5703125" style="68" customWidth="1"/>
    <col min="11990" max="12007" width="0" style="68" hidden="1" customWidth="1"/>
    <col min="12008" max="12013" width="13.85546875" style="68" customWidth="1"/>
    <col min="12014" max="12014" width="0" style="68" hidden="1" customWidth="1"/>
    <col min="12015" max="12015" width="12.5703125" style="68" customWidth="1"/>
    <col min="12016" max="12016" width="13.140625" style="68" customWidth="1"/>
    <col min="12017" max="12017" width="12.5703125" style="68" customWidth="1"/>
    <col min="12018" max="12018" width="11.5703125" style="68" customWidth="1"/>
    <col min="12019" max="12020" width="12.42578125" style="68" customWidth="1"/>
    <col min="12021" max="12021" width="10.42578125" style="68" customWidth="1"/>
    <col min="12022" max="12022" width="12" style="68" customWidth="1"/>
    <col min="12023" max="12023" width="11.85546875" style="68" customWidth="1"/>
    <col min="12024" max="12024" width="9.42578125" style="68" customWidth="1"/>
    <col min="12025" max="12025" width="12.42578125" style="68" customWidth="1"/>
    <col min="12026" max="12027" width="12.5703125" style="68" customWidth="1"/>
    <col min="12028" max="12028" width="13" style="68" customWidth="1"/>
    <col min="12029" max="12029" width="12" style="68" customWidth="1"/>
    <col min="12030" max="12030" width="12.42578125" style="68" customWidth="1"/>
    <col min="12031" max="12031" width="12.5703125" style="68" customWidth="1"/>
    <col min="12032" max="12032" width="14.5703125" style="68" customWidth="1"/>
    <col min="12033" max="12033" width="12.42578125" style="68" customWidth="1"/>
    <col min="12034" max="12034" width="12" style="68" customWidth="1"/>
    <col min="12035" max="12035" width="12.140625" style="68" customWidth="1"/>
    <col min="12036" max="12036" width="14.5703125" style="68" customWidth="1"/>
    <col min="12037" max="12037" width="16" style="68" customWidth="1"/>
    <col min="12038" max="12038" width="13.42578125" style="68" customWidth="1"/>
    <col min="12039" max="12042" width="0" style="68" hidden="1" customWidth="1"/>
    <col min="12043" max="12237" width="9.140625" style="68"/>
    <col min="12238" max="12238" width="6" style="68" customWidth="1"/>
    <col min="12239" max="12239" width="11" style="68" customWidth="1"/>
    <col min="12240" max="12240" width="12.85546875" style="68" customWidth="1"/>
    <col min="12241" max="12241" width="23.28515625" style="68" customWidth="1"/>
    <col min="12242" max="12242" width="24.140625" style="68" customWidth="1"/>
    <col min="12243" max="12243" width="0" style="68" hidden="1" customWidth="1"/>
    <col min="12244" max="12244" width="20.85546875" style="68" customWidth="1"/>
    <col min="12245" max="12245" width="11.5703125" style="68" customWidth="1"/>
    <col min="12246" max="12263" width="0" style="68" hidden="1" customWidth="1"/>
    <col min="12264" max="12269" width="13.85546875" style="68" customWidth="1"/>
    <col min="12270" max="12270" width="0" style="68" hidden="1" customWidth="1"/>
    <col min="12271" max="12271" width="12.5703125" style="68" customWidth="1"/>
    <col min="12272" max="12272" width="13.140625" style="68" customWidth="1"/>
    <col min="12273" max="12273" width="12.5703125" style="68" customWidth="1"/>
    <col min="12274" max="12274" width="11.5703125" style="68" customWidth="1"/>
    <col min="12275" max="12276" width="12.42578125" style="68" customWidth="1"/>
    <col min="12277" max="12277" width="10.42578125" style="68" customWidth="1"/>
    <col min="12278" max="12278" width="12" style="68" customWidth="1"/>
    <col min="12279" max="12279" width="11.85546875" style="68" customWidth="1"/>
    <col min="12280" max="12280" width="9.42578125" style="68" customWidth="1"/>
    <col min="12281" max="12281" width="12.42578125" style="68" customWidth="1"/>
    <col min="12282" max="12283" width="12.5703125" style="68" customWidth="1"/>
    <col min="12284" max="12284" width="13" style="68" customWidth="1"/>
    <col min="12285" max="12285" width="12" style="68" customWidth="1"/>
    <col min="12286" max="12286" width="12.42578125" style="68" customWidth="1"/>
    <col min="12287" max="12287" width="12.5703125" style="68" customWidth="1"/>
    <col min="12288" max="12288" width="14.5703125" style="68" customWidth="1"/>
    <col min="12289" max="12289" width="12.42578125" style="68" customWidth="1"/>
    <col min="12290" max="12290" width="12" style="68" customWidth="1"/>
    <col min="12291" max="12291" width="12.140625" style="68" customWidth="1"/>
    <col min="12292" max="12292" width="14.5703125" style="68" customWidth="1"/>
    <col min="12293" max="12293" width="16" style="68" customWidth="1"/>
    <col min="12294" max="12294" width="13.42578125" style="68" customWidth="1"/>
    <col min="12295" max="12298" width="0" style="68" hidden="1" customWidth="1"/>
    <col min="12299" max="12493" width="9.140625" style="68"/>
    <col min="12494" max="12494" width="6" style="68" customWidth="1"/>
    <col min="12495" max="12495" width="11" style="68" customWidth="1"/>
    <col min="12496" max="12496" width="12.85546875" style="68" customWidth="1"/>
    <col min="12497" max="12497" width="23.28515625" style="68" customWidth="1"/>
    <col min="12498" max="12498" width="24.140625" style="68" customWidth="1"/>
    <col min="12499" max="12499" width="0" style="68" hidden="1" customWidth="1"/>
    <col min="12500" max="12500" width="20.85546875" style="68" customWidth="1"/>
    <col min="12501" max="12501" width="11.5703125" style="68" customWidth="1"/>
    <col min="12502" max="12519" width="0" style="68" hidden="1" customWidth="1"/>
    <col min="12520" max="12525" width="13.85546875" style="68" customWidth="1"/>
    <col min="12526" max="12526" width="0" style="68" hidden="1" customWidth="1"/>
    <col min="12527" max="12527" width="12.5703125" style="68" customWidth="1"/>
    <col min="12528" max="12528" width="13.140625" style="68" customWidth="1"/>
    <col min="12529" max="12529" width="12.5703125" style="68" customWidth="1"/>
    <col min="12530" max="12530" width="11.5703125" style="68" customWidth="1"/>
    <col min="12531" max="12532" width="12.42578125" style="68" customWidth="1"/>
    <col min="12533" max="12533" width="10.42578125" style="68" customWidth="1"/>
    <col min="12534" max="12534" width="12" style="68" customWidth="1"/>
    <col min="12535" max="12535" width="11.85546875" style="68" customWidth="1"/>
    <col min="12536" max="12536" width="9.42578125" style="68" customWidth="1"/>
    <col min="12537" max="12537" width="12.42578125" style="68" customWidth="1"/>
    <col min="12538" max="12539" width="12.5703125" style="68" customWidth="1"/>
    <col min="12540" max="12540" width="13" style="68" customWidth="1"/>
    <col min="12541" max="12541" width="12" style="68" customWidth="1"/>
    <col min="12542" max="12542" width="12.42578125" style="68" customWidth="1"/>
    <col min="12543" max="12543" width="12.5703125" style="68" customWidth="1"/>
    <col min="12544" max="12544" width="14.5703125" style="68" customWidth="1"/>
    <col min="12545" max="12545" width="12.42578125" style="68" customWidth="1"/>
    <col min="12546" max="12546" width="12" style="68" customWidth="1"/>
    <col min="12547" max="12547" width="12.140625" style="68" customWidth="1"/>
    <col min="12548" max="12548" width="14.5703125" style="68" customWidth="1"/>
    <col min="12549" max="12549" width="16" style="68" customWidth="1"/>
    <col min="12550" max="12550" width="13.42578125" style="68" customWidth="1"/>
    <col min="12551" max="12554" width="0" style="68" hidden="1" customWidth="1"/>
    <col min="12555" max="12749" width="9.140625" style="68"/>
    <col min="12750" max="12750" width="6" style="68" customWidth="1"/>
    <col min="12751" max="12751" width="11" style="68" customWidth="1"/>
    <col min="12752" max="12752" width="12.85546875" style="68" customWidth="1"/>
    <col min="12753" max="12753" width="23.28515625" style="68" customWidth="1"/>
    <col min="12754" max="12754" width="24.140625" style="68" customWidth="1"/>
    <col min="12755" max="12755" width="0" style="68" hidden="1" customWidth="1"/>
    <col min="12756" max="12756" width="20.85546875" style="68" customWidth="1"/>
    <col min="12757" max="12757" width="11.5703125" style="68" customWidth="1"/>
    <col min="12758" max="12775" width="0" style="68" hidden="1" customWidth="1"/>
    <col min="12776" max="12781" width="13.85546875" style="68" customWidth="1"/>
    <col min="12782" max="12782" width="0" style="68" hidden="1" customWidth="1"/>
    <col min="12783" max="12783" width="12.5703125" style="68" customWidth="1"/>
    <col min="12784" max="12784" width="13.140625" style="68" customWidth="1"/>
    <col min="12785" max="12785" width="12.5703125" style="68" customWidth="1"/>
    <col min="12786" max="12786" width="11.5703125" style="68" customWidth="1"/>
    <col min="12787" max="12788" width="12.42578125" style="68" customWidth="1"/>
    <col min="12789" max="12789" width="10.42578125" style="68" customWidth="1"/>
    <col min="12790" max="12790" width="12" style="68" customWidth="1"/>
    <col min="12791" max="12791" width="11.85546875" style="68" customWidth="1"/>
    <col min="12792" max="12792" width="9.42578125" style="68" customWidth="1"/>
    <col min="12793" max="12793" width="12.42578125" style="68" customWidth="1"/>
    <col min="12794" max="12795" width="12.5703125" style="68" customWidth="1"/>
    <col min="12796" max="12796" width="13" style="68" customWidth="1"/>
    <col min="12797" max="12797" width="12" style="68" customWidth="1"/>
    <col min="12798" max="12798" width="12.42578125" style="68" customWidth="1"/>
    <col min="12799" max="12799" width="12.5703125" style="68" customWidth="1"/>
    <col min="12800" max="12800" width="14.5703125" style="68" customWidth="1"/>
    <col min="12801" max="12801" width="12.42578125" style="68" customWidth="1"/>
    <col min="12802" max="12802" width="12" style="68" customWidth="1"/>
    <col min="12803" max="12803" width="12.140625" style="68" customWidth="1"/>
    <col min="12804" max="12804" width="14.5703125" style="68" customWidth="1"/>
    <col min="12805" max="12805" width="16" style="68" customWidth="1"/>
    <col min="12806" max="12806" width="13.42578125" style="68" customWidth="1"/>
    <col min="12807" max="12810" width="0" style="68" hidden="1" customWidth="1"/>
    <col min="12811" max="13005" width="9.140625" style="68"/>
    <col min="13006" max="13006" width="6" style="68" customWidth="1"/>
    <col min="13007" max="13007" width="11" style="68" customWidth="1"/>
    <col min="13008" max="13008" width="12.85546875" style="68" customWidth="1"/>
    <col min="13009" max="13009" width="23.28515625" style="68" customWidth="1"/>
    <col min="13010" max="13010" width="24.140625" style="68" customWidth="1"/>
    <col min="13011" max="13011" width="0" style="68" hidden="1" customWidth="1"/>
    <col min="13012" max="13012" width="20.85546875" style="68" customWidth="1"/>
    <col min="13013" max="13013" width="11.5703125" style="68" customWidth="1"/>
    <col min="13014" max="13031" width="0" style="68" hidden="1" customWidth="1"/>
    <col min="13032" max="13037" width="13.85546875" style="68" customWidth="1"/>
    <col min="13038" max="13038" width="0" style="68" hidden="1" customWidth="1"/>
    <col min="13039" max="13039" width="12.5703125" style="68" customWidth="1"/>
    <col min="13040" max="13040" width="13.140625" style="68" customWidth="1"/>
    <col min="13041" max="13041" width="12.5703125" style="68" customWidth="1"/>
    <col min="13042" max="13042" width="11.5703125" style="68" customWidth="1"/>
    <col min="13043" max="13044" width="12.42578125" style="68" customWidth="1"/>
    <col min="13045" max="13045" width="10.42578125" style="68" customWidth="1"/>
    <col min="13046" max="13046" width="12" style="68" customWidth="1"/>
    <col min="13047" max="13047" width="11.85546875" style="68" customWidth="1"/>
    <col min="13048" max="13048" width="9.42578125" style="68" customWidth="1"/>
    <col min="13049" max="13049" width="12.42578125" style="68" customWidth="1"/>
    <col min="13050" max="13051" width="12.5703125" style="68" customWidth="1"/>
    <col min="13052" max="13052" width="13" style="68" customWidth="1"/>
    <col min="13053" max="13053" width="12" style="68" customWidth="1"/>
    <col min="13054" max="13054" width="12.42578125" style="68" customWidth="1"/>
    <col min="13055" max="13055" width="12.5703125" style="68" customWidth="1"/>
    <col min="13056" max="13056" width="14.5703125" style="68" customWidth="1"/>
    <col min="13057" max="13057" width="12.42578125" style="68" customWidth="1"/>
    <col min="13058" max="13058" width="12" style="68" customWidth="1"/>
    <col min="13059" max="13059" width="12.140625" style="68" customWidth="1"/>
    <col min="13060" max="13060" width="14.5703125" style="68" customWidth="1"/>
    <col min="13061" max="13061" width="16" style="68" customWidth="1"/>
    <col min="13062" max="13062" width="13.42578125" style="68" customWidth="1"/>
    <col min="13063" max="13066" width="0" style="68" hidden="1" customWidth="1"/>
    <col min="13067" max="13261" width="9.140625" style="68"/>
    <col min="13262" max="13262" width="6" style="68" customWidth="1"/>
    <col min="13263" max="13263" width="11" style="68" customWidth="1"/>
    <col min="13264" max="13264" width="12.85546875" style="68" customWidth="1"/>
    <col min="13265" max="13265" width="23.28515625" style="68" customWidth="1"/>
    <col min="13266" max="13266" width="24.140625" style="68" customWidth="1"/>
    <col min="13267" max="13267" width="0" style="68" hidden="1" customWidth="1"/>
    <col min="13268" max="13268" width="20.85546875" style="68" customWidth="1"/>
    <col min="13269" max="13269" width="11.5703125" style="68" customWidth="1"/>
    <col min="13270" max="13287" width="0" style="68" hidden="1" customWidth="1"/>
    <col min="13288" max="13293" width="13.85546875" style="68" customWidth="1"/>
    <col min="13294" max="13294" width="0" style="68" hidden="1" customWidth="1"/>
    <col min="13295" max="13295" width="12.5703125" style="68" customWidth="1"/>
    <col min="13296" max="13296" width="13.140625" style="68" customWidth="1"/>
    <col min="13297" max="13297" width="12.5703125" style="68" customWidth="1"/>
    <col min="13298" max="13298" width="11.5703125" style="68" customWidth="1"/>
    <col min="13299" max="13300" width="12.42578125" style="68" customWidth="1"/>
    <col min="13301" max="13301" width="10.42578125" style="68" customWidth="1"/>
    <col min="13302" max="13302" width="12" style="68" customWidth="1"/>
    <col min="13303" max="13303" width="11.85546875" style="68" customWidth="1"/>
    <col min="13304" max="13304" width="9.42578125" style="68" customWidth="1"/>
    <col min="13305" max="13305" width="12.42578125" style="68" customWidth="1"/>
    <col min="13306" max="13307" width="12.5703125" style="68" customWidth="1"/>
    <col min="13308" max="13308" width="13" style="68" customWidth="1"/>
    <col min="13309" max="13309" width="12" style="68" customWidth="1"/>
    <col min="13310" max="13310" width="12.42578125" style="68" customWidth="1"/>
    <col min="13311" max="13311" width="12.5703125" style="68" customWidth="1"/>
    <col min="13312" max="13312" width="14.5703125" style="68" customWidth="1"/>
    <col min="13313" max="13313" width="12.42578125" style="68" customWidth="1"/>
    <col min="13314" max="13314" width="12" style="68" customWidth="1"/>
    <col min="13315" max="13315" width="12.140625" style="68" customWidth="1"/>
    <col min="13316" max="13316" width="14.5703125" style="68" customWidth="1"/>
    <col min="13317" max="13317" width="16" style="68" customWidth="1"/>
    <col min="13318" max="13318" width="13.42578125" style="68" customWidth="1"/>
    <col min="13319" max="13322" width="0" style="68" hidden="1" customWidth="1"/>
    <col min="13323" max="13517" width="9.140625" style="68"/>
    <col min="13518" max="13518" width="6" style="68" customWidth="1"/>
    <col min="13519" max="13519" width="11" style="68" customWidth="1"/>
    <col min="13520" max="13520" width="12.85546875" style="68" customWidth="1"/>
    <col min="13521" max="13521" width="23.28515625" style="68" customWidth="1"/>
    <col min="13522" max="13522" width="24.140625" style="68" customWidth="1"/>
    <col min="13523" max="13523" width="0" style="68" hidden="1" customWidth="1"/>
    <col min="13524" max="13524" width="20.85546875" style="68" customWidth="1"/>
    <col min="13525" max="13525" width="11.5703125" style="68" customWidth="1"/>
    <col min="13526" max="13543" width="0" style="68" hidden="1" customWidth="1"/>
    <col min="13544" max="13549" width="13.85546875" style="68" customWidth="1"/>
    <col min="13550" max="13550" width="0" style="68" hidden="1" customWidth="1"/>
    <col min="13551" max="13551" width="12.5703125" style="68" customWidth="1"/>
    <col min="13552" max="13552" width="13.140625" style="68" customWidth="1"/>
    <col min="13553" max="13553" width="12.5703125" style="68" customWidth="1"/>
    <col min="13554" max="13554" width="11.5703125" style="68" customWidth="1"/>
    <col min="13555" max="13556" width="12.42578125" style="68" customWidth="1"/>
    <col min="13557" max="13557" width="10.42578125" style="68" customWidth="1"/>
    <col min="13558" max="13558" width="12" style="68" customWidth="1"/>
    <col min="13559" max="13559" width="11.85546875" style="68" customWidth="1"/>
    <col min="13560" max="13560" width="9.42578125" style="68" customWidth="1"/>
    <col min="13561" max="13561" width="12.42578125" style="68" customWidth="1"/>
    <col min="13562" max="13563" width="12.5703125" style="68" customWidth="1"/>
    <col min="13564" max="13564" width="13" style="68" customWidth="1"/>
    <col min="13565" max="13565" width="12" style="68" customWidth="1"/>
    <col min="13566" max="13566" width="12.42578125" style="68" customWidth="1"/>
    <col min="13567" max="13567" width="12.5703125" style="68" customWidth="1"/>
    <col min="13568" max="13568" width="14.5703125" style="68" customWidth="1"/>
    <col min="13569" max="13569" width="12.42578125" style="68" customWidth="1"/>
    <col min="13570" max="13570" width="12" style="68" customWidth="1"/>
    <col min="13571" max="13571" width="12.140625" style="68" customWidth="1"/>
    <col min="13572" max="13572" width="14.5703125" style="68" customWidth="1"/>
    <col min="13573" max="13573" width="16" style="68" customWidth="1"/>
    <col min="13574" max="13574" width="13.42578125" style="68" customWidth="1"/>
    <col min="13575" max="13578" width="0" style="68" hidden="1" customWidth="1"/>
    <col min="13579" max="13773" width="9.140625" style="68"/>
    <col min="13774" max="13774" width="6" style="68" customWidth="1"/>
    <col min="13775" max="13775" width="11" style="68" customWidth="1"/>
    <col min="13776" max="13776" width="12.85546875" style="68" customWidth="1"/>
    <col min="13777" max="13777" width="23.28515625" style="68" customWidth="1"/>
    <col min="13778" max="13778" width="24.140625" style="68" customWidth="1"/>
    <col min="13779" max="13779" width="0" style="68" hidden="1" customWidth="1"/>
    <col min="13780" max="13780" width="20.85546875" style="68" customWidth="1"/>
    <col min="13781" max="13781" width="11.5703125" style="68" customWidth="1"/>
    <col min="13782" max="13799" width="0" style="68" hidden="1" customWidth="1"/>
    <col min="13800" max="13805" width="13.85546875" style="68" customWidth="1"/>
    <col min="13806" max="13806" width="0" style="68" hidden="1" customWidth="1"/>
    <col min="13807" max="13807" width="12.5703125" style="68" customWidth="1"/>
    <col min="13808" max="13808" width="13.140625" style="68" customWidth="1"/>
    <col min="13809" max="13809" width="12.5703125" style="68" customWidth="1"/>
    <col min="13810" max="13810" width="11.5703125" style="68" customWidth="1"/>
    <col min="13811" max="13812" width="12.42578125" style="68" customWidth="1"/>
    <col min="13813" max="13813" width="10.42578125" style="68" customWidth="1"/>
    <col min="13814" max="13814" width="12" style="68" customWidth="1"/>
    <col min="13815" max="13815" width="11.85546875" style="68" customWidth="1"/>
    <col min="13816" max="13816" width="9.42578125" style="68" customWidth="1"/>
    <col min="13817" max="13817" width="12.42578125" style="68" customWidth="1"/>
    <col min="13818" max="13819" width="12.5703125" style="68" customWidth="1"/>
    <col min="13820" max="13820" width="13" style="68" customWidth="1"/>
    <col min="13821" max="13821" width="12" style="68" customWidth="1"/>
    <col min="13822" max="13822" width="12.42578125" style="68" customWidth="1"/>
    <col min="13823" max="13823" width="12.5703125" style="68" customWidth="1"/>
    <col min="13824" max="13824" width="14.5703125" style="68" customWidth="1"/>
    <col min="13825" max="13825" width="12.42578125" style="68" customWidth="1"/>
    <col min="13826" max="13826" width="12" style="68" customWidth="1"/>
    <col min="13827" max="13827" width="12.140625" style="68" customWidth="1"/>
    <col min="13828" max="13828" width="14.5703125" style="68" customWidth="1"/>
    <col min="13829" max="13829" width="16" style="68" customWidth="1"/>
    <col min="13830" max="13830" width="13.42578125" style="68" customWidth="1"/>
    <col min="13831" max="13834" width="0" style="68" hidden="1" customWidth="1"/>
    <col min="13835" max="14029" width="9.140625" style="68"/>
    <col min="14030" max="14030" width="6" style="68" customWidth="1"/>
    <col min="14031" max="14031" width="11" style="68" customWidth="1"/>
    <col min="14032" max="14032" width="12.85546875" style="68" customWidth="1"/>
    <col min="14033" max="14033" width="23.28515625" style="68" customWidth="1"/>
    <col min="14034" max="14034" width="24.140625" style="68" customWidth="1"/>
    <col min="14035" max="14035" width="0" style="68" hidden="1" customWidth="1"/>
    <col min="14036" max="14036" width="20.85546875" style="68" customWidth="1"/>
    <col min="14037" max="14037" width="11.5703125" style="68" customWidth="1"/>
    <col min="14038" max="14055" width="0" style="68" hidden="1" customWidth="1"/>
    <col min="14056" max="14061" width="13.85546875" style="68" customWidth="1"/>
    <col min="14062" max="14062" width="0" style="68" hidden="1" customWidth="1"/>
    <col min="14063" max="14063" width="12.5703125" style="68" customWidth="1"/>
    <col min="14064" max="14064" width="13.140625" style="68" customWidth="1"/>
    <col min="14065" max="14065" width="12.5703125" style="68" customWidth="1"/>
    <col min="14066" max="14066" width="11.5703125" style="68" customWidth="1"/>
    <col min="14067" max="14068" width="12.42578125" style="68" customWidth="1"/>
    <col min="14069" max="14069" width="10.42578125" style="68" customWidth="1"/>
    <col min="14070" max="14070" width="12" style="68" customWidth="1"/>
    <col min="14071" max="14071" width="11.85546875" style="68" customWidth="1"/>
    <col min="14072" max="14072" width="9.42578125" style="68" customWidth="1"/>
    <col min="14073" max="14073" width="12.42578125" style="68" customWidth="1"/>
    <col min="14074" max="14075" width="12.5703125" style="68" customWidth="1"/>
    <col min="14076" max="14076" width="13" style="68" customWidth="1"/>
    <col min="14077" max="14077" width="12" style="68" customWidth="1"/>
    <col min="14078" max="14078" width="12.42578125" style="68" customWidth="1"/>
    <col min="14079" max="14079" width="12.5703125" style="68" customWidth="1"/>
    <col min="14080" max="14080" width="14.5703125" style="68" customWidth="1"/>
    <col min="14081" max="14081" width="12.42578125" style="68" customWidth="1"/>
    <col min="14082" max="14082" width="12" style="68" customWidth="1"/>
    <col min="14083" max="14083" width="12.140625" style="68" customWidth="1"/>
    <col min="14084" max="14084" width="14.5703125" style="68" customWidth="1"/>
    <col min="14085" max="14085" width="16" style="68" customWidth="1"/>
    <col min="14086" max="14086" width="13.42578125" style="68" customWidth="1"/>
    <col min="14087" max="14090" width="0" style="68" hidden="1" customWidth="1"/>
    <col min="14091" max="14285" width="9.140625" style="68"/>
    <col min="14286" max="14286" width="6" style="68" customWidth="1"/>
    <col min="14287" max="14287" width="11" style="68" customWidth="1"/>
    <col min="14288" max="14288" width="12.85546875" style="68" customWidth="1"/>
    <col min="14289" max="14289" width="23.28515625" style="68" customWidth="1"/>
    <col min="14290" max="14290" width="24.140625" style="68" customWidth="1"/>
    <col min="14291" max="14291" width="0" style="68" hidden="1" customWidth="1"/>
    <col min="14292" max="14292" width="20.85546875" style="68" customWidth="1"/>
    <col min="14293" max="14293" width="11.5703125" style="68" customWidth="1"/>
    <col min="14294" max="14311" width="0" style="68" hidden="1" customWidth="1"/>
    <col min="14312" max="14317" width="13.85546875" style="68" customWidth="1"/>
    <col min="14318" max="14318" width="0" style="68" hidden="1" customWidth="1"/>
    <col min="14319" max="14319" width="12.5703125" style="68" customWidth="1"/>
    <col min="14320" max="14320" width="13.140625" style="68" customWidth="1"/>
    <col min="14321" max="14321" width="12.5703125" style="68" customWidth="1"/>
    <col min="14322" max="14322" width="11.5703125" style="68" customWidth="1"/>
    <col min="14323" max="14324" width="12.42578125" style="68" customWidth="1"/>
    <col min="14325" max="14325" width="10.42578125" style="68" customWidth="1"/>
    <col min="14326" max="14326" width="12" style="68" customWidth="1"/>
    <col min="14327" max="14327" width="11.85546875" style="68" customWidth="1"/>
    <col min="14328" max="14328" width="9.42578125" style="68" customWidth="1"/>
    <col min="14329" max="14329" width="12.42578125" style="68" customWidth="1"/>
    <col min="14330" max="14331" width="12.5703125" style="68" customWidth="1"/>
    <col min="14332" max="14332" width="13" style="68" customWidth="1"/>
    <col min="14333" max="14333" width="12" style="68" customWidth="1"/>
    <col min="14334" max="14334" width="12.42578125" style="68" customWidth="1"/>
    <col min="14335" max="14335" width="12.5703125" style="68" customWidth="1"/>
    <col min="14336" max="14336" width="14.5703125" style="68" customWidth="1"/>
    <col min="14337" max="14337" width="12.42578125" style="68" customWidth="1"/>
    <col min="14338" max="14338" width="12" style="68" customWidth="1"/>
    <col min="14339" max="14339" width="12.140625" style="68" customWidth="1"/>
    <col min="14340" max="14340" width="14.5703125" style="68" customWidth="1"/>
    <col min="14341" max="14341" width="16" style="68" customWidth="1"/>
    <col min="14342" max="14342" width="13.42578125" style="68" customWidth="1"/>
    <col min="14343" max="14346" width="0" style="68" hidden="1" customWidth="1"/>
    <col min="14347" max="14541" width="9.140625" style="68"/>
    <col min="14542" max="14542" width="6" style="68" customWidth="1"/>
    <col min="14543" max="14543" width="11" style="68" customWidth="1"/>
    <col min="14544" max="14544" width="12.85546875" style="68" customWidth="1"/>
    <col min="14545" max="14545" width="23.28515625" style="68" customWidth="1"/>
    <col min="14546" max="14546" width="24.140625" style="68" customWidth="1"/>
    <col min="14547" max="14547" width="0" style="68" hidden="1" customWidth="1"/>
    <col min="14548" max="14548" width="20.85546875" style="68" customWidth="1"/>
    <col min="14549" max="14549" width="11.5703125" style="68" customWidth="1"/>
    <col min="14550" max="14567" width="0" style="68" hidden="1" customWidth="1"/>
    <col min="14568" max="14573" width="13.85546875" style="68" customWidth="1"/>
    <col min="14574" max="14574" width="0" style="68" hidden="1" customWidth="1"/>
    <col min="14575" max="14575" width="12.5703125" style="68" customWidth="1"/>
    <col min="14576" max="14576" width="13.140625" style="68" customWidth="1"/>
    <col min="14577" max="14577" width="12.5703125" style="68" customWidth="1"/>
    <col min="14578" max="14578" width="11.5703125" style="68" customWidth="1"/>
    <col min="14579" max="14580" width="12.42578125" style="68" customWidth="1"/>
    <col min="14581" max="14581" width="10.42578125" style="68" customWidth="1"/>
    <col min="14582" max="14582" width="12" style="68" customWidth="1"/>
    <col min="14583" max="14583" width="11.85546875" style="68" customWidth="1"/>
    <col min="14584" max="14584" width="9.42578125" style="68" customWidth="1"/>
    <col min="14585" max="14585" width="12.42578125" style="68" customWidth="1"/>
    <col min="14586" max="14587" width="12.5703125" style="68" customWidth="1"/>
    <col min="14588" max="14588" width="13" style="68" customWidth="1"/>
    <col min="14589" max="14589" width="12" style="68" customWidth="1"/>
    <col min="14590" max="14590" width="12.42578125" style="68" customWidth="1"/>
    <col min="14591" max="14591" width="12.5703125" style="68" customWidth="1"/>
    <col min="14592" max="14592" width="14.5703125" style="68" customWidth="1"/>
    <col min="14593" max="14593" width="12.42578125" style="68" customWidth="1"/>
    <col min="14594" max="14594" width="12" style="68" customWidth="1"/>
    <col min="14595" max="14595" width="12.140625" style="68" customWidth="1"/>
    <col min="14596" max="14596" width="14.5703125" style="68" customWidth="1"/>
    <col min="14597" max="14597" width="16" style="68" customWidth="1"/>
    <col min="14598" max="14598" width="13.42578125" style="68" customWidth="1"/>
    <col min="14599" max="14602" width="0" style="68" hidden="1" customWidth="1"/>
    <col min="14603" max="14797" width="9.140625" style="68"/>
    <col min="14798" max="14798" width="6" style="68" customWidth="1"/>
    <col min="14799" max="14799" width="11" style="68" customWidth="1"/>
    <col min="14800" max="14800" width="12.85546875" style="68" customWidth="1"/>
    <col min="14801" max="14801" width="23.28515625" style="68" customWidth="1"/>
    <col min="14802" max="14802" width="24.140625" style="68" customWidth="1"/>
    <col min="14803" max="14803" width="0" style="68" hidden="1" customWidth="1"/>
    <col min="14804" max="14804" width="20.85546875" style="68" customWidth="1"/>
    <col min="14805" max="14805" width="11.5703125" style="68" customWidth="1"/>
    <col min="14806" max="14823" width="0" style="68" hidden="1" customWidth="1"/>
    <col min="14824" max="14829" width="13.85546875" style="68" customWidth="1"/>
    <col min="14830" max="14830" width="0" style="68" hidden="1" customWidth="1"/>
    <col min="14831" max="14831" width="12.5703125" style="68" customWidth="1"/>
    <col min="14832" max="14832" width="13.140625" style="68" customWidth="1"/>
    <col min="14833" max="14833" width="12.5703125" style="68" customWidth="1"/>
    <col min="14834" max="14834" width="11.5703125" style="68" customWidth="1"/>
    <col min="14835" max="14836" width="12.42578125" style="68" customWidth="1"/>
    <col min="14837" max="14837" width="10.42578125" style="68" customWidth="1"/>
    <col min="14838" max="14838" width="12" style="68" customWidth="1"/>
    <col min="14839" max="14839" width="11.85546875" style="68" customWidth="1"/>
    <col min="14840" max="14840" width="9.42578125" style="68" customWidth="1"/>
    <col min="14841" max="14841" width="12.42578125" style="68" customWidth="1"/>
    <col min="14842" max="14843" width="12.5703125" style="68" customWidth="1"/>
    <col min="14844" max="14844" width="13" style="68" customWidth="1"/>
    <col min="14845" max="14845" width="12" style="68" customWidth="1"/>
    <col min="14846" max="14846" width="12.42578125" style="68" customWidth="1"/>
    <col min="14847" max="14847" width="12.5703125" style="68" customWidth="1"/>
    <col min="14848" max="14848" width="14.5703125" style="68" customWidth="1"/>
    <col min="14849" max="14849" width="12.42578125" style="68" customWidth="1"/>
    <col min="14850" max="14850" width="12" style="68" customWidth="1"/>
    <col min="14851" max="14851" width="12.140625" style="68" customWidth="1"/>
    <col min="14852" max="14852" width="14.5703125" style="68" customWidth="1"/>
    <col min="14853" max="14853" width="16" style="68" customWidth="1"/>
    <col min="14854" max="14854" width="13.42578125" style="68" customWidth="1"/>
    <col min="14855" max="14858" width="0" style="68" hidden="1" customWidth="1"/>
    <col min="14859" max="15053" width="9.140625" style="68"/>
    <col min="15054" max="15054" width="6" style="68" customWidth="1"/>
    <col min="15055" max="15055" width="11" style="68" customWidth="1"/>
    <col min="15056" max="15056" width="12.85546875" style="68" customWidth="1"/>
    <col min="15057" max="15057" width="23.28515625" style="68" customWidth="1"/>
    <col min="15058" max="15058" width="24.140625" style="68" customWidth="1"/>
    <col min="15059" max="15059" width="0" style="68" hidden="1" customWidth="1"/>
    <col min="15060" max="15060" width="20.85546875" style="68" customWidth="1"/>
    <col min="15061" max="15061" width="11.5703125" style="68" customWidth="1"/>
    <col min="15062" max="15079" width="0" style="68" hidden="1" customWidth="1"/>
    <col min="15080" max="15085" width="13.85546875" style="68" customWidth="1"/>
    <col min="15086" max="15086" width="0" style="68" hidden="1" customWidth="1"/>
    <col min="15087" max="15087" width="12.5703125" style="68" customWidth="1"/>
    <col min="15088" max="15088" width="13.140625" style="68" customWidth="1"/>
    <col min="15089" max="15089" width="12.5703125" style="68" customWidth="1"/>
    <col min="15090" max="15090" width="11.5703125" style="68" customWidth="1"/>
    <col min="15091" max="15092" width="12.42578125" style="68" customWidth="1"/>
    <col min="15093" max="15093" width="10.42578125" style="68" customWidth="1"/>
    <col min="15094" max="15094" width="12" style="68" customWidth="1"/>
    <col min="15095" max="15095" width="11.85546875" style="68" customWidth="1"/>
    <col min="15096" max="15096" width="9.42578125" style="68" customWidth="1"/>
    <col min="15097" max="15097" width="12.42578125" style="68" customWidth="1"/>
    <col min="15098" max="15099" width="12.5703125" style="68" customWidth="1"/>
    <col min="15100" max="15100" width="13" style="68" customWidth="1"/>
    <col min="15101" max="15101" width="12" style="68" customWidth="1"/>
    <col min="15102" max="15102" width="12.42578125" style="68" customWidth="1"/>
    <col min="15103" max="15103" width="12.5703125" style="68" customWidth="1"/>
    <col min="15104" max="15104" width="14.5703125" style="68" customWidth="1"/>
    <col min="15105" max="15105" width="12.42578125" style="68" customWidth="1"/>
    <col min="15106" max="15106" width="12" style="68" customWidth="1"/>
    <col min="15107" max="15107" width="12.140625" style="68" customWidth="1"/>
    <col min="15108" max="15108" width="14.5703125" style="68" customWidth="1"/>
    <col min="15109" max="15109" width="16" style="68" customWidth="1"/>
    <col min="15110" max="15110" width="13.42578125" style="68" customWidth="1"/>
    <col min="15111" max="15114" width="0" style="68" hidden="1" customWidth="1"/>
    <col min="15115" max="15309" width="9.140625" style="68"/>
    <col min="15310" max="15310" width="6" style="68" customWidth="1"/>
    <col min="15311" max="15311" width="11" style="68" customWidth="1"/>
    <col min="15312" max="15312" width="12.85546875" style="68" customWidth="1"/>
    <col min="15313" max="15313" width="23.28515625" style="68" customWidth="1"/>
    <col min="15314" max="15314" width="24.140625" style="68" customWidth="1"/>
    <col min="15315" max="15315" width="0" style="68" hidden="1" customWidth="1"/>
    <col min="15316" max="15316" width="20.85546875" style="68" customWidth="1"/>
    <col min="15317" max="15317" width="11.5703125" style="68" customWidth="1"/>
    <col min="15318" max="15335" width="0" style="68" hidden="1" customWidth="1"/>
    <col min="15336" max="15341" width="13.85546875" style="68" customWidth="1"/>
    <col min="15342" max="15342" width="0" style="68" hidden="1" customWidth="1"/>
    <col min="15343" max="15343" width="12.5703125" style="68" customWidth="1"/>
    <col min="15344" max="15344" width="13.140625" style="68" customWidth="1"/>
    <col min="15345" max="15345" width="12.5703125" style="68" customWidth="1"/>
    <col min="15346" max="15346" width="11.5703125" style="68" customWidth="1"/>
    <col min="15347" max="15348" width="12.42578125" style="68" customWidth="1"/>
    <col min="15349" max="15349" width="10.42578125" style="68" customWidth="1"/>
    <col min="15350" max="15350" width="12" style="68" customWidth="1"/>
    <col min="15351" max="15351" width="11.85546875" style="68" customWidth="1"/>
    <col min="15352" max="15352" width="9.42578125" style="68" customWidth="1"/>
    <col min="15353" max="15353" width="12.42578125" style="68" customWidth="1"/>
    <col min="15354" max="15355" width="12.5703125" style="68" customWidth="1"/>
    <col min="15356" max="15356" width="13" style="68" customWidth="1"/>
    <col min="15357" max="15357" width="12" style="68" customWidth="1"/>
    <col min="15358" max="15358" width="12.42578125" style="68" customWidth="1"/>
    <col min="15359" max="15359" width="12.5703125" style="68" customWidth="1"/>
    <col min="15360" max="15360" width="14.5703125" style="68" customWidth="1"/>
    <col min="15361" max="15361" width="12.42578125" style="68" customWidth="1"/>
    <col min="15362" max="15362" width="12" style="68" customWidth="1"/>
    <col min="15363" max="15363" width="12.140625" style="68" customWidth="1"/>
    <col min="15364" max="15364" width="14.5703125" style="68" customWidth="1"/>
    <col min="15365" max="15365" width="16" style="68" customWidth="1"/>
    <col min="15366" max="15366" width="13.42578125" style="68" customWidth="1"/>
    <col min="15367" max="15370" width="0" style="68" hidden="1" customWidth="1"/>
    <col min="15371" max="15565" width="9.140625" style="68"/>
    <col min="15566" max="15566" width="6" style="68" customWidth="1"/>
    <col min="15567" max="15567" width="11" style="68" customWidth="1"/>
    <col min="15568" max="15568" width="12.85546875" style="68" customWidth="1"/>
    <col min="15569" max="15569" width="23.28515625" style="68" customWidth="1"/>
    <col min="15570" max="15570" width="24.140625" style="68" customWidth="1"/>
    <col min="15571" max="15571" width="0" style="68" hidden="1" customWidth="1"/>
    <col min="15572" max="15572" width="20.85546875" style="68" customWidth="1"/>
    <col min="15573" max="15573" width="11.5703125" style="68" customWidth="1"/>
    <col min="15574" max="15591" width="0" style="68" hidden="1" customWidth="1"/>
    <col min="15592" max="15597" width="13.85546875" style="68" customWidth="1"/>
    <col min="15598" max="15598" width="0" style="68" hidden="1" customWidth="1"/>
    <col min="15599" max="15599" width="12.5703125" style="68" customWidth="1"/>
    <col min="15600" max="15600" width="13.140625" style="68" customWidth="1"/>
    <col min="15601" max="15601" width="12.5703125" style="68" customWidth="1"/>
    <col min="15602" max="15602" width="11.5703125" style="68" customWidth="1"/>
    <col min="15603" max="15604" width="12.42578125" style="68" customWidth="1"/>
    <col min="15605" max="15605" width="10.42578125" style="68" customWidth="1"/>
    <col min="15606" max="15606" width="12" style="68" customWidth="1"/>
    <col min="15607" max="15607" width="11.85546875" style="68" customWidth="1"/>
    <col min="15608" max="15608" width="9.42578125" style="68" customWidth="1"/>
    <col min="15609" max="15609" width="12.42578125" style="68" customWidth="1"/>
    <col min="15610" max="15611" width="12.5703125" style="68" customWidth="1"/>
    <col min="15612" max="15612" width="13" style="68" customWidth="1"/>
    <col min="15613" max="15613" width="12" style="68" customWidth="1"/>
    <col min="15614" max="15614" width="12.42578125" style="68" customWidth="1"/>
    <col min="15615" max="15615" width="12.5703125" style="68" customWidth="1"/>
    <col min="15616" max="15616" width="14.5703125" style="68" customWidth="1"/>
    <col min="15617" max="15617" width="12.42578125" style="68" customWidth="1"/>
    <col min="15618" max="15618" width="12" style="68" customWidth="1"/>
    <col min="15619" max="15619" width="12.140625" style="68" customWidth="1"/>
    <col min="15620" max="15620" width="14.5703125" style="68" customWidth="1"/>
    <col min="15621" max="15621" width="16" style="68" customWidth="1"/>
    <col min="15622" max="15622" width="13.42578125" style="68" customWidth="1"/>
    <col min="15623" max="15626" width="0" style="68" hidden="1" customWidth="1"/>
    <col min="15627" max="15821" width="9.140625" style="68"/>
    <col min="15822" max="15822" width="6" style="68" customWidth="1"/>
    <col min="15823" max="15823" width="11" style="68" customWidth="1"/>
    <col min="15824" max="15824" width="12.85546875" style="68" customWidth="1"/>
    <col min="15825" max="15825" width="23.28515625" style="68" customWidth="1"/>
    <col min="15826" max="15826" width="24.140625" style="68" customWidth="1"/>
    <col min="15827" max="15827" width="0" style="68" hidden="1" customWidth="1"/>
    <col min="15828" max="15828" width="20.85546875" style="68" customWidth="1"/>
    <col min="15829" max="15829" width="11.5703125" style="68" customWidth="1"/>
    <col min="15830" max="15847" width="0" style="68" hidden="1" customWidth="1"/>
    <col min="15848" max="15853" width="13.85546875" style="68" customWidth="1"/>
    <col min="15854" max="15854" width="0" style="68" hidden="1" customWidth="1"/>
    <col min="15855" max="15855" width="12.5703125" style="68" customWidth="1"/>
    <col min="15856" max="15856" width="13.140625" style="68" customWidth="1"/>
    <col min="15857" max="15857" width="12.5703125" style="68" customWidth="1"/>
    <col min="15858" max="15858" width="11.5703125" style="68" customWidth="1"/>
    <col min="15859" max="15860" width="12.42578125" style="68" customWidth="1"/>
    <col min="15861" max="15861" width="10.42578125" style="68" customWidth="1"/>
    <col min="15862" max="15862" width="12" style="68" customWidth="1"/>
    <col min="15863" max="15863" width="11.85546875" style="68" customWidth="1"/>
    <col min="15864" max="15864" width="9.42578125" style="68" customWidth="1"/>
    <col min="15865" max="15865" width="12.42578125" style="68" customWidth="1"/>
    <col min="15866" max="15867" width="12.5703125" style="68" customWidth="1"/>
    <col min="15868" max="15868" width="13" style="68" customWidth="1"/>
    <col min="15869" max="15869" width="12" style="68" customWidth="1"/>
    <col min="15870" max="15870" width="12.42578125" style="68" customWidth="1"/>
    <col min="15871" max="15871" width="12.5703125" style="68" customWidth="1"/>
    <col min="15872" max="15872" width="14.5703125" style="68" customWidth="1"/>
    <col min="15873" max="15873" width="12.42578125" style="68" customWidth="1"/>
    <col min="15874" max="15874" width="12" style="68" customWidth="1"/>
    <col min="15875" max="15875" width="12.140625" style="68" customWidth="1"/>
    <col min="15876" max="15876" width="14.5703125" style="68" customWidth="1"/>
    <col min="15877" max="15877" width="16" style="68" customWidth="1"/>
    <col min="15878" max="15878" width="13.42578125" style="68" customWidth="1"/>
    <col min="15879" max="15882" width="0" style="68" hidden="1" customWidth="1"/>
    <col min="15883" max="16077" width="9.140625" style="68"/>
    <col min="16078" max="16078" width="6" style="68" customWidth="1"/>
    <col min="16079" max="16079" width="11" style="68" customWidth="1"/>
    <col min="16080" max="16080" width="12.85546875" style="68" customWidth="1"/>
    <col min="16081" max="16081" width="23.28515625" style="68" customWidth="1"/>
    <col min="16082" max="16082" width="24.140625" style="68" customWidth="1"/>
    <col min="16083" max="16083" width="0" style="68" hidden="1" customWidth="1"/>
    <col min="16084" max="16084" width="20.85546875" style="68" customWidth="1"/>
    <col min="16085" max="16085" width="11.5703125" style="68" customWidth="1"/>
    <col min="16086" max="16103" width="0" style="68" hidden="1" customWidth="1"/>
    <col min="16104" max="16109" width="13.85546875" style="68" customWidth="1"/>
    <col min="16110" max="16110" width="0" style="68" hidden="1" customWidth="1"/>
    <col min="16111" max="16111" width="12.5703125" style="68" customWidth="1"/>
    <col min="16112" max="16112" width="13.140625" style="68" customWidth="1"/>
    <col min="16113" max="16113" width="12.5703125" style="68" customWidth="1"/>
    <col min="16114" max="16114" width="11.5703125" style="68" customWidth="1"/>
    <col min="16115" max="16116" width="12.42578125" style="68" customWidth="1"/>
    <col min="16117" max="16117" width="10.42578125" style="68" customWidth="1"/>
    <col min="16118" max="16118" width="12" style="68" customWidth="1"/>
    <col min="16119" max="16119" width="11.85546875" style="68" customWidth="1"/>
    <col min="16120" max="16120" width="9.42578125" style="68" customWidth="1"/>
    <col min="16121" max="16121" width="12.42578125" style="68" customWidth="1"/>
    <col min="16122" max="16123" width="12.5703125" style="68" customWidth="1"/>
    <col min="16124" max="16124" width="13" style="68" customWidth="1"/>
    <col min="16125" max="16125" width="12" style="68" customWidth="1"/>
    <col min="16126" max="16126" width="12.42578125" style="68" customWidth="1"/>
    <col min="16127" max="16127" width="12.5703125" style="68" customWidth="1"/>
    <col min="16128" max="16128" width="14.5703125" style="68" customWidth="1"/>
    <col min="16129" max="16129" width="12.42578125" style="68" customWidth="1"/>
    <col min="16130" max="16130" width="12" style="68" customWidth="1"/>
    <col min="16131" max="16131" width="12.140625" style="68" customWidth="1"/>
    <col min="16132" max="16132" width="14.5703125" style="68" customWidth="1"/>
    <col min="16133" max="16133" width="16" style="68" customWidth="1"/>
    <col min="16134" max="16134" width="13.42578125" style="68" customWidth="1"/>
    <col min="16135" max="16138" width="0" style="68" hidden="1" customWidth="1"/>
    <col min="16139" max="16384" width="9.140625" style="68"/>
  </cols>
  <sheetData>
    <row r="1" spans="1:31" ht="53.25" customHeight="1">
      <c r="A1" s="291" t="s">
        <v>201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291"/>
      <c r="AE1" s="291"/>
    </row>
    <row r="2" spans="1:31" ht="58.5" customHeight="1">
      <c r="A2" s="282" t="s">
        <v>18</v>
      </c>
      <c r="B2" s="282" t="s">
        <v>19</v>
      </c>
      <c r="C2" s="282" t="s">
        <v>20</v>
      </c>
      <c r="D2" s="282" t="s">
        <v>21</v>
      </c>
      <c r="E2" s="282" t="s">
        <v>21</v>
      </c>
      <c r="F2" s="282" t="s">
        <v>173</v>
      </c>
      <c r="G2" s="282" t="s">
        <v>22</v>
      </c>
      <c r="H2" s="289" t="s">
        <v>203</v>
      </c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</row>
    <row r="3" spans="1:31" ht="30.75" customHeight="1">
      <c r="A3" s="282"/>
      <c r="B3" s="282"/>
      <c r="C3" s="282"/>
      <c r="D3" s="282"/>
      <c r="E3" s="282"/>
      <c r="F3" s="282"/>
      <c r="G3" s="282"/>
      <c r="H3" s="282" t="s">
        <v>23</v>
      </c>
      <c r="I3" s="282"/>
      <c r="J3" s="282"/>
      <c r="K3" s="282" t="s">
        <v>24</v>
      </c>
      <c r="L3" s="282"/>
      <c r="M3" s="282"/>
      <c r="N3" s="286" t="s">
        <v>25</v>
      </c>
      <c r="O3" s="286"/>
      <c r="P3" s="286"/>
      <c r="Q3" s="286" t="s">
        <v>26</v>
      </c>
      <c r="R3" s="286"/>
      <c r="S3" s="286"/>
      <c r="T3" s="286" t="s">
        <v>27</v>
      </c>
      <c r="U3" s="286"/>
      <c r="V3" s="286"/>
      <c r="W3" s="286" t="s">
        <v>28</v>
      </c>
      <c r="X3" s="286"/>
      <c r="Y3" s="286"/>
      <c r="Z3" s="286" t="s">
        <v>199</v>
      </c>
      <c r="AA3" s="286"/>
      <c r="AB3" s="286"/>
      <c r="AC3" s="286" t="s">
        <v>200</v>
      </c>
      <c r="AD3" s="286"/>
      <c r="AE3" s="286"/>
    </row>
    <row r="4" spans="1:31" ht="19.5" customHeight="1">
      <c r="A4" s="282"/>
      <c r="B4" s="282"/>
      <c r="C4" s="282"/>
      <c r="D4" s="282"/>
      <c r="E4" s="282"/>
      <c r="F4" s="282"/>
      <c r="G4" s="282"/>
      <c r="H4" s="268" t="s">
        <v>29</v>
      </c>
      <c r="I4" s="268" t="s">
        <v>30</v>
      </c>
      <c r="J4" s="268" t="s">
        <v>31</v>
      </c>
      <c r="K4" s="268" t="s">
        <v>29</v>
      </c>
      <c r="L4" s="268" t="s">
        <v>30</v>
      </c>
      <c r="M4" s="268" t="s">
        <v>31</v>
      </c>
      <c r="N4" s="282" t="s">
        <v>29</v>
      </c>
      <c r="O4" s="282" t="s">
        <v>30</v>
      </c>
      <c r="P4" s="282" t="s">
        <v>31</v>
      </c>
      <c r="Q4" s="288" t="s">
        <v>29</v>
      </c>
      <c r="R4" s="282" t="s">
        <v>30</v>
      </c>
      <c r="S4" s="282" t="s">
        <v>31</v>
      </c>
      <c r="T4" s="288" t="s">
        <v>29</v>
      </c>
      <c r="U4" s="282" t="s">
        <v>30</v>
      </c>
      <c r="V4" s="282" t="s">
        <v>31</v>
      </c>
      <c r="W4" s="288" t="s">
        <v>29</v>
      </c>
      <c r="X4" s="282" t="s">
        <v>30</v>
      </c>
      <c r="Y4" s="282" t="s">
        <v>31</v>
      </c>
      <c r="Z4" s="288" t="s">
        <v>29</v>
      </c>
      <c r="AA4" s="282" t="s">
        <v>30</v>
      </c>
      <c r="AB4" s="282" t="s">
        <v>31</v>
      </c>
      <c r="AC4" s="288" t="s">
        <v>29</v>
      </c>
      <c r="AD4" s="282" t="s">
        <v>30</v>
      </c>
      <c r="AE4" s="282" t="s">
        <v>31</v>
      </c>
    </row>
    <row r="5" spans="1:31" ht="32.25" customHeight="1">
      <c r="A5" s="282"/>
      <c r="B5" s="282"/>
      <c r="C5" s="282"/>
      <c r="D5" s="282"/>
      <c r="E5" s="282"/>
      <c r="F5" s="282"/>
      <c r="G5" s="282"/>
      <c r="H5" s="268"/>
      <c r="I5" s="268" t="s">
        <v>120</v>
      </c>
      <c r="J5" s="268" t="s">
        <v>118</v>
      </c>
      <c r="K5" s="268" t="s">
        <v>119</v>
      </c>
      <c r="L5" s="268"/>
      <c r="M5" s="268"/>
      <c r="N5" s="282"/>
      <c r="O5" s="282"/>
      <c r="P5" s="282"/>
      <c r="Q5" s="288"/>
      <c r="R5" s="282"/>
      <c r="S5" s="282"/>
      <c r="T5" s="288"/>
      <c r="U5" s="282"/>
      <c r="V5" s="282"/>
      <c r="W5" s="288"/>
      <c r="X5" s="282"/>
      <c r="Y5" s="282"/>
      <c r="Z5" s="288"/>
      <c r="AA5" s="282"/>
      <c r="AB5" s="282"/>
      <c r="AC5" s="288"/>
      <c r="AD5" s="282"/>
      <c r="AE5" s="282"/>
    </row>
    <row r="6" spans="1:31" ht="63.75" customHeight="1">
      <c r="A6" s="282" t="s">
        <v>33</v>
      </c>
      <c r="B6" s="282" t="s">
        <v>34</v>
      </c>
      <c r="C6" s="282" t="s">
        <v>35</v>
      </c>
      <c r="D6" s="282" t="s">
        <v>209</v>
      </c>
      <c r="E6" s="282"/>
      <c r="F6" s="268" t="s">
        <v>36</v>
      </c>
      <c r="G6" s="268" t="s">
        <v>37</v>
      </c>
      <c r="H6" s="229">
        <v>0</v>
      </c>
      <c r="I6" s="229">
        <v>0</v>
      </c>
      <c r="J6" s="229">
        <v>0</v>
      </c>
      <c r="K6" s="229">
        <v>0</v>
      </c>
      <c r="L6" s="229">
        <v>0</v>
      </c>
      <c r="M6" s="229">
        <v>0</v>
      </c>
      <c r="N6" s="229">
        <v>0</v>
      </c>
      <c r="O6" s="229">
        <v>0</v>
      </c>
      <c r="P6" s="229">
        <v>0</v>
      </c>
      <c r="Q6" s="229">
        <v>0</v>
      </c>
      <c r="R6" s="229">
        <v>0</v>
      </c>
      <c r="S6" s="229">
        <v>0</v>
      </c>
      <c r="T6" s="229">
        <v>0</v>
      </c>
      <c r="U6" s="229">
        <v>0</v>
      </c>
      <c r="V6" s="229">
        <v>0</v>
      </c>
      <c r="W6" s="230">
        <v>0</v>
      </c>
      <c r="X6" s="230">
        <v>0</v>
      </c>
      <c r="Y6" s="230">
        <v>0</v>
      </c>
      <c r="Z6" s="278">
        <v>0</v>
      </c>
      <c r="AA6" s="278">
        <v>0</v>
      </c>
      <c r="AB6" s="278">
        <v>0</v>
      </c>
      <c r="AC6" s="278">
        <v>0</v>
      </c>
      <c r="AD6" s="278">
        <v>0</v>
      </c>
      <c r="AE6" s="278">
        <v>0</v>
      </c>
    </row>
    <row r="7" spans="1:31" ht="63.75" customHeight="1">
      <c r="A7" s="282"/>
      <c r="B7" s="282"/>
      <c r="C7" s="282"/>
      <c r="D7" s="282"/>
      <c r="E7" s="282"/>
      <c r="F7" s="268" t="s">
        <v>38</v>
      </c>
      <c r="G7" s="268" t="str">
        <f>G6</f>
        <v>закрытая</v>
      </c>
      <c r="H7" s="229">
        <v>0</v>
      </c>
      <c r="I7" s="229">
        <v>2920.3937999999998</v>
      </c>
      <c r="J7" s="229">
        <v>2920.3937999999998</v>
      </c>
      <c r="K7" s="229">
        <v>0</v>
      </c>
      <c r="L7" s="229">
        <v>3085.9819654582057</v>
      </c>
      <c r="M7" s="229">
        <v>3085.9819654582057</v>
      </c>
      <c r="N7" s="229">
        <v>0</v>
      </c>
      <c r="O7" s="229">
        <v>2918.94</v>
      </c>
      <c r="P7" s="229">
        <v>2918.94</v>
      </c>
      <c r="Q7" s="229">
        <v>0</v>
      </c>
      <c r="R7" s="229">
        <v>2918.94</v>
      </c>
      <c r="S7" s="229">
        <v>2918.94</v>
      </c>
      <c r="T7" s="229">
        <v>0</v>
      </c>
      <c r="U7" s="229">
        <v>2765.54</v>
      </c>
      <c r="V7" s="229">
        <v>2765.54</v>
      </c>
      <c r="W7" s="230">
        <v>0</v>
      </c>
      <c r="X7" s="230">
        <v>2765.54</v>
      </c>
      <c r="Y7" s="230">
        <v>2765.54</v>
      </c>
      <c r="Z7" s="278">
        <v>0</v>
      </c>
      <c r="AA7" s="278">
        <v>3758.5679999999998</v>
      </c>
      <c r="AB7" s="278">
        <v>3758.5679999999998</v>
      </c>
      <c r="AC7" s="278">
        <v>0</v>
      </c>
      <c r="AD7" s="278">
        <f>3754.91*1.2</f>
        <v>4505.8919999999998</v>
      </c>
      <c r="AE7" s="278">
        <f>AD7</f>
        <v>4505.8919999999998</v>
      </c>
    </row>
    <row r="8" spans="1:31" s="226" customFormat="1" ht="50.25" customHeight="1">
      <c r="A8" s="282" t="s">
        <v>39</v>
      </c>
      <c r="B8" s="287" t="s">
        <v>40</v>
      </c>
      <c r="C8" s="282" t="s">
        <v>35</v>
      </c>
      <c r="D8" s="282" t="s">
        <v>209</v>
      </c>
      <c r="E8" s="287" t="s">
        <v>41</v>
      </c>
      <c r="F8" s="271" t="s">
        <v>36</v>
      </c>
      <c r="G8" s="271" t="s">
        <v>37</v>
      </c>
      <c r="H8" s="272"/>
      <c r="I8" s="273"/>
      <c r="J8" s="273"/>
      <c r="K8" s="272"/>
      <c r="L8" s="273"/>
      <c r="M8" s="273"/>
      <c r="N8" s="274"/>
      <c r="O8" s="274"/>
      <c r="P8" s="274"/>
      <c r="Q8" s="274"/>
      <c r="R8" s="274"/>
      <c r="S8" s="274"/>
      <c r="T8" s="274"/>
      <c r="U8" s="274"/>
      <c r="V8" s="274"/>
      <c r="W8" s="275">
        <v>16.829999999999998</v>
      </c>
      <c r="X8" s="275">
        <v>30.59</v>
      </c>
      <c r="Y8" s="275">
        <v>30.59</v>
      </c>
      <c r="Z8" s="279">
        <v>25.91</v>
      </c>
      <c r="AA8" s="279">
        <v>72.983999999999995</v>
      </c>
      <c r="AB8" s="279">
        <v>72.983999999999995</v>
      </c>
      <c r="AC8" s="279">
        <v>27.72</v>
      </c>
      <c r="AD8" s="279">
        <f>64.21*1.2</f>
        <v>77.051999999999992</v>
      </c>
      <c r="AE8" s="279">
        <f>AD8</f>
        <v>77.051999999999992</v>
      </c>
    </row>
    <row r="9" spans="1:31" s="226" customFormat="1" ht="50.25" customHeight="1">
      <c r="A9" s="282"/>
      <c r="B9" s="287"/>
      <c r="C9" s="282"/>
      <c r="D9" s="282"/>
      <c r="E9" s="287"/>
      <c r="F9" s="271" t="s">
        <v>38</v>
      </c>
      <c r="G9" s="271" t="str">
        <f>G8</f>
        <v>закрытая</v>
      </c>
      <c r="H9" s="272"/>
      <c r="I9" s="273"/>
      <c r="J9" s="273"/>
      <c r="K9" s="272"/>
      <c r="L9" s="273"/>
      <c r="M9" s="273"/>
      <c r="N9" s="274"/>
      <c r="O9" s="274"/>
      <c r="P9" s="274"/>
      <c r="Q9" s="274"/>
      <c r="R9" s="274"/>
      <c r="S9" s="274"/>
      <c r="T9" s="274"/>
      <c r="U9" s="274"/>
      <c r="V9" s="274"/>
      <c r="W9" s="275">
        <v>1301.47</v>
      </c>
      <c r="X9" s="275">
        <v>1634.03</v>
      </c>
      <c r="Y9" s="275">
        <v>1634.03</v>
      </c>
      <c r="Z9" s="279">
        <v>2035.98</v>
      </c>
      <c r="AA9" s="279">
        <v>3758.5679999999998</v>
      </c>
      <c r="AB9" s="279">
        <v>3758.5679999999998</v>
      </c>
      <c r="AC9" s="279">
        <v>2318.98</v>
      </c>
      <c r="AD9" s="278">
        <f>3754.91*1.2</f>
        <v>4505.8919999999998</v>
      </c>
      <c r="AE9" s="278">
        <f>AD9</f>
        <v>4505.8919999999998</v>
      </c>
    </row>
    <row r="10" spans="1:31" s="226" customFormat="1" ht="46.5" customHeight="1">
      <c r="A10" s="282"/>
      <c r="B10" s="287" t="s">
        <v>42</v>
      </c>
      <c r="C10" s="287" t="s">
        <v>43</v>
      </c>
      <c r="D10" s="287" t="s">
        <v>211</v>
      </c>
      <c r="E10" s="287" t="s">
        <v>44</v>
      </c>
      <c r="F10" s="271" t="s">
        <v>53</v>
      </c>
      <c r="G10" s="271" t="s">
        <v>45</v>
      </c>
      <c r="H10" s="273">
        <v>28.74</v>
      </c>
      <c r="I10" s="273">
        <v>28.53</v>
      </c>
      <c r="J10" s="273">
        <v>28.53</v>
      </c>
      <c r="K10" s="273">
        <v>30</v>
      </c>
      <c r="L10" s="273">
        <v>30</v>
      </c>
      <c r="M10" s="273">
        <v>30</v>
      </c>
      <c r="N10" s="274">
        <v>30</v>
      </c>
      <c r="O10" s="274">
        <v>30</v>
      </c>
      <c r="P10" s="274">
        <v>30</v>
      </c>
      <c r="Q10" s="274">
        <v>31.61</v>
      </c>
      <c r="R10" s="274">
        <v>31.61</v>
      </c>
      <c r="S10" s="274">
        <v>31.61</v>
      </c>
      <c r="T10" s="274">
        <v>31.61</v>
      </c>
      <c r="U10" s="274">
        <v>31.61</v>
      </c>
      <c r="V10" s="274">
        <v>31.61</v>
      </c>
      <c r="W10" s="275">
        <v>32.35</v>
      </c>
      <c r="X10" s="275">
        <v>32.35</v>
      </c>
      <c r="Y10" s="275">
        <v>32.35</v>
      </c>
      <c r="Z10" s="279">
        <v>48.92</v>
      </c>
      <c r="AA10" s="279">
        <v>0</v>
      </c>
      <c r="AB10" s="279">
        <v>0</v>
      </c>
      <c r="AC10" s="279">
        <v>52.34</v>
      </c>
      <c r="AD10" s="279">
        <v>0</v>
      </c>
      <c r="AE10" s="279">
        <v>0</v>
      </c>
    </row>
    <row r="11" spans="1:31" s="226" customFormat="1" ht="44.25" customHeight="1">
      <c r="A11" s="282"/>
      <c r="B11" s="287"/>
      <c r="C11" s="287"/>
      <c r="D11" s="287"/>
      <c r="E11" s="287"/>
      <c r="F11" s="271" t="s">
        <v>38</v>
      </c>
      <c r="G11" s="271" t="str">
        <f>G10</f>
        <v>открытая</v>
      </c>
      <c r="H11" s="272">
        <v>1601.4712500000001</v>
      </c>
      <c r="I11" s="272">
        <v>1669.5640778811501</v>
      </c>
      <c r="J11" s="272">
        <v>1669.5640778811501</v>
      </c>
      <c r="K11" s="272">
        <v>1703.9654100000002</v>
      </c>
      <c r="L11" s="272">
        <v>1859.2553596236537</v>
      </c>
      <c r="M11" s="272">
        <v>1859.2553596236537</v>
      </c>
      <c r="N11" s="274">
        <v>1703.9654100000002</v>
      </c>
      <c r="O11" s="274">
        <v>1766.92</v>
      </c>
      <c r="P11" s="274">
        <v>1766.92</v>
      </c>
      <c r="Q11" s="274">
        <v>1738.04</v>
      </c>
      <c r="R11" s="274">
        <v>1766.92</v>
      </c>
      <c r="S11" s="274">
        <v>1766.92</v>
      </c>
      <c r="T11" s="274">
        <v>1738.04</v>
      </c>
      <c r="U11" s="274">
        <v>1766.92</v>
      </c>
      <c r="V11" s="274">
        <v>1766.92</v>
      </c>
      <c r="W11" s="230">
        <v>1863.18</v>
      </c>
      <c r="X11" s="230">
        <v>1872.0423469520169</v>
      </c>
      <c r="Y11" s="230">
        <v>1872.0423469520169</v>
      </c>
      <c r="Z11" s="278">
        <v>2801.48</v>
      </c>
      <c r="AA11" s="278">
        <v>0</v>
      </c>
      <c r="AB11" s="278">
        <v>0</v>
      </c>
      <c r="AC11" s="278">
        <v>3193.69</v>
      </c>
      <c r="AD11" s="278">
        <v>0</v>
      </c>
      <c r="AE11" s="278">
        <v>0</v>
      </c>
    </row>
    <row r="12" spans="1:31" ht="49.5" customHeight="1">
      <c r="A12" s="282"/>
      <c r="B12" s="282" t="s">
        <v>46</v>
      </c>
      <c r="C12" s="282" t="s">
        <v>43</v>
      </c>
      <c r="D12" s="282" t="s">
        <v>212</v>
      </c>
      <c r="E12" s="287"/>
      <c r="F12" s="268" t="s">
        <v>36</v>
      </c>
      <c r="G12" s="268" t="s">
        <v>37</v>
      </c>
      <c r="H12" s="229">
        <v>28.74</v>
      </c>
      <c r="I12" s="229">
        <v>28.74</v>
      </c>
      <c r="J12" s="229">
        <v>28.74</v>
      </c>
      <c r="K12" s="229">
        <v>30</v>
      </c>
      <c r="L12" s="229">
        <v>30</v>
      </c>
      <c r="M12" s="229">
        <v>30</v>
      </c>
      <c r="N12" s="229">
        <v>30</v>
      </c>
      <c r="O12" s="229">
        <v>30</v>
      </c>
      <c r="P12" s="229">
        <v>30</v>
      </c>
      <c r="Q12" s="229">
        <v>31.61</v>
      </c>
      <c r="R12" s="229">
        <v>31.61</v>
      </c>
      <c r="S12" s="229">
        <v>31.61</v>
      </c>
      <c r="T12" s="229">
        <v>31.61</v>
      </c>
      <c r="U12" s="229">
        <v>31.61</v>
      </c>
      <c r="V12" s="229">
        <v>31.61</v>
      </c>
      <c r="W12" s="230">
        <v>32.35</v>
      </c>
      <c r="X12" s="230">
        <v>32.35</v>
      </c>
      <c r="Y12" s="230">
        <v>32.35</v>
      </c>
      <c r="Z12" s="278">
        <v>49.02</v>
      </c>
      <c r="AA12" s="278">
        <v>72.98</v>
      </c>
      <c r="AB12" s="278">
        <v>0</v>
      </c>
      <c r="AC12" s="278">
        <v>52.45</v>
      </c>
      <c r="AD12" s="278">
        <v>83.45</v>
      </c>
      <c r="AE12" s="279">
        <v>0</v>
      </c>
    </row>
    <row r="13" spans="1:31" ht="49.5" customHeight="1">
      <c r="A13" s="282"/>
      <c r="B13" s="282"/>
      <c r="C13" s="282"/>
      <c r="D13" s="282"/>
      <c r="E13" s="287"/>
      <c r="F13" s="268" t="s">
        <v>38</v>
      </c>
      <c r="G13" s="268" t="str">
        <f>G12</f>
        <v>закрытая</v>
      </c>
      <c r="H13" s="229">
        <v>1563.91905</v>
      </c>
      <c r="I13" s="229">
        <v>1563.9190500000002</v>
      </c>
      <c r="J13" s="229">
        <v>1563.9190500000002</v>
      </c>
      <c r="K13" s="229">
        <v>1664.0098691999999</v>
      </c>
      <c r="L13" s="229">
        <v>1859.2553596236501</v>
      </c>
      <c r="M13" s="229">
        <v>1859.2553596236501</v>
      </c>
      <c r="N13" s="229">
        <v>1664.0098691999999</v>
      </c>
      <c r="O13" s="229">
        <v>1766.92</v>
      </c>
      <c r="P13" s="229">
        <v>1766.92</v>
      </c>
      <c r="Q13" s="229">
        <v>1738.89</v>
      </c>
      <c r="R13" s="229">
        <v>1766.92</v>
      </c>
      <c r="S13" s="229">
        <v>1766.92</v>
      </c>
      <c r="T13" s="229">
        <v>1738.89</v>
      </c>
      <c r="U13" s="229">
        <v>1766.92</v>
      </c>
      <c r="V13" s="229">
        <v>1766.92</v>
      </c>
      <c r="W13" s="230">
        <v>1863.18</v>
      </c>
      <c r="X13" s="230">
        <v>1872.04</v>
      </c>
      <c r="Y13" s="230">
        <v>1872.04</v>
      </c>
      <c r="Z13" s="278">
        <v>2801.48</v>
      </c>
      <c r="AA13" s="278">
        <v>3438.24</v>
      </c>
      <c r="AB13" s="278">
        <v>0</v>
      </c>
      <c r="AC13" s="278">
        <v>3193.69</v>
      </c>
      <c r="AD13" s="278">
        <v>3665.75</v>
      </c>
      <c r="AE13" s="278">
        <v>0</v>
      </c>
    </row>
    <row r="14" spans="1:31" ht="55.5" customHeight="1">
      <c r="A14" s="282"/>
      <c r="B14" s="282" t="s">
        <v>47</v>
      </c>
      <c r="C14" s="282" t="s">
        <v>48</v>
      </c>
      <c r="D14" s="282" t="s">
        <v>212</v>
      </c>
      <c r="E14" s="287"/>
      <c r="F14" s="268" t="s">
        <v>36</v>
      </c>
      <c r="G14" s="268" t="s">
        <v>37</v>
      </c>
      <c r="H14" s="229">
        <v>22.03</v>
      </c>
      <c r="I14" s="229">
        <v>22.03</v>
      </c>
      <c r="J14" s="229">
        <v>20.21</v>
      </c>
      <c r="K14" s="229">
        <v>23.75</v>
      </c>
      <c r="L14" s="229">
        <v>23.75</v>
      </c>
      <c r="M14" s="229">
        <v>23.75</v>
      </c>
      <c r="N14" s="229">
        <v>23.75</v>
      </c>
      <c r="O14" s="229">
        <v>23.75</v>
      </c>
      <c r="P14" s="229">
        <v>23.75</v>
      </c>
      <c r="Q14" s="229">
        <v>25.65</v>
      </c>
      <c r="R14" s="229">
        <v>25.65</v>
      </c>
      <c r="S14" s="229">
        <v>25.65</v>
      </c>
      <c r="T14" s="229">
        <v>25.65</v>
      </c>
      <c r="U14" s="229">
        <v>25.65</v>
      </c>
      <c r="V14" s="229">
        <v>25.65</v>
      </c>
      <c r="W14" s="230">
        <v>27.1</v>
      </c>
      <c r="X14" s="230">
        <v>27.1</v>
      </c>
      <c r="Y14" s="230">
        <v>27.1</v>
      </c>
      <c r="Z14" s="278">
        <v>39.17</v>
      </c>
      <c r="AA14" s="278">
        <v>72.98</v>
      </c>
      <c r="AB14" s="278">
        <v>0</v>
      </c>
      <c r="AC14" s="278">
        <v>41.9</v>
      </c>
      <c r="AD14" s="278">
        <v>83.45</v>
      </c>
      <c r="AE14" s="278">
        <v>0</v>
      </c>
    </row>
    <row r="15" spans="1:31" ht="68.25" customHeight="1">
      <c r="A15" s="282"/>
      <c r="B15" s="282"/>
      <c r="C15" s="282"/>
      <c r="D15" s="282"/>
      <c r="E15" s="287"/>
      <c r="F15" s="268" t="s">
        <v>38</v>
      </c>
      <c r="G15" s="268" t="str">
        <f>G14</f>
        <v>закрытая</v>
      </c>
      <c r="H15" s="229">
        <v>1252.3800000000001</v>
      </c>
      <c r="I15" s="229">
        <v>1563.91905</v>
      </c>
      <c r="J15" s="229">
        <v>1574.83</v>
      </c>
      <c r="K15" s="229">
        <v>1332.5323200000003</v>
      </c>
      <c r="L15" s="229">
        <v>1859.2553596236537</v>
      </c>
      <c r="M15" s="229">
        <v>1859.2553596236537</v>
      </c>
      <c r="N15" s="229">
        <v>1332.5323200000003</v>
      </c>
      <c r="O15" s="229">
        <v>1766.92</v>
      </c>
      <c r="P15" s="229">
        <v>1766.92</v>
      </c>
      <c r="Q15" s="229">
        <v>1352.52</v>
      </c>
      <c r="R15" s="229">
        <v>1766.92</v>
      </c>
      <c r="S15" s="229">
        <v>1766.92</v>
      </c>
      <c r="T15" s="229">
        <v>1352.52</v>
      </c>
      <c r="U15" s="229">
        <v>1766.92</v>
      </c>
      <c r="V15" s="229">
        <v>1766.92</v>
      </c>
      <c r="W15" s="230">
        <v>1451.25</v>
      </c>
      <c r="X15" s="230">
        <v>1872.04</v>
      </c>
      <c r="Y15" s="230">
        <v>1872.04</v>
      </c>
      <c r="Z15" s="278">
        <v>2268.33</v>
      </c>
      <c r="AA15" s="278">
        <v>3438.24</v>
      </c>
      <c r="AB15" s="278">
        <v>0</v>
      </c>
      <c r="AC15" s="278">
        <v>2585.9</v>
      </c>
      <c r="AD15" s="278">
        <v>3665.75</v>
      </c>
      <c r="AE15" s="278">
        <v>0</v>
      </c>
    </row>
    <row r="16" spans="1:31" ht="68.25" customHeight="1">
      <c r="A16" s="282" t="s">
        <v>171</v>
      </c>
      <c r="B16" s="282" t="s">
        <v>172</v>
      </c>
      <c r="C16" s="282" t="s">
        <v>35</v>
      </c>
      <c r="D16" s="282" t="s">
        <v>209</v>
      </c>
      <c r="E16" s="271"/>
      <c r="F16" s="268" t="s">
        <v>36</v>
      </c>
      <c r="G16" s="268" t="s">
        <v>37</v>
      </c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30"/>
      <c r="X16" s="230"/>
      <c r="Y16" s="230"/>
      <c r="Z16" s="278">
        <v>0</v>
      </c>
      <c r="AA16" s="278">
        <v>72.983999999999995</v>
      </c>
      <c r="AB16" s="278">
        <v>72.983999999999995</v>
      </c>
      <c r="AC16" s="278">
        <v>0</v>
      </c>
      <c r="AD16" s="278">
        <f>64.21 *1.2</f>
        <v>77.051999999999992</v>
      </c>
      <c r="AE16" s="278">
        <f>AD16</f>
        <v>77.051999999999992</v>
      </c>
    </row>
    <row r="17" spans="1:31" ht="68.25" customHeight="1">
      <c r="A17" s="282"/>
      <c r="B17" s="282"/>
      <c r="C17" s="282"/>
      <c r="D17" s="282"/>
      <c r="E17" s="271"/>
      <c r="F17" s="268" t="s">
        <v>38</v>
      </c>
      <c r="G17" s="268" t="str">
        <f>G16</f>
        <v>закрытая</v>
      </c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30"/>
      <c r="X17" s="230"/>
      <c r="Y17" s="230"/>
      <c r="Z17" s="278">
        <v>0</v>
      </c>
      <c r="AA17" s="278">
        <v>3758.5679999999998</v>
      </c>
      <c r="AB17" s="278">
        <v>3758.5679999999998</v>
      </c>
      <c r="AC17" s="278">
        <v>0</v>
      </c>
      <c r="AD17" s="278">
        <f>3754.91*1.2</f>
        <v>4505.8919999999998</v>
      </c>
      <c r="AE17" s="278">
        <f>AD17</f>
        <v>4505.8919999999998</v>
      </c>
    </row>
    <row r="18" spans="1:31" ht="53.25" customHeight="1">
      <c r="A18" s="282" t="s">
        <v>49</v>
      </c>
      <c r="B18" s="282" t="s">
        <v>50</v>
      </c>
      <c r="C18" s="282" t="s">
        <v>51</v>
      </c>
      <c r="D18" s="282" t="s">
        <v>204</v>
      </c>
      <c r="E18" s="282"/>
      <c r="F18" s="268" t="s">
        <v>36</v>
      </c>
      <c r="G18" s="268" t="s">
        <v>37</v>
      </c>
      <c r="H18" s="229">
        <v>14.54</v>
      </c>
      <c r="I18" s="229">
        <v>14.54</v>
      </c>
      <c r="J18" s="229">
        <v>14.54</v>
      </c>
      <c r="K18" s="229">
        <v>16.28</v>
      </c>
      <c r="L18" s="229">
        <v>16.28</v>
      </c>
      <c r="M18" s="229">
        <v>16.28</v>
      </c>
      <c r="N18" s="229">
        <v>16.28</v>
      </c>
      <c r="O18" s="229">
        <v>16.28</v>
      </c>
      <c r="P18" s="229">
        <v>16.28</v>
      </c>
      <c r="Q18" s="229">
        <v>17.14</v>
      </c>
      <c r="R18" s="229">
        <v>17.14</v>
      </c>
      <c r="S18" s="229">
        <v>17.14</v>
      </c>
      <c r="T18" s="229">
        <v>17.14</v>
      </c>
      <c r="U18" s="229">
        <v>17.14</v>
      </c>
      <c r="V18" s="229">
        <v>17.14</v>
      </c>
      <c r="W18" s="230">
        <v>18.170000000000002</v>
      </c>
      <c r="X18" s="230">
        <v>18.170000000000002</v>
      </c>
      <c r="Y18" s="230">
        <v>18.170000000000002</v>
      </c>
      <c r="Z18" s="278">
        <v>30.82</v>
      </c>
      <c r="AA18" s="278">
        <v>54.335999999999999</v>
      </c>
      <c r="AB18" s="278">
        <v>54.335999999999999</v>
      </c>
      <c r="AC18" s="278">
        <v>35.130000000000003</v>
      </c>
      <c r="AD18" s="278">
        <f>47.23*1.2</f>
        <v>56.675999999999995</v>
      </c>
      <c r="AE18" s="278">
        <f>AD18</f>
        <v>56.675999999999995</v>
      </c>
    </row>
    <row r="19" spans="1:31" ht="84" customHeight="1">
      <c r="A19" s="282"/>
      <c r="B19" s="282"/>
      <c r="C19" s="282"/>
      <c r="D19" s="282"/>
      <c r="E19" s="282"/>
      <c r="F19" s="268" t="s">
        <v>38</v>
      </c>
      <c r="G19" s="268" t="str">
        <f>G18</f>
        <v>закрытая</v>
      </c>
      <c r="H19" s="229">
        <v>1188.7</v>
      </c>
      <c r="I19" s="229">
        <v>2221.21</v>
      </c>
      <c r="J19" s="229">
        <v>2221.21</v>
      </c>
      <c r="K19" s="229">
        <v>1230.3</v>
      </c>
      <c r="L19" s="229">
        <v>2307.64</v>
      </c>
      <c r="M19" s="229">
        <v>2307.64</v>
      </c>
      <c r="N19" s="229">
        <v>1230.3</v>
      </c>
      <c r="O19" s="229">
        <v>2307.64</v>
      </c>
      <c r="P19" s="229">
        <v>2307.64</v>
      </c>
      <c r="Q19" s="229">
        <v>1267.2138</v>
      </c>
      <c r="R19" s="229">
        <v>2383.7927442540872</v>
      </c>
      <c r="S19" s="229">
        <v>2383.7927442540872</v>
      </c>
      <c r="T19" s="229">
        <v>1267.2138</v>
      </c>
      <c r="U19" s="229">
        <v>2383.7927442540872</v>
      </c>
      <c r="V19" s="229">
        <v>2383.7927442540872</v>
      </c>
      <c r="W19" s="230">
        <v>1358.45</v>
      </c>
      <c r="X19" s="230">
        <v>2531.16</v>
      </c>
      <c r="Y19" s="230">
        <v>2531.16</v>
      </c>
      <c r="Z19" s="278">
        <v>2126.58</v>
      </c>
      <c r="AA19" s="278">
        <v>3199.248</v>
      </c>
      <c r="AB19" s="278">
        <v>3199.248</v>
      </c>
      <c r="AC19" s="278">
        <v>2424.3000000000002</v>
      </c>
      <c r="AD19" s="278">
        <f>3033.82*1.2</f>
        <v>3640.5840000000003</v>
      </c>
      <c r="AE19" s="278">
        <f>AD19</f>
        <v>3640.5840000000003</v>
      </c>
    </row>
    <row r="20" spans="1:31" ht="45" customHeight="1">
      <c r="A20" s="282"/>
      <c r="B20" s="282"/>
      <c r="C20" s="282" t="s">
        <v>52</v>
      </c>
      <c r="D20" s="282" t="s">
        <v>213</v>
      </c>
      <c r="E20" s="282"/>
      <c r="F20" s="268" t="s">
        <v>53</v>
      </c>
      <c r="G20" s="268" t="s">
        <v>45</v>
      </c>
      <c r="H20" s="229">
        <v>18.490600000000001</v>
      </c>
      <c r="I20" s="229">
        <v>18.490600000000001</v>
      </c>
      <c r="J20" s="229">
        <v>18.490600000000001</v>
      </c>
      <c r="K20" s="229">
        <v>19.3992</v>
      </c>
      <c r="L20" s="229">
        <v>19.3992</v>
      </c>
      <c r="M20" s="229">
        <v>19.3992</v>
      </c>
      <c r="N20" s="229">
        <v>19.3992</v>
      </c>
      <c r="O20" s="229">
        <v>19.3992</v>
      </c>
      <c r="P20" s="229">
        <v>19.3992</v>
      </c>
      <c r="Q20" s="229">
        <v>0</v>
      </c>
      <c r="R20" s="229">
        <v>0</v>
      </c>
      <c r="S20" s="229">
        <v>0</v>
      </c>
      <c r="T20" s="229">
        <v>20.815200000000001</v>
      </c>
      <c r="U20" s="229">
        <v>20.815200000000001</v>
      </c>
      <c r="V20" s="229">
        <v>20.815200000000001</v>
      </c>
      <c r="W20" s="230">
        <v>21.853599999999997</v>
      </c>
      <c r="X20" s="230">
        <v>21.853599999999997</v>
      </c>
      <c r="Y20" s="230">
        <v>21.853599999999997</v>
      </c>
      <c r="Z20" s="278">
        <v>34.51</v>
      </c>
      <c r="AA20" s="278">
        <v>34.512</v>
      </c>
      <c r="AB20" s="278">
        <v>0</v>
      </c>
      <c r="AC20" s="278">
        <v>38.770000000000003</v>
      </c>
      <c r="AD20" s="278">
        <v>38.770000000000003</v>
      </c>
      <c r="AE20" s="278">
        <v>0</v>
      </c>
    </row>
    <row r="21" spans="1:31" ht="54" customHeight="1">
      <c r="A21" s="282"/>
      <c r="B21" s="282"/>
      <c r="C21" s="282"/>
      <c r="D21" s="282"/>
      <c r="E21" s="282"/>
      <c r="F21" s="268" t="s">
        <v>38</v>
      </c>
      <c r="G21" s="268" t="str">
        <f>G20</f>
        <v>открытая</v>
      </c>
      <c r="H21" s="229">
        <v>893.673</v>
      </c>
      <c r="I21" s="229">
        <v>3381.9979999999996</v>
      </c>
      <c r="J21" s="229">
        <v>3381.9979999999996</v>
      </c>
      <c r="K21" s="229">
        <v>950.86760000000004</v>
      </c>
      <c r="L21" s="229">
        <v>3513.8984</v>
      </c>
      <c r="M21" s="229">
        <v>3513.8984</v>
      </c>
      <c r="N21" s="229">
        <v>950.86760000000004</v>
      </c>
      <c r="O21" s="229">
        <v>3513.8984</v>
      </c>
      <c r="P21" s="229">
        <v>3513.8984</v>
      </c>
      <c r="Q21" s="229">
        <v>0</v>
      </c>
      <c r="R21" s="229">
        <v>0</v>
      </c>
      <c r="S21" s="229">
        <v>0</v>
      </c>
      <c r="T21" s="229">
        <v>987</v>
      </c>
      <c r="U21" s="229">
        <f>3285.4*1.18</f>
        <v>3876.7719999999999</v>
      </c>
      <c r="V21" s="229">
        <f>3285.4*1.18</f>
        <v>3876.7719999999999</v>
      </c>
      <c r="W21" s="230">
        <v>1044.25</v>
      </c>
      <c r="X21" s="229">
        <f>3285.4*1.18</f>
        <v>3876.7719999999999</v>
      </c>
      <c r="Y21" s="229">
        <f>3285.4*1.18</f>
        <v>3876.7719999999999</v>
      </c>
      <c r="Z21" s="278">
        <v>1666.93</v>
      </c>
      <c r="AA21" s="278">
        <v>2817.732</v>
      </c>
      <c r="AB21" s="278">
        <v>0</v>
      </c>
      <c r="AC21" s="278">
        <v>1898.63</v>
      </c>
      <c r="AD21" s="278">
        <f>2786.1*1.2</f>
        <v>3343.3199999999997</v>
      </c>
      <c r="AE21" s="278">
        <v>0</v>
      </c>
    </row>
    <row r="22" spans="1:31" ht="60" customHeight="1">
      <c r="A22" s="282"/>
      <c r="B22" s="282"/>
      <c r="C22" s="282" t="s">
        <v>217</v>
      </c>
      <c r="D22" s="282" t="s">
        <v>205</v>
      </c>
      <c r="E22" s="268"/>
      <c r="F22" s="268" t="s">
        <v>53</v>
      </c>
      <c r="G22" s="268" t="s">
        <v>45</v>
      </c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30"/>
      <c r="X22" s="229"/>
      <c r="Y22" s="229"/>
      <c r="Z22" s="278">
        <v>0</v>
      </c>
      <c r="AA22" s="278">
        <v>35.495999999999995</v>
      </c>
      <c r="AB22" s="278">
        <f>AA22</f>
        <v>35.495999999999995</v>
      </c>
      <c r="AC22" s="278">
        <v>0</v>
      </c>
      <c r="AD22" s="278">
        <v>36.18</v>
      </c>
      <c r="AE22" s="278">
        <v>36.18</v>
      </c>
    </row>
    <row r="23" spans="1:31" ht="60" customHeight="1">
      <c r="A23" s="282"/>
      <c r="B23" s="282"/>
      <c r="C23" s="282"/>
      <c r="D23" s="282"/>
      <c r="E23" s="268"/>
      <c r="F23" s="268" t="s">
        <v>38</v>
      </c>
      <c r="G23" s="268" t="str">
        <f>G22</f>
        <v>открытая</v>
      </c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30"/>
      <c r="X23" s="229"/>
      <c r="Y23" s="229"/>
      <c r="Z23" s="278">
        <v>0</v>
      </c>
      <c r="AA23" s="278">
        <v>2598.9719999999998</v>
      </c>
      <c r="AB23" s="278">
        <f>AA23</f>
        <v>2598.9719999999998</v>
      </c>
      <c r="AC23" s="278">
        <v>0</v>
      </c>
      <c r="AD23" s="278">
        <v>2988.6239999999998</v>
      </c>
      <c r="AE23" s="278">
        <v>2988.6239999999998</v>
      </c>
    </row>
    <row r="24" spans="1:31" ht="60" customHeight="1">
      <c r="A24" s="282"/>
      <c r="B24" s="282"/>
      <c r="C24" s="282"/>
      <c r="D24" s="282" t="s">
        <v>206</v>
      </c>
      <c r="E24" s="276"/>
      <c r="F24" s="268" t="s">
        <v>36</v>
      </c>
      <c r="G24" s="268" t="s">
        <v>37</v>
      </c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30"/>
      <c r="X24" s="229"/>
      <c r="Y24" s="229"/>
      <c r="Z24" s="278">
        <v>29.099999999999998</v>
      </c>
      <c r="AA24" s="278">
        <v>0</v>
      </c>
      <c r="AB24" s="278">
        <v>0</v>
      </c>
      <c r="AC24" s="278">
        <v>33.18</v>
      </c>
      <c r="AD24" s="278">
        <v>0</v>
      </c>
      <c r="AE24" s="278">
        <v>0</v>
      </c>
    </row>
    <row r="25" spans="1:31" ht="94.5" customHeight="1">
      <c r="A25" s="282"/>
      <c r="B25" s="282"/>
      <c r="C25" s="282"/>
      <c r="D25" s="282"/>
      <c r="E25" s="276"/>
      <c r="F25" s="268" t="s">
        <v>38</v>
      </c>
      <c r="G25" s="268" t="s">
        <v>37</v>
      </c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30"/>
      <c r="X25" s="229"/>
      <c r="Y25" s="229"/>
      <c r="Z25" s="278">
        <v>2403.02</v>
      </c>
      <c r="AA25" s="278">
        <v>0</v>
      </c>
      <c r="AB25" s="278">
        <v>0</v>
      </c>
      <c r="AC25" s="278">
        <f>Z25*1.128</f>
        <v>2710.6065599999997</v>
      </c>
      <c r="AD25" s="278">
        <v>0</v>
      </c>
      <c r="AE25" s="278">
        <v>0</v>
      </c>
    </row>
    <row r="26" spans="1:31" ht="45" customHeight="1">
      <c r="A26" s="282"/>
      <c r="B26" s="282" t="s">
        <v>54</v>
      </c>
      <c r="C26" s="282" t="s">
        <v>35</v>
      </c>
      <c r="D26" s="282" t="s">
        <v>209</v>
      </c>
      <c r="E26" s="282"/>
      <c r="F26" s="268" t="s">
        <v>36</v>
      </c>
      <c r="G26" s="268" t="s">
        <v>37</v>
      </c>
      <c r="H26" s="229">
        <v>0</v>
      </c>
      <c r="I26" s="229">
        <v>0</v>
      </c>
      <c r="J26" s="229">
        <v>0</v>
      </c>
      <c r="K26" s="229">
        <v>0</v>
      </c>
      <c r="L26" s="229">
        <v>0</v>
      </c>
      <c r="M26" s="229">
        <v>0</v>
      </c>
      <c r="N26" s="229">
        <v>0</v>
      </c>
      <c r="O26" s="229">
        <v>0</v>
      </c>
      <c r="P26" s="229">
        <v>0</v>
      </c>
      <c r="Q26" s="229">
        <v>0</v>
      </c>
      <c r="R26" s="229">
        <v>0</v>
      </c>
      <c r="S26" s="229">
        <v>0</v>
      </c>
      <c r="T26" s="229">
        <v>0</v>
      </c>
      <c r="U26" s="229">
        <v>0</v>
      </c>
      <c r="V26" s="229">
        <v>0</v>
      </c>
      <c r="W26" s="230">
        <v>0</v>
      </c>
      <c r="X26" s="230">
        <v>0</v>
      </c>
      <c r="Y26" s="230">
        <v>0</v>
      </c>
      <c r="Z26" s="278">
        <v>0</v>
      </c>
      <c r="AA26" s="278">
        <v>0</v>
      </c>
      <c r="AB26" s="278">
        <v>0</v>
      </c>
      <c r="AC26" s="278">
        <v>0</v>
      </c>
      <c r="AD26" s="278">
        <v>0</v>
      </c>
      <c r="AE26" s="278">
        <v>0</v>
      </c>
    </row>
    <row r="27" spans="1:31" ht="60" customHeight="1">
      <c r="A27" s="282"/>
      <c r="B27" s="282"/>
      <c r="C27" s="282"/>
      <c r="D27" s="282"/>
      <c r="E27" s="282"/>
      <c r="F27" s="268" t="s">
        <v>38</v>
      </c>
      <c r="G27" s="268" t="str">
        <f>G26</f>
        <v>закрытая</v>
      </c>
      <c r="H27" s="229">
        <v>0</v>
      </c>
      <c r="I27" s="229">
        <v>2920.3937999999998</v>
      </c>
      <c r="J27" s="229">
        <v>2920.3937999999998</v>
      </c>
      <c r="K27" s="229">
        <v>0</v>
      </c>
      <c r="L27" s="229">
        <v>3085.9819654582057</v>
      </c>
      <c r="M27" s="229">
        <v>3085.9819654582057</v>
      </c>
      <c r="N27" s="229">
        <v>0</v>
      </c>
      <c r="O27" s="229">
        <v>2918.94</v>
      </c>
      <c r="P27" s="229">
        <v>2918.94</v>
      </c>
      <c r="Q27" s="229">
        <v>0</v>
      </c>
      <c r="R27" s="229">
        <v>2918.94</v>
      </c>
      <c r="S27" s="229">
        <v>2918.94</v>
      </c>
      <c r="T27" s="229">
        <v>0</v>
      </c>
      <c r="U27" s="229">
        <v>2765.54</v>
      </c>
      <c r="V27" s="229">
        <v>2765.54</v>
      </c>
      <c r="W27" s="230">
        <v>0</v>
      </c>
      <c r="X27" s="230">
        <v>2765.54</v>
      </c>
      <c r="Y27" s="230">
        <v>2765.54</v>
      </c>
      <c r="Z27" s="278">
        <v>0</v>
      </c>
      <c r="AA27" s="278">
        <v>3758.5679999999998</v>
      </c>
      <c r="AB27" s="278">
        <v>3758.5679999999998</v>
      </c>
      <c r="AC27" s="278">
        <v>0</v>
      </c>
      <c r="AD27" s="278">
        <f>3754.91*1.2</f>
        <v>4505.8919999999998</v>
      </c>
      <c r="AE27" s="278">
        <f>AD27</f>
        <v>4505.8919999999998</v>
      </c>
    </row>
    <row r="28" spans="1:31" ht="45" customHeight="1">
      <c r="A28" s="282"/>
      <c r="B28" s="282" t="s">
        <v>55</v>
      </c>
      <c r="C28" s="282" t="s">
        <v>35</v>
      </c>
      <c r="D28" s="282" t="s">
        <v>209</v>
      </c>
      <c r="E28" s="282"/>
      <c r="F28" s="268" t="s">
        <v>36</v>
      </c>
      <c r="G28" s="268" t="s">
        <v>37</v>
      </c>
      <c r="H28" s="229">
        <v>0</v>
      </c>
      <c r="I28" s="229">
        <v>0</v>
      </c>
      <c r="J28" s="229">
        <v>0</v>
      </c>
      <c r="K28" s="229">
        <v>0</v>
      </c>
      <c r="L28" s="229">
        <v>0</v>
      </c>
      <c r="M28" s="229">
        <v>0</v>
      </c>
      <c r="N28" s="229">
        <v>0</v>
      </c>
      <c r="O28" s="229">
        <v>0</v>
      </c>
      <c r="P28" s="229">
        <v>0</v>
      </c>
      <c r="Q28" s="229">
        <v>0</v>
      </c>
      <c r="R28" s="229">
        <v>0</v>
      </c>
      <c r="S28" s="229">
        <v>0</v>
      </c>
      <c r="T28" s="229">
        <v>0</v>
      </c>
      <c r="U28" s="229">
        <v>0</v>
      </c>
      <c r="V28" s="229">
        <v>0</v>
      </c>
      <c r="W28" s="230">
        <v>0</v>
      </c>
      <c r="X28" s="230">
        <v>0</v>
      </c>
      <c r="Y28" s="230">
        <v>0</v>
      </c>
      <c r="Z28" s="278">
        <v>0</v>
      </c>
      <c r="AA28" s="278">
        <v>0</v>
      </c>
      <c r="AB28" s="278">
        <v>0</v>
      </c>
      <c r="AC28" s="278">
        <v>0</v>
      </c>
      <c r="AD28" s="278">
        <v>0</v>
      </c>
      <c r="AE28" s="278">
        <v>0</v>
      </c>
    </row>
    <row r="29" spans="1:31" ht="65.25" customHeight="1">
      <c r="A29" s="282"/>
      <c r="B29" s="282"/>
      <c r="C29" s="282"/>
      <c r="D29" s="282"/>
      <c r="E29" s="282"/>
      <c r="F29" s="268" t="s">
        <v>38</v>
      </c>
      <c r="G29" s="268" t="str">
        <f>G28</f>
        <v>закрытая</v>
      </c>
      <c r="H29" s="229">
        <v>0</v>
      </c>
      <c r="I29" s="229">
        <v>2920.3937999999998</v>
      </c>
      <c r="J29" s="229">
        <v>2920.3937999999998</v>
      </c>
      <c r="K29" s="229">
        <v>0</v>
      </c>
      <c r="L29" s="229">
        <v>3085.9819654582057</v>
      </c>
      <c r="M29" s="229">
        <v>3085.9819654582057</v>
      </c>
      <c r="N29" s="229">
        <v>0</v>
      </c>
      <c r="O29" s="229">
        <v>2918.94</v>
      </c>
      <c r="P29" s="229">
        <v>2918.94</v>
      </c>
      <c r="Q29" s="229">
        <v>0</v>
      </c>
      <c r="R29" s="229">
        <v>2918.94</v>
      </c>
      <c r="S29" s="229">
        <v>2918.94</v>
      </c>
      <c r="T29" s="229">
        <v>0</v>
      </c>
      <c r="U29" s="229">
        <v>2765.54</v>
      </c>
      <c r="V29" s="229">
        <v>2765.54</v>
      </c>
      <c r="W29" s="230">
        <v>0</v>
      </c>
      <c r="X29" s="230">
        <v>2765.54</v>
      </c>
      <c r="Y29" s="230">
        <v>2765.54</v>
      </c>
      <c r="Z29" s="278">
        <v>0</v>
      </c>
      <c r="AA29" s="278">
        <v>3758.5679999999998</v>
      </c>
      <c r="AB29" s="278">
        <v>3758.5679999999998</v>
      </c>
      <c r="AC29" s="278">
        <v>0</v>
      </c>
      <c r="AD29" s="278">
        <f>3754.91*1.2</f>
        <v>4505.8919999999998</v>
      </c>
      <c r="AE29" s="278">
        <f>AD29</f>
        <v>4505.8919999999998</v>
      </c>
    </row>
    <row r="30" spans="1:31" ht="65.25" customHeight="1">
      <c r="A30" s="282"/>
      <c r="B30" s="282" t="s">
        <v>54</v>
      </c>
      <c r="C30" s="282" t="s">
        <v>183</v>
      </c>
      <c r="D30" s="282" t="s">
        <v>192</v>
      </c>
      <c r="E30" s="282"/>
      <c r="F30" s="268" t="s">
        <v>36</v>
      </c>
      <c r="G30" s="268" t="s">
        <v>37</v>
      </c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30"/>
      <c r="X30" s="230"/>
      <c r="Y30" s="230"/>
      <c r="Z30" s="278">
        <v>37.22</v>
      </c>
      <c r="AA30" s="278">
        <v>0</v>
      </c>
      <c r="AB30" s="278">
        <v>0</v>
      </c>
      <c r="AC30" s="278">
        <v>40.130000000000003</v>
      </c>
      <c r="AD30" s="278">
        <v>0</v>
      </c>
      <c r="AE30" s="278">
        <v>0</v>
      </c>
    </row>
    <row r="31" spans="1:31" ht="65.25" customHeight="1">
      <c r="A31" s="282"/>
      <c r="B31" s="282"/>
      <c r="C31" s="282"/>
      <c r="D31" s="282"/>
      <c r="E31" s="282"/>
      <c r="F31" s="268" t="s">
        <v>38</v>
      </c>
      <c r="G31" s="268" t="str">
        <f>G30</f>
        <v>закрытая</v>
      </c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30"/>
      <c r="X31" s="230"/>
      <c r="Y31" s="230"/>
      <c r="Z31" s="278">
        <v>2866.58</v>
      </c>
      <c r="AA31" s="278">
        <v>0</v>
      </c>
      <c r="AB31" s="278">
        <v>0</v>
      </c>
      <c r="AC31" s="278">
        <v>3049.3</v>
      </c>
      <c r="AD31" s="278">
        <v>0</v>
      </c>
      <c r="AE31" s="278">
        <v>0</v>
      </c>
    </row>
    <row r="32" spans="1:31" ht="65.25" customHeight="1">
      <c r="A32" s="282"/>
      <c r="B32" s="282" t="s">
        <v>55</v>
      </c>
      <c r="C32" s="282" t="s">
        <v>174</v>
      </c>
      <c r="D32" s="282" t="s">
        <v>214</v>
      </c>
      <c r="E32" s="268"/>
      <c r="F32" s="268" t="s">
        <v>36</v>
      </c>
      <c r="G32" s="268" t="s">
        <v>37</v>
      </c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30"/>
      <c r="X32" s="230"/>
      <c r="Y32" s="230"/>
      <c r="Z32" s="278">
        <v>14.58</v>
      </c>
      <c r="AA32" s="278">
        <v>14.58</v>
      </c>
      <c r="AB32" s="278">
        <v>0</v>
      </c>
      <c r="AC32" s="278">
        <v>15.68</v>
      </c>
      <c r="AD32" s="278">
        <v>15.68</v>
      </c>
      <c r="AE32" s="278">
        <v>0</v>
      </c>
    </row>
    <row r="33" spans="1:32" ht="65.25" customHeight="1">
      <c r="A33" s="282"/>
      <c r="B33" s="282"/>
      <c r="C33" s="282"/>
      <c r="D33" s="282"/>
      <c r="E33" s="268"/>
      <c r="F33" s="268" t="s">
        <v>38</v>
      </c>
      <c r="G33" s="268" t="str">
        <f>G32</f>
        <v>закрытая</v>
      </c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30"/>
      <c r="X33" s="230"/>
      <c r="Y33" s="230"/>
      <c r="Z33" s="278">
        <v>2437.5100000000002</v>
      </c>
      <c r="AA33" s="278">
        <v>2437.5100000000002</v>
      </c>
      <c r="AB33" s="278">
        <v>0</v>
      </c>
      <c r="AC33" s="278">
        <v>2507.09</v>
      </c>
      <c r="AD33" s="278">
        <v>2507.09</v>
      </c>
      <c r="AE33" s="278">
        <v>0</v>
      </c>
    </row>
    <row r="34" spans="1:32" ht="46.5" customHeight="1">
      <c r="A34" s="282"/>
      <c r="B34" s="282" t="s">
        <v>56</v>
      </c>
      <c r="C34" s="282" t="s">
        <v>217</v>
      </c>
      <c r="D34" s="282" t="s">
        <v>207</v>
      </c>
      <c r="E34" s="282"/>
      <c r="F34" s="268" t="s">
        <v>53</v>
      </c>
      <c r="G34" s="268" t="s">
        <v>45</v>
      </c>
      <c r="H34" s="229">
        <v>19.45</v>
      </c>
      <c r="I34" s="229">
        <v>0</v>
      </c>
      <c r="J34" s="229">
        <v>0</v>
      </c>
      <c r="K34" s="229">
        <v>20.2</v>
      </c>
      <c r="L34" s="229">
        <v>0</v>
      </c>
      <c r="M34" s="229">
        <v>0</v>
      </c>
      <c r="N34" s="229">
        <v>20.2</v>
      </c>
      <c r="O34" s="229">
        <v>0</v>
      </c>
      <c r="P34" s="229">
        <v>0</v>
      </c>
      <c r="Q34" s="266">
        <v>20.2</v>
      </c>
      <c r="R34" s="229">
        <v>0</v>
      </c>
      <c r="S34" s="229">
        <v>0</v>
      </c>
      <c r="T34" s="229">
        <v>22.93</v>
      </c>
      <c r="U34" s="229">
        <v>0</v>
      </c>
      <c r="V34" s="229">
        <v>0</v>
      </c>
      <c r="W34" s="230">
        <v>23.79</v>
      </c>
      <c r="X34" s="230">
        <v>0</v>
      </c>
      <c r="Y34" s="230">
        <f>X34</f>
        <v>0</v>
      </c>
      <c r="Z34" s="278">
        <v>32.42</v>
      </c>
      <c r="AA34" s="278">
        <v>35.495999999999995</v>
      </c>
      <c r="AB34" s="278">
        <v>35.495999999999995</v>
      </c>
      <c r="AC34" s="278">
        <v>36.18</v>
      </c>
      <c r="AD34" s="278">
        <f>AC34</f>
        <v>36.18</v>
      </c>
      <c r="AE34" s="278">
        <f>AD34</f>
        <v>36.18</v>
      </c>
    </row>
    <row r="35" spans="1:32" ht="61.5" customHeight="1">
      <c r="A35" s="282"/>
      <c r="B35" s="282"/>
      <c r="C35" s="282"/>
      <c r="D35" s="282"/>
      <c r="E35" s="282"/>
      <c r="F35" s="268" t="s">
        <v>38</v>
      </c>
      <c r="G35" s="268" t="str">
        <f>G34</f>
        <v>открытая</v>
      </c>
      <c r="H35" s="229">
        <v>1445.41</v>
      </c>
      <c r="I35" s="229">
        <v>0</v>
      </c>
      <c r="J35" s="229">
        <v>0</v>
      </c>
      <c r="K35" s="229">
        <v>1532.14</v>
      </c>
      <c r="L35" s="229">
        <v>0</v>
      </c>
      <c r="M35" s="229">
        <v>0</v>
      </c>
      <c r="N35" s="229">
        <v>1532.14</v>
      </c>
      <c r="O35" s="229">
        <v>0</v>
      </c>
      <c r="P35" s="229">
        <v>0</v>
      </c>
      <c r="Q35" s="266">
        <v>1532.14</v>
      </c>
      <c r="R35" s="229">
        <v>0</v>
      </c>
      <c r="S35" s="229">
        <v>0</v>
      </c>
      <c r="T35" s="229">
        <v>1689.03</v>
      </c>
      <c r="U35" s="229">
        <v>0</v>
      </c>
      <c r="V35" s="229">
        <v>0</v>
      </c>
      <c r="W35" s="230">
        <f>W85</f>
        <v>1753.22</v>
      </c>
      <c r="X35" s="230">
        <v>0</v>
      </c>
      <c r="Y35" s="230">
        <v>0</v>
      </c>
      <c r="Z35" s="278">
        <v>2403.02</v>
      </c>
      <c r="AA35" s="278">
        <v>2598.9719999999998</v>
      </c>
      <c r="AB35" s="278">
        <v>2598.9719999999998</v>
      </c>
      <c r="AC35" s="278">
        <f>AC85</f>
        <v>2710.6065599999997</v>
      </c>
      <c r="AD35" s="278">
        <f>2490.52*1.2</f>
        <v>2988.6239999999998</v>
      </c>
      <c r="AE35" s="278">
        <f>AD35</f>
        <v>2988.6239999999998</v>
      </c>
    </row>
    <row r="36" spans="1:32" ht="45" customHeight="1">
      <c r="A36" s="282"/>
      <c r="B36" s="282" t="s">
        <v>56</v>
      </c>
      <c r="C36" s="282" t="s">
        <v>35</v>
      </c>
      <c r="D36" s="282" t="s">
        <v>209</v>
      </c>
      <c r="E36" s="282"/>
      <c r="F36" s="268" t="s">
        <v>36</v>
      </c>
      <c r="G36" s="268" t="s">
        <v>37</v>
      </c>
      <c r="H36" s="229">
        <v>0</v>
      </c>
      <c r="I36" s="229">
        <v>0</v>
      </c>
      <c r="J36" s="229">
        <v>0</v>
      </c>
      <c r="K36" s="229">
        <v>0</v>
      </c>
      <c r="L36" s="229">
        <v>0</v>
      </c>
      <c r="M36" s="229">
        <v>0</v>
      </c>
      <c r="N36" s="229">
        <v>0</v>
      </c>
      <c r="O36" s="229">
        <v>0</v>
      </c>
      <c r="P36" s="229">
        <v>0</v>
      </c>
      <c r="Q36" s="229">
        <v>0</v>
      </c>
      <c r="R36" s="229">
        <v>0</v>
      </c>
      <c r="S36" s="229">
        <v>0</v>
      </c>
      <c r="T36" s="229">
        <v>0</v>
      </c>
      <c r="U36" s="229">
        <v>0</v>
      </c>
      <c r="V36" s="229">
        <v>0</v>
      </c>
      <c r="W36" s="230">
        <v>0</v>
      </c>
      <c r="X36" s="230">
        <v>0</v>
      </c>
      <c r="Y36" s="230">
        <v>0</v>
      </c>
      <c r="Z36" s="278">
        <v>0</v>
      </c>
      <c r="AA36" s="278">
        <v>0</v>
      </c>
      <c r="AB36" s="278">
        <v>0</v>
      </c>
      <c r="AC36" s="278">
        <v>0</v>
      </c>
      <c r="AD36" s="278">
        <v>0</v>
      </c>
      <c r="AE36" s="278">
        <v>0</v>
      </c>
    </row>
    <row r="37" spans="1:32" ht="66.75" customHeight="1">
      <c r="A37" s="282"/>
      <c r="B37" s="282"/>
      <c r="C37" s="282"/>
      <c r="D37" s="282"/>
      <c r="E37" s="282"/>
      <c r="F37" s="268" t="s">
        <v>38</v>
      </c>
      <c r="G37" s="268" t="str">
        <f>G36</f>
        <v>закрытая</v>
      </c>
      <c r="H37" s="229">
        <v>0</v>
      </c>
      <c r="I37" s="229">
        <v>2920.3937999999998</v>
      </c>
      <c r="J37" s="229">
        <v>2920.3937999999998</v>
      </c>
      <c r="K37" s="229">
        <v>0</v>
      </c>
      <c r="L37" s="229">
        <v>3085.9819654582057</v>
      </c>
      <c r="M37" s="229">
        <v>3085.9819654582057</v>
      </c>
      <c r="N37" s="229">
        <v>0</v>
      </c>
      <c r="O37" s="229">
        <v>2918.94</v>
      </c>
      <c r="P37" s="229">
        <v>2918.94</v>
      </c>
      <c r="Q37" s="229">
        <v>0</v>
      </c>
      <c r="R37" s="229">
        <v>2918.94</v>
      </c>
      <c r="S37" s="229">
        <v>2918.94</v>
      </c>
      <c r="T37" s="229">
        <v>0</v>
      </c>
      <c r="U37" s="229">
        <v>2765.54</v>
      </c>
      <c r="V37" s="229">
        <v>2765.54</v>
      </c>
      <c r="W37" s="230">
        <v>0</v>
      </c>
      <c r="X37" s="230">
        <v>2765.54</v>
      </c>
      <c r="Y37" s="230">
        <v>2765.54</v>
      </c>
      <c r="Z37" s="278">
        <v>0</v>
      </c>
      <c r="AA37" s="278">
        <v>3758.5679999999998</v>
      </c>
      <c r="AB37" s="278">
        <v>3758.5679999999998</v>
      </c>
      <c r="AC37" s="278">
        <v>0</v>
      </c>
      <c r="AD37" s="278">
        <f>3754.91*1.2</f>
        <v>4505.8919999999998</v>
      </c>
      <c r="AE37" s="278">
        <f>AD37</f>
        <v>4505.8919999999998</v>
      </c>
    </row>
    <row r="38" spans="1:32" s="69" customFormat="1" ht="66.75" customHeight="1">
      <c r="A38" s="282"/>
      <c r="B38" s="282" t="s">
        <v>56</v>
      </c>
      <c r="C38" s="282" t="s">
        <v>57</v>
      </c>
      <c r="D38" s="282" t="s">
        <v>193</v>
      </c>
      <c r="E38" s="282"/>
      <c r="F38" s="268" t="s">
        <v>36</v>
      </c>
      <c r="G38" s="268" t="s">
        <v>37</v>
      </c>
      <c r="H38" s="229">
        <v>17.64</v>
      </c>
      <c r="I38" s="229">
        <v>0</v>
      </c>
      <c r="J38" s="229">
        <v>0</v>
      </c>
      <c r="K38" s="229">
        <v>19.18</v>
      </c>
      <c r="L38" s="229">
        <v>0</v>
      </c>
      <c r="M38" s="229">
        <v>0</v>
      </c>
      <c r="N38" s="229">
        <v>19.18</v>
      </c>
      <c r="O38" s="229">
        <v>0</v>
      </c>
      <c r="P38" s="229">
        <v>0</v>
      </c>
      <c r="Q38" s="229">
        <v>20.52</v>
      </c>
      <c r="R38" s="229">
        <v>0</v>
      </c>
      <c r="S38" s="229">
        <v>0</v>
      </c>
      <c r="T38" s="267">
        <v>20.52</v>
      </c>
      <c r="U38" s="267">
        <v>0</v>
      </c>
      <c r="V38" s="267">
        <v>0</v>
      </c>
      <c r="W38" s="230">
        <v>21.75</v>
      </c>
      <c r="X38" s="230">
        <v>0</v>
      </c>
      <c r="Y38" s="230">
        <v>0</v>
      </c>
      <c r="Z38" s="278">
        <v>34.1</v>
      </c>
      <c r="AA38" s="278">
        <v>0</v>
      </c>
      <c r="AB38" s="278">
        <v>0</v>
      </c>
      <c r="AC38" s="278">
        <v>38.869999999999997</v>
      </c>
      <c r="AD38" s="278">
        <v>0</v>
      </c>
      <c r="AE38" s="278">
        <v>0</v>
      </c>
      <c r="AF38" s="68"/>
    </row>
    <row r="39" spans="1:32" s="69" customFormat="1" ht="66.75" customHeight="1">
      <c r="A39" s="282"/>
      <c r="B39" s="282"/>
      <c r="C39" s="282"/>
      <c r="D39" s="282"/>
      <c r="E39" s="282"/>
      <c r="F39" s="268" t="s">
        <v>38</v>
      </c>
      <c r="G39" s="268" t="str">
        <f>G38</f>
        <v>закрытая</v>
      </c>
      <c r="H39" s="229">
        <v>2130.1999999999998</v>
      </c>
      <c r="I39" s="229">
        <v>0</v>
      </c>
      <c r="J39" s="229">
        <v>0</v>
      </c>
      <c r="K39" s="229">
        <v>2211.15</v>
      </c>
      <c r="L39" s="229">
        <v>0</v>
      </c>
      <c r="M39" s="229">
        <v>0</v>
      </c>
      <c r="N39" s="229">
        <v>2211.15</v>
      </c>
      <c r="O39" s="229">
        <v>0</v>
      </c>
      <c r="P39" s="229">
        <v>0</v>
      </c>
      <c r="Q39" s="229">
        <v>2281.91</v>
      </c>
      <c r="R39" s="229">
        <v>0</v>
      </c>
      <c r="S39" s="229">
        <v>0</v>
      </c>
      <c r="T39" s="267">
        <v>2281.91</v>
      </c>
      <c r="U39" s="267">
        <v>0</v>
      </c>
      <c r="V39" s="267">
        <v>0</v>
      </c>
      <c r="W39" s="230">
        <v>2446.1</v>
      </c>
      <c r="X39" s="230">
        <v>0</v>
      </c>
      <c r="Y39" s="230">
        <v>0</v>
      </c>
      <c r="Z39" s="278">
        <v>3524.67</v>
      </c>
      <c r="AA39" s="278">
        <v>0</v>
      </c>
      <c r="AB39" s="278">
        <v>0</v>
      </c>
      <c r="AC39" s="278">
        <v>3595.17</v>
      </c>
      <c r="AD39" s="278">
        <v>0</v>
      </c>
      <c r="AE39" s="278">
        <v>0</v>
      </c>
      <c r="AF39" s="68"/>
    </row>
    <row r="40" spans="1:32" s="69" customFormat="1" ht="66.75" customHeight="1">
      <c r="A40" s="282"/>
      <c r="B40" s="282" t="s">
        <v>166</v>
      </c>
      <c r="C40" s="282" t="s">
        <v>57</v>
      </c>
      <c r="D40" s="282" t="s">
        <v>193</v>
      </c>
      <c r="E40" s="282"/>
      <c r="F40" s="268" t="s">
        <v>36</v>
      </c>
      <c r="G40" s="268" t="s">
        <v>37</v>
      </c>
      <c r="H40" s="229"/>
      <c r="I40" s="229"/>
      <c r="J40" s="229"/>
      <c r="K40" s="229"/>
      <c r="L40" s="229"/>
      <c r="M40" s="229"/>
      <c r="N40" s="229">
        <v>0</v>
      </c>
      <c r="O40" s="229">
        <v>0</v>
      </c>
      <c r="P40" s="229">
        <v>0</v>
      </c>
      <c r="Q40" s="229">
        <v>0</v>
      </c>
      <c r="R40" s="229">
        <v>0</v>
      </c>
      <c r="S40" s="229">
        <v>0</v>
      </c>
      <c r="T40" s="267">
        <v>34.89</v>
      </c>
      <c r="U40" s="229">
        <v>0</v>
      </c>
      <c r="V40" s="229">
        <v>0</v>
      </c>
      <c r="W40" s="230">
        <v>36.979999999999997</v>
      </c>
      <c r="X40" s="230">
        <v>0</v>
      </c>
      <c r="Y40" s="230">
        <v>0</v>
      </c>
      <c r="Z40" s="278">
        <v>54.69</v>
      </c>
      <c r="AA40" s="278">
        <v>0</v>
      </c>
      <c r="AB40" s="278">
        <v>0</v>
      </c>
      <c r="AC40" s="278">
        <v>60.3</v>
      </c>
      <c r="AD40" s="278">
        <v>0</v>
      </c>
      <c r="AE40" s="278">
        <v>0</v>
      </c>
      <c r="AF40" s="68"/>
    </row>
    <row r="41" spans="1:32" s="69" customFormat="1" ht="66.75" customHeight="1">
      <c r="A41" s="282"/>
      <c r="B41" s="282"/>
      <c r="C41" s="282"/>
      <c r="D41" s="282"/>
      <c r="E41" s="282"/>
      <c r="F41" s="268" t="s">
        <v>38</v>
      </c>
      <c r="G41" s="268" t="str">
        <f>G40</f>
        <v>закрытая</v>
      </c>
      <c r="H41" s="229"/>
      <c r="I41" s="229"/>
      <c r="J41" s="229"/>
      <c r="K41" s="229"/>
      <c r="L41" s="229"/>
      <c r="M41" s="229"/>
      <c r="N41" s="229">
        <v>0</v>
      </c>
      <c r="O41" s="229">
        <v>0</v>
      </c>
      <c r="P41" s="229">
        <v>0</v>
      </c>
      <c r="Q41" s="229">
        <v>0</v>
      </c>
      <c r="R41" s="229">
        <v>0</v>
      </c>
      <c r="S41" s="229">
        <v>0</v>
      </c>
      <c r="T41" s="267">
        <v>1949.52</v>
      </c>
      <c r="U41" s="229">
        <v>0</v>
      </c>
      <c r="V41" s="229">
        <v>0</v>
      </c>
      <c r="W41" s="230">
        <v>1949.52</v>
      </c>
      <c r="X41" s="230">
        <v>0</v>
      </c>
      <c r="Y41" s="230">
        <v>0</v>
      </c>
      <c r="Z41" s="278">
        <v>3052.71</v>
      </c>
      <c r="AA41" s="278">
        <v>0</v>
      </c>
      <c r="AB41" s="278">
        <v>0</v>
      </c>
      <c r="AC41" s="278">
        <v>3479.78</v>
      </c>
      <c r="AD41" s="278">
        <v>0</v>
      </c>
      <c r="AE41" s="278">
        <v>0</v>
      </c>
    </row>
    <row r="42" spans="1:32" ht="55.5" customHeight="1">
      <c r="A42" s="282" t="s">
        <v>58</v>
      </c>
      <c r="B42" s="283" t="s">
        <v>59</v>
      </c>
      <c r="C42" s="282" t="s">
        <v>60</v>
      </c>
      <c r="D42" s="282" t="s">
        <v>209</v>
      </c>
      <c r="E42" s="268"/>
      <c r="F42" s="268" t="s">
        <v>36</v>
      </c>
      <c r="G42" s="268" t="s">
        <v>37</v>
      </c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30"/>
      <c r="X42" s="230"/>
      <c r="Y42" s="230"/>
      <c r="Z42" s="278">
        <v>0</v>
      </c>
      <c r="AA42" s="278">
        <v>72.983999999999995</v>
      </c>
      <c r="AB42" s="278">
        <v>72.983999999999995</v>
      </c>
      <c r="AC42" s="278">
        <v>0</v>
      </c>
      <c r="AD42" s="278">
        <f>64.21 *1.2</f>
        <v>77.051999999999992</v>
      </c>
      <c r="AE42" s="278">
        <f>AD42</f>
        <v>77.051999999999992</v>
      </c>
    </row>
    <row r="43" spans="1:32" ht="55.5" customHeight="1">
      <c r="A43" s="282"/>
      <c r="B43" s="283"/>
      <c r="C43" s="282"/>
      <c r="D43" s="282"/>
      <c r="E43" s="268"/>
      <c r="F43" s="268" t="s">
        <v>38</v>
      </c>
      <c r="G43" s="268" t="str">
        <f>G42</f>
        <v>закрытая</v>
      </c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30"/>
      <c r="X43" s="230"/>
      <c r="Y43" s="230"/>
      <c r="Z43" s="278">
        <v>0</v>
      </c>
      <c r="AA43" s="278">
        <v>3758.5679999999998</v>
      </c>
      <c r="AB43" s="278">
        <v>3758.5679999999998</v>
      </c>
      <c r="AC43" s="278">
        <v>0</v>
      </c>
      <c r="AD43" s="278">
        <f>3754.91*1.2</f>
        <v>4505.8919999999998</v>
      </c>
      <c r="AE43" s="278">
        <f>AD43</f>
        <v>4505.8919999999998</v>
      </c>
    </row>
    <row r="44" spans="1:32" ht="56.25" customHeight="1">
      <c r="A44" s="282" t="s">
        <v>169</v>
      </c>
      <c r="B44" s="282" t="s">
        <v>61</v>
      </c>
      <c r="C44" s="282" t="s">
        <v>60</v>
      </c>
      <c r="D44" s="282" t="s">
        <v>209</v>
      </c>
      <c r="E44" s="282"/>
      <c r="F44" s="268" t="s">
        <v>36</v>
      </c>
      <c r="G44" s="268" t="s">
        <v>37</v>
      </c>
      <c r="H44" s="229">
        <v>0</v>
      </c>
      <c r="I44" s="229">
        <v>23.02</v>
      </c>
      <c r="J44" s="229">
        <v>23.02</v>
      </c>
      <c r="K44" s="229">
        <v>0</v>
      </c>
      <c r="L44" s="229">
        <v>23.91</v>
      </c>
      <c r="M44" s="229">
        <v>23.91</v>
      </c>
      <c r="N44" s="229">
        <v>0</v>
      </c>
      <c r="O44" s="229">
        <v>23.91</v>
      </c>
      <c r="P44" s="229">
        <v>23.91</v>
      </c>
      <c r="Q44" s="229">
        <v>0</v>
      </c>
      <c r="R44" s="229">
        <v>25.32</v>
      </c>
      <c r="S44" s="229">
        <v>25.32</v>
      </c>
      <c r="T44" s="229">
        <v>0</v>
      </c>
      <c r="U44" s="229">
        <v>25.32</v>
      </c>
      <c r="V44" s="229">
        <v>25.32</v>
      </c>
      <c r="W44" s="230">
        <v>0</v>
      </c>
      <c r="X44" s="230">
        <v>26.21</v>
      </c>
      <c r="Y44" s="230">
        <v>26.21</v>
      </c>
      <c r="Z44" s="278">
        <v>0</v>
      </c>
      <c r="AA44" s="278">
        <v>45.072000000000003</v>
      </c>
      <c r="AB44" s="278">
        <v>45.072000000000003</v>
      </c>
      <c r="AC44" s="278">
        <v>0</v>
      </c>
      <c r="AD44" s="278">
        <f>42.01*1.2</f>
        <v>50.411999999999999</v>
      </c>
      <c r="AE44" s="278">
        <f>AD44</f>
        <v>50.411999999999999</v>
      </c>
    </row>
    <row r="45" spans="1:32" ht="60" customHeight="1">
      <c r="A45" s="282"/>
      <c r="B45" s="282"/>
      <c r="C45" s="282"/>
      <c r="D45" s="282"/>
      <c r="E45" s="282"/>
      <c r="F45" s="268" t="s">
        <v>38</v>
      </c>
      <c r="G45" s="268" t="str">
        <f>G44</f>
        <v>закрытая</v>
      </c>
      <c r="H45" s="229">
        <v>0</v>
      </c>
      <c r="I45" s="229">
        <v>2920.3937999999998</v>
      </c>
      <c r="J45" s="229">
        <v>2920.3937999999998</v>
      </c>
      <c r="K45" s="229">
        <v>0</v>
      </c>
      <c r="L45" s="229">
        <v>3085.9819654582057</v>
      </c>
      <c r="M45" s="229">
        <v>3085.9819654582057</v>
      </c>
      <c r="N45" s="229">
        <v>0</v>
      </c>
      <c r="O45" s="229">
        <v>2918.94</v>
      </c>
      <c r="P45" s="229">
        <v>2918.94</v>
      </c>
      <c r="Q45" s="229">
        <v>0</v>
      </c>
      <c r="R45" s="229">
        <v>2918.94</v>
      </c>
      <c r="S45" s="229">
        <v>2918.94</v>
      </c>
      <c r="T45" s="229">
        <v>0</v>
      </c>
      <c r="U45" s="229">
        <v>2765.54</v>
      </c>
      <c r="V45" s="229">
        <v>2765.54</v>
      </c>
      <c r="W45" s="230">
        <v>0</v>
      </c>
      <c r="X45" s="230">
        <v>2765.54</v>
      </c>
      <c r="Y45" s="230">
        <v>2765.54</v>
      </c>
      <c r="Z45" s="278">
        <v>0</v>
      </c>
      <c r="AA45" s="278">
        <v>3758.5679999999998</v>
      </c>
      <c r="AB45" s="278">
        <v>3758.5679999999998</v>
      </c>
      <c r="AC45" s="278">
        <v>0</v>
      </c>
      <c r="AD45" s="278">
        <f>3754.91*1.2</f>
        <v>4505.8919999999998</v>
      </c>
      <c r="AE45" s="278">
        <f>AD45</f>
        <v>4505.8919999999998</v>
      </c>
    </row>
    <row r="46" spans="1:32" ht="45" customHeight="1">
      <c r="A46" s="282" t="s">
        <v>62</v>
      </c>
      <c r="B46" s="282" t="s">
        <v>63</v>
      </c>
      <c r="C46" s="282" t="s">
        <v>64</v>
      </c>
      <c r="D46" s="282" t="s">
        <v>187</v>
      </c>
      <c r="E46" s="282"/>
      <c r="F46" s="268" t="s">
        <v>36</v>
      </c>
      <c r="G46" s="268" t="s">
        <v>37</v>
      </c>
      <c r="H46" s="229">
        <v>0</v>
      </c>
      <c r="I46" s="229">
        <v>39.130000000000003</v>
      </c>
      <c r="J46" s="229">
        <v>0</v>
      </c>
      <c r="K46" s="229">
        <v>0</v>
      </c>
      <c r="L46" s="229">
        <v>39.79</v>
      </c>
      <c r="M46" s="229">
        <v>0</v>
      </c>
      <c r="N46" s="229">
        <v>0</v>
      </c>
      <c r="O46" s="229">
        <v>39.79</v>
      </c>
      <c r="P46" s="229">
        <v>0</v>
      </c>
      <c r="Q46" s="229">
        <v>0</v>
      </c>
      <c r="R46" s="229">
        <v>42.58</v>
      </c>
      <c r="S46" s="229">
        <v>0</v>
      </c>
      <c r="T46" s="229">
        <v>0</v>
      </c>
      <c r="U46" s="229">
        <v>42.58</v>
      </c>
      <c r="V46" s="229">
        <v>0</v>
      </c>
      <c r="W46" s="230">
        <v>0</v>
      </c>
      <c r="X46" s="230">
        <v>45.18</v>
      </c>
      <c r="Y46" s="230">
        <v>0</v>
      </c>
      <c r="Z46" s="278">
        <v>0</v>
      </c>
      <c r="AA46" s="278">
        <v>0</v>
      </c>
      <c r="AB46" s="278">
        <v>0</v>
      </c>
      <c r="AC46" s="278">
        <v>0</v>
      </c>
      <c r="AD46" s="278">
        <v>0</v>
      </c>
      <c r="AE46" s="278">
        <v>0</v>
      </c>
    </row>
    <row r="47" spans="1:32" ht="50.25" customHeight="1">
      <c r="A47" s="282"/>
      <c r="B47" s="282"/>
      <c r="C47" s="282"/>
      <c r="D47" s="282"/>
      <c r="E47" s="282"/>
      <c r="F47" s="268" t="s">
        <v>38</v>
      </c>
      <c r="G47" s="268" t="str">
        <f>G46</f>
        <v>закрытая</v>
      </c>
      <c r="H47" s="229">
        <v>0</v>
      </c>
      <c r="I47" s="229">
        <v>2075.7800000000002</v>
      </c>
      <c r="J47" s="229">
        <v>0</v>
      </c>
      <c r="K47" s="229">
        <v>0</v>
      </c>
      <c r="L47" s="229">
        <v>2156.0100000000002</v>
      </c>
      <c r="M47" s="229">
        <v>0</v>
      </c>
      <c r="N47" s="229">
        <v>0</v>
      </c>
      <c r="O47" s="229">
        <v>2156.0100000000002</v>
      </c>
      <c r="P47" s="229">
        <v>0</v>
      </c>
      <c r="Q47" s="229">
        <v>0</v>
      </c>
      <c r="R47" s="229">
        <v>2210.5500000000002</v>
      </c>
      <c r="S47" s="229">
        <v>0</v>
      </c>
      <c r="T47" s="229">
        <v>0</v>
      </c>
      <c r="U47" s="229">
        <v>2210.5500000000002</v>
      </c>
      <c r="V47" s="229">
        <v>0</v>
      </c>
      <c r="W47" s="230">
        <v>0</v>
      </c>
      <c r="X47" s="230">
        <v>2316.5100000000002</v>
      </c>
      <c r="Y47" s="230">
        <v>0</v>
      </c>
      <c r="Z47" s="278">
        <v>0</v>
      </c>
      <c r="AA47" s="278">
        <v>3853.91</v>
      </c>
      <c r="AB47" s="278">
        <v>0</v>
      </c>
      <c r="AC47" s="278">
        <v>0</v>
      </c>
      <c r="AD47" s="278">
        <v>4360.8900000000003</v>
      </c>
      <c r="AE47" s="278">
        <v>0</v>
      </c>
    </row>
    <row r="48" spans="1:32" ht="45" customHeight="1">
      <c r="A48" s="282"/>
      <c r="B48" s="282" t="s">
        <v>63</v>
      </c>
      <c r="C48" s="282" t="s">
        <v>64</v>
      </c>
      <c r="D48" s="282" t="s">
        <v>188</v>
      </c>
      <c r="E48" s="282"/>
      <c r="F48" s="268" t="s">
        <v>53</v>
      </c>
      <c r="G48" s="268" t="s">
        <v>45</v>
      </c>
      <c r="H48" s="229">
        <v>39.130000000000003</v>
      </c>
      <c r="I48" s="229">
        <v>39.130000000000003</v>
      </c>
      <c r="J48" s="229">
        <v>0</v>
      </c>
      <c r="K48" s="229">
        <v>39.79</v>
      </c>
      <c r="L48" s="229">
        <v>39.79</v>
      </c>
      <c r="M48" s="229">
        <v>0</v>
      </c>
      <c r="N48" s="229">
        <v>39.79</v>
      </c>
      <c r="O48" s="229">
        <v>39.79</v>
      </c>
      <c r="P48" s="229">
        <v>0</v>
      </c>
      <c r="Q48" s="229">
        <v>0</v>
      </c>
      <c r="R48" s="229">
        <v>0</v>
      </c>
      <c r="S48" s="229">
        <v>0</v>
      </c>
      <c r="T48" s="229">
        <v>42.58</v>
      </c>
      <c r="U48" s="229">
        <v>42.58</v>
      </c>
      <c r="V48" s="229">
        <v>0</v>
      </c>
      <c r="W48" s="230">
        <v>45.18</v>
      </c>
      <c r="X48" s="230">
        <v>45.18</v>
      </c>
      <c r="Y48" s="230">
        <v>0</v>
      </c>
      <c r="Z48" s="278">
        <v>62.03</v>
      </c>
      <c r="AA48" s="278">
        <v>62.03</v>
      </c>
      <c r="AB48" s="278">
        <v>62.03</v>
      </c>
      <c r="AC48" s="278">
        <v>64.67</v>
      </c>
      <c r="AD48" s="278">
        <v>64.67</v>
      </c>
      <c r="AE48" s="278">
        <v>64.67</v>
      </c>
    </row>
    <row r="49" spans="1:31" ht="44.25" customHeight="1">
      <c r="A49" s="282"/>
      <c r="B49" s="282"/>
      <c r="C49" s="282"/>
      <c r="D49" s="282"/>
      <c r="E49" s="282"/>
      <c r="F49" s="268" t="s">
        <v>38</v>
      </c>
      <c r="G49" s="268" t="str">
        <f>G48</f>
        <v>открытая</v>
      </c>
      <c r="H49" s="229">
        <v>2075.7800000000002</v>
      </c>
      <c r="I49" s="229">
        <v>2075.7800000000002</v>
      </c>
      <c r="J49" s="229">
        <v>0</v>
      </c>
      <c r="K49" s="229">
        <v>2156.0100000000002</v>
      </c>
      <c r="L49" s="229">
        <v>2156.0100000000002</v>
      </c>
      <c r="M49" s="229">
        <v>0</v>
      </c>
      <c r="N49" s="229">
        <v>2156.0100000000002</v>
      </c>
      <c r="O49" s="229">
        <v>2156.0100000000002</v>
      </c>
      <c r="P49" s="229">
        <v>0</v>
      </c>
      <c r="Q49" s="229">
        <v>0</v>
      </c>
      <c r="R49" s="229">
        <v>0</v>
      </c>
      <c r="S49" s="229">
        <v>0</v>
      </c>
      <c r="T49" s="229">
        <v>2210.5500000000002</v>
      </c>
      <c r="U49" s="229">
        <v>2210.5500000000002</v>
      </c>
      <c r="V49" s="229">
        <v>0</v>
      </c>
      <c r="W49" s="230">
        <v>2316.5100000000002</v>
      </c>
      <c r="X49" s="230">
        <v>2316.5100000000002</v>
      </c>
      <c r="Y49" s="230">
        <v>0</v>
      </c>
      <c r="Z49" s="278">
        <v>3572.47</v>
      </c>
      <c r="AA49" s="278">
        <v>3853.91</v>
      </c>
      <c r="AB49" s="278">
        <v>3853.91</v>
      </c>
      <c r="AC49" s="278">
        <v>3986.88</v>
      </c>
      <c r="AD49" s="278">
        <v>4360.8900000000003</v>
      </c>
      <c r="AE49" s="278">
        <v>4360.8900000000003</v>
      </c>
    </row>
    <row r="50" spans="1:31" ht="45" customHeight="1">
      <c r="A50" s="283" t="s">
        <v>65</v>
      </c>
      <c r="B50" s="283" t="s">
        <v>66</v>
      </c>
      <c r="C50" s="282" t="s">
        <v>170</v>
      </c>
      <c r="D50" s="282" t="s">
        <v>189</v>
      </c>
      <c r="E50" s="282"/>
      <c r="F50" s="268" t="s">
        <v>36</v>
      </c>
      <c r="G50" s="268" t="s">
        <v>37</v>
      </c>
      <c r="H50" s="229">
        <v>0</v>
      </c>
      <c r="I50" s="229">
        <v>30.97</v>
      </c>
      <c r="J50" s="229">
        <v>0</v>
      </c>
      <c r="K50" s="229">
        <v>0</v>
      </c>
      <c r="L50" s="229">
        <v>32.75</v>
      </c>
      <c r="M50" s="229">
        <v>0</v>
      </c>
      <c r="N50" s="229">
        <v>0</v>
      </c>
      <c r="O50" s="229">
        <v>32.75</v>
      </c>
      <c r="P50" s="229">
        <v>0</v>
      </c>
      <c r="Q50" s="229">
        <v>0</v>
      </c>
      <c r="R50" s="229">
        <v>34.6</v>
      </c>
      <c r="S50" s="229">
        <v>0</v>
      </c>
      <c r="T50" s="229">
        <v>0</v>
      </c>
      <c r="U50" s="229">
        <v>34.6</v>
      </c>
      <c r="V50" s="229">
        <v>34.6</v>
      </c>
      <c r="W50" s="230">
        <v>0</v>
      </c>
      <c r="X50" s="230">
        <v>36.94</v>
      </c>
      <c r="Y50" s="230">
        <v>36.94</v>
      </c>
      <c r="Z50" s="278">
        <v>0</v>
      </c>
      <c r="AA50" s="278">
        <v>45.55</v>
      </c>
      <c r="AB50" s="278">
        <v>0</v>
      </c>
      <c r="AC50" s="278">
        <v>0</v>
      </c>
      <c r="AD50" s="278">
        <v>46.13</v>
      </c>
      <c r="AE50" s="278">
        <v>0</v>
      </c>
    </row>
    <row r="51" spans="1:31" ht="60" customHeight="1">
      <c r="A51" s="283"/>
      <c r="B51" s="283"/>
      <c r="C51" s="282"/>
      <c r="D51" s="282"/>
      <c r="E51" s="282"/>
      <c r="F51" s="268" t="s">
        <v>38</v>
      </c>
      <c r="G51" s="268" t="str">
        <f>G50</f>
        <v>закрытая</v>
      </c>
      <c r="H51" s="229">
        <v>0</v>
      </c>
      <c r="I51" s="229">
        <v>3274.02</v>
      </c>
      <c r="J51" s="229">
        <v>0</v>
      </c>
      <c r="K51" s="229">
        <v>0</v>
      </c>
      <c r="L51" s="229">
        <v>3401.7067799999977</v>
      </c>
      <c r="M51" s="229">
        <v>0</v>
      </c>
      <c r="N51" s="229">
        <v>0</v>
      </c>
      <c r="O51" s="229">
        <v>3401.7067799999977</v>
      </c>
      <c r="P51" s="229">
        <v>0</v>
      </c>
      <c r="Q51" s="229">
        <v>0</v>
      </c>
      <c r="R51" s="229">
        <v>3469.89</v>
      </c>
      <c r="S51" s="229">
        <v>0</v>
      </c>
      <c r="T51" s="229">
        <v>0</v>
      </c>
      <c r="U51" s="229">
        <v>3449.52</v>
      </c>
      <c r="V51" s="229">
        <v>3449.52</v>
      </c>
      <c r="W51" s="230">
        <v>0</v>
      </c>
      <c r="X51" s="230">
        <v>3449.52</v>
      </c>
      <c r="Y51" s="230">
        <v>3449.52</v>
      </c>
      <c r="Z51" s="278">
        <v>0</v>
      </c>
      <c r="AA51" s="278">
        <v>4621.0200000000004</v>
      </c>
      <c r="AB51" s="278">
        <v>0</v>
      </c>
      <c r="AC51" s="278">
        <v>0</v>
      </c>
      <c r="AD51" s="278">
        <v>5526.66</v>
      </c>
      <c r="AE51" s="278">
        <v>0</v>
      </c>
    </row>
    <row r="52" spans="1:31" ht="43.5" customHeight="1">
      <c r="A52" s="282" t="s">
        <v>67</v>
      </c>
      <c r="B52" s="283" t="s">
        <v>68</v>
      </c>
      <c r="C52" s="283" t="s">
        <v>69</v>
      </c>
      <c r="D52" s="282" t="s">
        <v>190</v>
      </c>
      <c r="E52" s="282"/>
      <c r="F52" s="268" t="s">
        <v>36</v>
      </c>
      <c r="G52" s="268" t="s">
        <v>37</v>
      </c>
      <c r="H52" s="229">
        <v>0</v>
      </c>
      <c r="I52" s="229">
        <v>33.64</v>
      </c>
      <c r="J52" s="229">
        <v>33.64</v>
      </c>
      <c r="K52" s="229">
        <v>0</v>
      </c>
      <c r="L52" s="229">
        <v>34.950000000000003</v>
      </c>
      <c r="M52" s="229">
        <v>34.950000000000003</v>
      </c>
      <c r="N52" s="229">
        <v>0</v>
      </c>
      <c r="O52" s="229">
        <v>34.950000000000003</v>
      </c>
      <c r="P52" s="229">
        <v>0</v>
      </c>
      <c r="Q52" s="229">
        <v>0</v>
      </c>
      <c r="R52" s="229">
        <v>37.01</v>
      </c>
      <c r="S52" s="229">
        <v>0</v>
      </c>
      <c r="T52" s="229">
        <v>0</v>
      </c>
      <c r="U52" s="229">
        <v>37.01</v>
      </c>
      <c r="V52" s="229">
        <v>0</v>
      </c>
      <c r="W52" s="230">
        <v>0</v>
      </c>
      <c r="X52" s="230">
        <v>38.25</v>
      </c>
      <c r="Y52" s="230">
        <v>0</v>
      </c>
      <c r="Z52" s="278">
        <v>0</v>
      </c>
      <c r="AA52" s="278">
        <v>46.71</v>
      </c>
      <c r="AB52" s="278">
        <v>0</v>
      </c>
      <c r="AC52" s="278">
        <v>0</v>
      </c>
      <c r="AD52" s="278">
        <v>52.5</v>
      </c>
      <c r="AE52" s="278">
        <v>0</v>
      </c>
    </row>
    <row r="53" spans="1:31" ht="43.5" customHeight="1">
      <c r="A53" s="282"/>
      <c r="B53" s="283"/>
      <c r="C53" s="283"/>
      <c r="D53" s="282"/>
      <c r="E53" s="282"/>
      <c r="F53" s="268" t="s">
        <v>38</v>
      </c>
      <c r="G53" s="268" t="str">
        <f>G52</f>
        <v>закрытая</v>
      </c>
      <c r="H53" s="229">
        <v>0</v>
      </c>
      <c r="I53" s="229">
        <v>1879.89</v>
      </c>
      <c r="J53" s="229">
        <v>1879.89</v>
      </c>
      <c r="K53" s="229">
        <v>0</v>
      </c>
      <c r="L53" s="229">
        <v>1936.37</v>
      </c>
      <c r="M53" s="229">
        <v>1936.37</v>
      </c>
      <c r="N53" s="229">
        <v>0</v>
      </c>
      <c r="O53" s="229">
        <v>1936.37</v>
      </c>
      <c r="P53" s="229">
        <v>0</v>
      </c>
      <c r="Q53" s="229">
        <v>0</v>
      </c>
      <c r="R53" s="229">
        <v>1972.91</v>
      </c>
      <c r="S53" s="229">
        <v>0</v>
      </c>
      <c r="T53" s="229">
        <v>0</v>
      </c>
      <c r="U53" s="229">
        <v>1972.91</v>
      </c>
      <c r="V53" s="229">
        <v>0</v>
      </c>
      <c r="W53" s="230">
        <v>0</v>
      </c>
      <c r="X53" s="230">
        <v>2109.04</v>
      </c>
      <c r="Y53" s="230">
        <v>0</v>
      </c>
      <c r="Z53" s="278">
        <v>0</v>
      </c>
      <c r="AA53" s="278">
        <v>2958.8</v>
      </c>
      <c r="AB53" s="278">
        <v>0</v>
      </c>
      <c r="AC53" s="278">
        <v>0</v>
      </c>
      <c r="AD53" s="278">
        <v>3385.56</v>
      </c>
      <c r="AE53" s="278">
        <v>0</v>
      </c>
    </row>
    <row r="54" spans="1:31" ht="43.5" customHeight="1">
      <c r="A54" s="282" t="s">
        <v>113</v>
      </c>
      <c r="B54" s="282" t="s">
        <v>70</v>
      </c>
      <c r="C54" s="282" t="s">
        <v>71</v>
      </c>
      <c r="D54" s="282" t="s">
        <v>194</v>
      </c>
      <c r="E54" s="282"/>
      <c r="F54" s="268" t="s">
        <v>53</v>
      </c>
      <c r="G54" s="268" t="s">
        <v>45</v>
      </c>
      <c r="H54" s="229">
        <v>26.24</v>
      </c>
      <c r="I54" s="229">
        <v>26.24</v>
      </c>
      <c r="J54" s="229">
        <v>26.24</v>
      </c>
      <c r="K54" s="229">
        <v>27.81</v>
      </c>
      <c r="L54" s="229">
        <v>27.81</v>
      </c>
      <c r="M54" s="229">
        <v>27.81</v>
      </c>
      <c r="N54" s="229">
        <v>27.81</v>
      </c>
      <c r="O54" s="229">
        <v>27.81</v>
      </c>
      <c r="P54" s="229">
        <v>0</v>
      </c>
      <c r="Q54" s="229">
        <v>29.74</v>
      </c>
      <c r="R54" s="229">
        <v>29.74</v>
      </c>
      <c r="S54" s="229">
        <v>0</v>
      </c>
      <c r="T54" s="229">
        <v>29.74</v>
      </c>
      <c r="U54" s="229">
        <v>29.74</v>
      </c>
      <c r="V54" s="229">
        <v>0</v>
      </c>
      <c r="W54" s="230">
        <v>30.12</v>
      </c>
      <c r="X54" s="230">
        <v>30.12</v>
      </c>
      <c r="Y54" s="230">
        <v>0</v>
      </c>
      <c r="Z54" s="278">
        <v>37.450000000000003</v>
      </c>
      <c r="AA54" s="278">
        <v>47.98</v>
      </c>
      <c r="AB54" s="278">
        <v>0</v>
      </c>
      <c r="AC54" s="278">
        <v>42.09</v>
      </c>
      <c r="AD54" s="278">
        <v>52.86</v>
      </c>
      <c r="AE54" s="278">
        <v>0</v>
      </c>
    </row>
    <row r="55" spans="1:31" ht="43.5" customHeight="1">
      <c r="A55" s="282"/>
      <c r="B55" s="282"/>
      <c r="C55" s="282"/>
      <c r="D55" s="282"/>
      <c r="E55" s="282"/>
      <c r="F55" s="268" t="s">
        <v>38</v>
      </c>
      <c r="G55" s="268" t="str">
        <f>G54</f>
        <v>открытая</v>
      </c>
      <c r="H55" s="229">
        <v>1308.5</v>
      </c>
      <c r="I55" s="229">
        <v>2105.3560000000002</v>
      </c>
      <c r="J55" s="229">
        <v>2105.3560000000002</v>
      </c>
      <c r="K55" s="229">
        <v>1387.01</v>
      </c>
      <c r="L55" s="229">
        <v>2187.0120000000002</v>
      </c>
      <c r="M55" s="229">
        <v>2187.0120000000002</v>
      </c>
      <c r="N55" s="229">
        <v>1387.01</v>
      </c>
      <c r="O55" s="229">
        <v>2187.0120000000002</v>
      </c>
      <c r="P55" s="229">
        <v>0</v>
      </c>
      <c r="Q55" s="229">
        <v>1464.68</v>
      </c>
      <c r="R55" s="229">
        <v>2206.36</v>
      </c>
      <c r="S55" s="229">
        <v>0</v>
      </c>
      <c r="T55" s="229">
        <v>1464.68</v>
      </c>
      <c r="U55" s="229">
        <v>2206.36</v>
      </c>
      <c r="V55" s="229">
        <v>0</v>
      </c>
      <c r="W55" s="230">
        <v>1570.14</v>
      </c>
      <c r="X55" s="230">
        <v>2176.88</v>
      </c>
      <c r="Y55" s="230">
        <v>0</v>
      </c>
      <c r="Z55" s="278">
        <v>2455.14</v>
      </c>
      <c r="AA55" s="278">
        <v>3336.71</v>
      </c>
      <c r="AB55" s="278">
        <v>0</v>
      </c>
      <c r="AC55" s="278">
        <v>2798.86</v>
      </c>
      <c r="AD55" s="278">
        <v>3841.52</v>
      </c>
      <c r="AE55" s="278">
        <v>0</v>
      </c>
    </row>
    <row r="56" spans="1:31" ht="43.5" customHeight="1">
      <c r="A56" s="282"/>
      <c r="B56" s="282" t="s">
        <v>167</v>
      </c>
      <c r="C56" s="282" t="s">
        <v>71</v>
      </c>
      <c r="D56" s="282" t="s">
        <v>202</v>
      </c>
      <c r="E56" s="268"/>
      <c r="F56" s="268" t="s">
        <v>36</v>
      </c>
      <c r="G56" s="268" t="s">
        <v>37</v>
      </c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30"/>
      <c r="X56" s="230"/>
      <c r="Y56" s="230"/>
      <c r="Z56" s="278">
        <v>0</v>
      </c>
      <c r="AA56" s="278">
        <v>0</v>
      </c>
      <c r="AB56" s="278">
        <v>0</v>
      </c>
      <c r="AC56" s="278">
        <v>0</v>
      </c>
      <c r="AD56" s="278">
        <v>0</v>
      </c>
      <c r="AE56" s="278">
        <v>0</v>
      </c>
    </row>
    <row r="57" spans="1:31" ht="43.5" customHeight="1">
      <c r="A57" s="282"/>
      <c r="B57" s="282"/>
      <c r="C57" s="282"/>
      <c r="D57" s="282"/>
      <c r="E57" s="268"/>
      <c r="F57" s="268" t="s">
        <v>38</v>
      </c>
      <c r="G57" s="268" t="str">
        <f>G56</f>
        <v>закрытая</v>
      </c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30"/>
      <c r="X57" s="230"/>
      <c r="Y57" s="230"/>
      <c r="Z57" s="278">
        <v>2169.3200000000002</v>
      </c>
      <c r="AA57" s="278">
        <v>2396.64</v>
      </c>
      <c r="AB57" s="278">
        <v>0</v>
      </c>
      <c r="AC57" s="278">
        <v>2473.02</v>
      </c>
      <c r="AD57" s="278">
        <v>2659.97</v>
      </c>
      <c r="AE57" s="278">
        <v>0</v>
      </c>
    </row>
    <row r="58" spans="1:31" ht="49.5" customHeight="1">
      <c r="A58" s="282"/>
      <c r="B58" s="282" t="s">
        <v>112</v>
      </c>
      <c r="C58" s="282" t="s">
        <v>72</v>
      </c>
      <c r="D58" s="282" t="s">
        <v>208</v>
      </c>
      <c r="E58" s="282"/>
      <c r="F58" s="268" t="s">
        <v>53</v>
      </c>
      <c r="G58" s="268" t="s">
        <v>45</v>
      </c>
      <c r="H58" s="229">
        <v>10.43</v>
      </c>
      <c r="I58" s="229">
        <v>10.43</v>
      </c>
      <c r="J58" s="229">
        <v>10.43</v>
      </c>
      <c r="K58" s="229">
        <v>10.94</v>
      </c>
      <c r="L58" s="229">
        <v>10.94</v>
      </c>
      <c r="M58" s="229">
        <v>10.94</v>
      </c>
      <c r="N58" s="229">
        <v>10.94</v>
      </c>
      <c r="O58" s="229">
        <v>10.94</v>
      </c>
      <c r="P58" s="229">
        <v>10.94</v>
      </c>
      <c r="Q58" s="229">
        <v>11.19</v>
      </c>
      <c r="R58" s="229">
        <v>11.19</v>
      </c>
      <c r="S58" s="229">
        <v>11.19</v>
      </c>
      <c r="T58" s="229">
        <v>11.19</v>
      </c>
      <c r="U58" s="229">
        <v>11.19</v>
      </c>
      <c r="V58" s="229">
        <v>0</v>
      </c>
      <c r="W58" s="230">
        <v>12.8</v>
      </c>
      <c r="X58" s="230">
        <v>12.8</v>
      </c>
      <c r="Y58" s="230">
        <v>0</v>
      </c>
      <c r="Z58" s="278">
        <v>19.931999999999999</v>
      </c>
      <c r="AA58" s="278">
        <v>19.931999999999999</v>
      </c>
      <c r="AB58" s="278">
        <v>19.931999999999999</v>
      </c>
      <c r="AC58" s="278">
        <v>22.66</v>
      </c>
      <c r="AD58" s="278">
        <f>AC58</f>
        <v>22.66</v>
      </c>
      <c r="AE58" s="278">
        <f>AD58</f>
        <v>22.66</v>
      </c>
    </row>
    <row r="59" spans="1:31" ht="60" customHeight="1">
      <c r="A59" s="282"/>
      <c r="B59" s="282"/>
      <c r="C59" s="282"/>
      <c r="D59" s="282"/>
      <c r="E59" s="282"/>
      <c r="F59" s="268" t="s">
        <v>38</v>
      </c>
      <c r="G59" s="268" t="str">
        <f>G58</f>
        <v>открытая</v>
      </c>
      <c r="H59" s="229">
        <v>1235.5899999999999</v>
      </c>
      <c r="I59" s="229">
        <v>1261.74</v>
      </c>
      <c r="J59" s="229">
        <v>1261.74</v>
      </c>
      <c r="K59" s="229">
        <v>1282.5</v>
      </c>
      <c r="L59" s="229">
        <v>1282.5</v>
      </c>
      <c r="M59" s="229">
        <v>1282.5</v>
      </c>
      <c r="N59" s="229">
        <v>1282.5</v>
      </c>
      <c r="O59" s="229">
        <v>1282.5</v>
      </c>
      <c r="P59" s="229">
        <v>1282.5</v>
      </c>
      <c r="Q59" s="229">
        <v>1305.3</v>
      </c>
      <c r="R59" s="229">
        <v>1305.3</v>
      </c>
      <c r="S59" s="229">
        <v>1305.3</v>
      </c>
      <c r="T59" s="229">
        <v>1305.3</v>
      </c>
      <c r="U59" s="229">
        <v>1305.3</v>
      </c>
      <c r="V59" s="229">
        <v>0</v>
      </c>
      <c r="W59" s="230">
        <v>1363.18</v>
      </c>
      <c r="X59" s="230">
        <v>1363.18</v>
      </c>
      <c r="Y59" s="230">
        <v>0</v>
      </c>
      <c r="Z59" s="278">
        <v>2169.5100000000002</v>
      </c>
      <c r="AA59" s="278">
        <v>2460.2267269576555</v>
      </c>
      <c r="AB59" s="278">
        <v>2460.2267269576555</v>
      </c>
      <c r="AC59" s="278">
        <v>2473.2399999999998</v>
      </c>
      <c r="AD59" s="278">
        <f>2460.23*1.2</f>
        <v>2952.2759999999998</v>
      </c>
      <c r="AE59" s="278">
        <f>AD59</f>
        <v>2952.2759999999998</v>
      </c>
    </row>
    <row r="60" spans="1:31" ht="51" customHeight="1">
      <c r="A60" s="282"/>
      <c r="B60" s="282" t="s">
        <v>112</v>
      </c>
      <c r="C60" s="282" t="s">
        <v>73</v>
      </c>
      <c r="D60" s="282" t="s">
        <v>209</v>
      </c>
      <c r="E60" s="282"/>
      <c r="F60" s="268" t="s">
        <v>36</v>
      </c>
      <c r="G60" s="268" t="s">
        <v>37</v>
      </c>
      <c r="H60" s="229">
        <v>0</v>
      </c>
      <c r="I60" s="229">
        <v>29.74</v>
      </c>
      <c r="J60" s="229">
        <v>29.74</v>
      </c>
      <c r="K60" s="229">
        <v>0</v>
      </c>
      <c r="L60" s="229">
        <v>30.58</v>
      </c>
      <c r="M60" s="229">
        <v>30.58</v>
      </c>
      <c r="N60" s="229">
        <v>0</v>
      </c>
      <c r="O60" s="229">
        <v>30.58</v>
      </c>
      <c r="P60" s="229">
        <v>30.58</v>
      </c>
      <c r="Q60" s="229">
        <v>0</v>
      </c>
      <c r="R60" s="229">
        <v>32.29</v>
      </c>
      <c r="S60" s="229">
        <v>32.29</v>
      </c>
      <c r="T60" s="229">
        <v>0</v>
      </c>
      <c r="U60" s="229">
        <v>32.29</v>
      </c>
      <c r="V60" s="229">
        <v>32.29</v>
      </c>
      <c r="W60" s="230">
        <v>0</v>
      </c>
      <c r="X60" s="230">
        <v>32.979999999999997</v>
      </c>
      <c r="Y60" s="230">
        <v>32.979999999999997</v>
      </c>
      <c r="Z60" s="278">
        <v>0</v>
      </c>
      <c r="AA60" s="278">
        <v>58.403999999999996</v>
      </c>
      <c r="AB60" s="278">
        <v>58.403999999999996</v>
      </c>
      <c r="AC60" s="278">
        <v>0</v>
      </c>
      <c r="AD60" s="278">
        <f>54.51*1.2</f>
        <v>65.411999999999992</v>
      </c>
      <c r="AE60" s="278">
        <f>AD60</f>
        <v>65.411999999999992</v>
      </c>
    </row>
    <row r="61" spans="1:31" ht="54" customHeight="1">
      <c r="A61" s="282"/>
      <c r="B61" s="282"/>
      <c r="C61" s="282"/>
      <c r="D61" s="282"/>
      <c r="E61" s="282"/>
      <c r="F61" s="268" t="s">
        <v>38</v>
      </c>
      <c r="G61" s="268" t="str">
        <f>G60</f>
        <v>закрытая</v>
      </c>
      <c r="H61" s="229">
        <v>0</v>
      </c>
      <c r="I61" s="229">
        <v>2920.3937999999998</v>
      </c>
      <c r="J61" s="229">
        <v>2920.3937999999998</v>
      </c>
      <c r="K61" s="229">
        <v>0</v>
      </c>
      <c r="L61" s="229">
        <v>3085.9819654582057</v>
      </c>
      <c r="M61" s="229">
        <v>3085.9819654582057</v>
      </c>
      <c r="N61" s="229">
        <v>0</v>
      </c>
      <c r="O61" s="229">
        <v>2918.94</v>
      </c>
      <c r="P61" s="229">
        <v>2918.94</v>
      </c>
      <c r="Q61" s="229">
        <v>0</v>
      </c>
      <c r="R61" s="229">
        <v>2918.94</v>
      </c>
      <c r="S61" s="229">
        <v>2918.94</v>
      </c>
      <c r="T61" s="229">
        <v>0</v>
      </c>
      <c r="U61" s="229">
        <v>2765.54</v>
      </c>
      <c r="V61" s="229">
        <v>2765.54</v>
      </c>
      <c r="W61" s="230">
        <v>0</v>
      </c>
      <c r="X61" s="230">
        <v>2765.54</v>
      </c>
      <c r="Y61" s="230">
        <v>2765.54</v>
      </c>
      <c r="Z61" s="278">
        <v>0</v>
      </c>
      <c r="AA61" s="278">
        <v>3758.5679999999998</v>
      </c>
      <c r="AB61" s="278">
        <v>3758.5679999999998</v>
      </c>
      <c r="AC61" s="278">
        <v>0</v>
      </c>
      <c r="AD61" s="278">
        <f>3754.91*1.2</f>
        <v>4505.8919999999998</v>
      </c>
      <c r="AE61" s="278">
        <f>AD61</f>
        <v>4505.8919999999998</v>
      </c>
    </row>
    <row r="62" spans="1:31" ht="45" customHeight="1">
      <c r="A62" s="282" t="s">
        <v>75</v>
      </c>
      <c r="B62" s="282" t="s">
        <v>76</v>
      </c>
      <c r="C62" s="282" t="s">
        <v>73</v>
      </c>
      <c r="D62" s="282" t="s">
        <v>209</v>
      </c>
      <c r="E62" s="282"/>
      <c r="F62" s="268" t="s">
        <v>36</v>
      </c>
      <c r="G62" s="268" t="s">
        <v>74</v>
      </c>
      <c r="H62" s="229">
        <v>0</v>
      </c>
      <c r="I62" s="229">
        <v>33.68</v>
      </c>
      <c r="J62" s="229">
        <v>33.68</v>
      </c>
      <c r="K62" s="229">
        <v>0</v>
      </c>
      <c r="L62" s="229">
        <v>34.92</v>
      </c>
      <c r="M62" s="229">
        <v>34.92</v>
      </c>
      <c r="N62" s="229">
        <v>0</v>
      </c>
      <c r="O62" s="229">
        <v>34.92</v>
      </c>
      <c r="P62" s="229">
        <v>34.92</v>
      </c>
      <c r="Q62" s="229">
        <v>0</v>
      </c>
      <c r="R62" s="229">
        <v>36.979999999999997</v>
      </c>
      <c r="S62" s="229">
        <v>36.979999999999997</v>
      </c>
      <c r="T62" s="229">
        <v>0</v>
      </c>
      <c r="U62" s="229">
        <v>36.979999999999997</v>
      </c>
      <c r="V62" s="229">
        <v>36.979999999999997</v>
      </c>
      <c r="W62" s="230">
        <v>0</v>
      </c>
      <c r="X62" s="230">
        <v>45.05</v>
      </c>
      <c r="Y62" s="230">
        <v>45.05</v>
      </c>
      <c r="Z62" s="278">
        <v>0</v>
      </c>
      <c r="AA62" s="278">
        <v>72.983999999999995</v>
      </c>
      <c r="AB62" s="278">
        <v>72.983999999999995</v>
      </c>
      <c r="AC62" s="278">
        <v>0</v>
      </c>
      <c r="AD62" s="278">
        <f>64.21 *1.2</f>
        <v>77.051999999999992</v>
      </c>
      <c r="AE62" s="278">
        <f>AD62</f>
        <v>77.051999999999992</v>
      </c>
    </row>
    <row r="63" spans="1:31" ht="60" customHeight="1">
      <c r="A63" s="282"/>
      <c r="B63" s="282"/>
      <c r="C63" s="282"/>
      <c r="D63" s="282"/>
      <c r="E63" s="282"/>
      <c r="F63" s="268" t="s">
        <v>38</v>
      </c>
      <c r="G63" s="268" t="str">
        <f>G62</f>
        <v>Закрытая</v>
      </c>
      <c r="H63" s="229">
        <v>0</v>
      </c>
      <c r="I63" s="229">
        <v>2920.3937999999998</v>
      </c>
      <c r="J63" s="229">
        <v>2920.3937999999998</v>
      </c>
      <c r="K63" s="229">
        <v>0</v>
      </c>
      <c r="L63" s="229">
        <v>3085.9819654582057</v>
      </c>
      <c r="M63" s="229">
        <v>3085.9819654582057</v>
      </c>
      <c r="N63" s="229">
        <v>0</v>
      </c>
      <c r="O63" s="229">
        <v>2918.94</v>
      </c>
      <c r="P63" s="229">
        <v>2918.94</v>
      </c>
      <c r="Q63" s="229">
        <v>0</v>
      </c>
      <c r="R63" s="229">
        <v>2918.94</v>
      </c>
      <c r="S63" s="229">
        <v>2918.94</v>
      </c>
      <c r="T63" s="229">
        <v>0</v>
      </c>
      <c r="U63" s="229">
        <v>2765.54</v>
      </c>
      <c r="V63" s="229">
        <v>2765.54</v>
      </c>
      <c r="W63" s="230">
        <v>0</v>
      </c>
      <c r="X63" s="230">
        <v>2765.54</v>
      </c>
      <c r="Y63" s="230">
        <v>2765.54</v>
      </c>
      <c r="Z63" s="278">
        <v>0</v>
      </c>
      <c r="AA63" s="278">
        <v>3758.5679999999998</v>
      </c>
      <c r="AB63" s="278">
        <v>3758.5679999999998</v>
      </c>
      <c r="AC63" s="278">
        <v>0</v>
      </c>
      <c r="AD63" s="278">
        <f>3754.91*1.2</f>
        <v>4505.8919999999998</v>
      </c>
      <c r="AE63" s="278">
        <f>AD63</f>
        <v>4505.8919999999998</v>
      </c>
    </row>
    <row r="64" spans="1:31" ht="45" customHeight="1">
      <c r="A64" s="283" t="s">
        <v>77</v>
      </c>
      <c r="B64" s="283" t="s">
        <v>78</v>
      </c>
      <c r="C64" s="282" t="s">
        <v>79</v>
      </c>
      <c r="D64" s="282" t="s">
        <v>198</v>
      </c>
      <c r="E64" s="282"/>
      <c r="F64" s="268" t="s">
        <v>36</v>
      </c>
      <c r="G64" s="268" t="s">
        <v>37</v>
      </c>
      <c r="H64" s="229">
        <v>0</v>
      </c>
      <c r="I64" s="229">
        <v>0</v>
      </c>
      <c r="J64" s="229">
        <v>0</v>
      </c>
      <c r="K64" s="229">
        <v>0</v>
      </c>
      <c r="L64" s="229">
        <v>0</v>
      </c>
      <c r="M64" s="229">
        <v>0</v>
      </c>
      <c r="N64" s="229">
        <v>0</v>
      </c>
      <c r="O64" s="229">
        <v>0</v>
      </c>
      <c r="P64" s="229">
        <v>0</v>
      </c>
      <c r="Q64" s="229">
        <v>0</v>
      </c>
      <c r="R64" s="229">
        <v>0</v>
      </c>
      <c r="S64" s="229">
        <v>0</v>
      </c>
      <c r="T64" s="229">
        <v>0</v>
      </c>
      <c r="U64" s="229">
        <v>0</v>
      </c>
      <c r="V64" s="229">
        <v>0</v>
      </c>
      <c r="W64" s="230">
        <v>0</v>
      </c>
      <c r="X64" s="230">
        <v>0</v>
      </c>
      <c r="Y64" s="230">
        <v>0</v>
      </c>
      <c r="Z64" s="278">
        <v>0</v>
      </c>
      <c r="AA64" s="278">
        <v>0</v>
      </c>
      <c r="AB64" s="278">
        <v>0</v>
      </c>
      <c r="AC64" s="278">
        <v>0</v>
      </c>
      <c r="AD64" s="278">
        <v>0</v>
      </c>
      <c r="AE64" s="278">
        <v>0</v>
      </c>
    </row>
    <row r="65" spans="1:31" ht="60" customHeight="1">
      <c r="A65" s="283"/>
      <c r="B65" s="283"/>
      <c r="C65" s="282"/>
      <c r="D65" s="282"/>
      <c r="E65" s="282"/>
      <c r="F65" s="268" t="s">
        <v>38</v>
      </c>
      <c r="G65" s="268" t="str">
        <f>G64</f>
        <v>закрытая</v>
      </c>
      <c r="H65" s="229">
        <v>0</v>
      </c>
      <c r="I65" s="229">
        <v>2705.23</v>
      </c>
      <c r="J65" s="229">
        <v>2705.23</v>
      </c>
      <c r="K65" s="229">
        <v>0</v>
      </c>
      <c r="L65" s="229">
        <v>2816.74</v>
      </c>
      <c r="M65" s="229">
        <v>2816.74</v>
      </c>
      <c r="N65" s="229">
        <v>0</v>
      </c>
      <c r="O65" s="229">
        <v>2816.74</v>
      </c>
      <c r="P65" s="229">
        <v>0</v>
      </c>
      <c r="Q65" s="229">
        <v>0</v>
      </c>
      <c r="R65" s="229">
        <v>2891.26</v>
      </c>
      <c r="S65" s="229">
        <v>0</v>
      </c>
      <c r="T65" s="229">
        <v>0</v>
      </c>
      <c r="U65" s="229">
        <v>2891.26</v>
      </c>
      <c r="V65" s="229">
        <v>0</v>
      </c>
      <c r="W65" s="230">
        <v>0</v>
      </c>
      <c r="X65" s="230">
        <v>2995.09</v>
      </c>
      <c r="Y65" s="230">
        <v>0</v>
      </c>
      <c r="Z65" s="278">
        <v>0</v>
      </c>
      <c r="AA65" s="278">
        <v>3674.59</v>
      </c>
      <c r="AB65" s="278">
        <v>0</v>
      </c>
      <c r="AC65" s="278">
        <v>0</v>
      </c>
      <c r="AD65" s="278">
        <v>3674.59</v>
      </c>
      <c r="AE65" s="278">
        <v>0</v>
      </c>
    </row>
    <row r="66" spans="1:31" s="70" customFormat="1" ht="54.75" customHeight="1">
      <c r="A66" s="282" t="s">
        <v>80</v>
      </c>
      <c r="B66" s="282" t="s">
        <v>81</v>
      </c>
      <c r="C66" s="282" t="s">
        <v>35</v>
      </c>
      <c r="D66" s="282" t="s">
        <v>209</v>
      </c>
      <c r="E66" s="282"/>
      <c r="F66" s="268" t="s">
        <v>36</v>
      </c>
      <c r="G66" s="268" t="s">
        <v>74</v>
      </c>
      <c r="H66" s="266">
        <v>0</v>
      </c>
      <c r="I66" s="266">
        <v>31.28</v>
      </c>
      <c r="J66" s="266">
        <v>31.28</v>
      </c>
      <c r="K66" s="266">
        <v>0</v>
      </c>
      <c r="L66" s="266">
        <v>32.5</v>
      </c>
      <c r="M66" s="266">
        <v>32.5</v>
      </c>
      <c r="N66" s="266">
        <v>0</v>
      </c>
      <c r="O66" s="266">
        <v>32.5</v>
      </c>
      <c r="P66" s="266">
        <v>32.5</v>
      </c>
      <c r="Q66" s="266">
        <v>0</v>
      </c>
      <c r="R66" s="266">
        <v>34.42</v>
      </c>
      <c r="S66" s="266">
        <v>34.42</v>
      </c>
      <c r="T66" s="266">
        <v>0</v>
      </c>
      <c r="U66" s="266">
        <v>34.42</v>
      </c>
      <c r="V66" s="266">
        <v>34.42</v>
      </c>
      <c r="W66" s="269">
        <v>0</v>
      </c>
      <c r="X66" s="269">
        <v>36.42</v>
      </c>
      <c r="Y66" s="269">
        <v>36.42</v>
      </c>
      <c r="Z66" s="280">
        <v>0</v>
      </c>
      <c r="AA66" s="280">
        <v>72.983999999999995</v>
      </c>
      <c r="AB66" s="280">
        <v>72.983999999999995</v>
      </c>
      <c r="AC66" s="280">
        <v>0</v>
      </c>
      <c r="AD66" s="278">
        <f>64.21 *1.2</f>
        <v>77.051999999999992</v>
      </c>
      <c r="AE66" s="278">
        <f>AD66</f>
        <v>77.051999999999992</v>
      </c>
    </row>
    <row r="67" spans="1:31" s="70" customFormat="1" ht="49.5" customHeight="1">
      <c r="A67" s="282"/>
      <c r="B67" s="282"/>
      <c r="C67" s="282"/>
      <c r="D67" s="282"/>
      <c r="E67" s="282"/>
      <c r="F67" s="268" t="s">
        <v>38</v>
      </c>
      <c r="G67" s="268" t="str">
        <f>G66</f>
        <v>Закрытая</v>
      </c>
      <c r="H67" s="266">
        <v>0</v>
      </c>
      <c r="I67" s="266">
        <v>2920.3937999999998</v>
      </c>
      <c r="J67" s="266">
        <v>2920.3937999999998</v>
      </c>
      <c r="K67" s="266">
        <v>0</v>
      </c>
      <c r="L67" s="266">
        <v>3085.9819654582057</v>
      </c>
      <c r="M67" s="266">
        <v>3085.9819654582057</v>
      </c>
      <c r="N67" s="266">
        <v>0</v>
      </c>
      <c r="O67" s="266">
        <v>2918.94</v>
      </c>
      <c r="P67" s="266">
        <v>2918.94</v>
      </c>
      <c r="Q67" s="266">
        <v>0</v>
      </c>
      <c r="R67" s="266">
        <v>2918.94</v>
      </c>
      <c r="S67" s="266">
        <v>2918.94</v>
      </c>
      <c r="T67" s="266">
        <v>0</v>
      </c>
      <c r="U67" s="266">
        <v>2765.54</v>
      </c>
      <c r="V67" s="266">
        <v>2765.54</v>
      </c>
      <c r="W67" s="269">
        <v>0</v>
      </c>
      <c r="X67" s="269">
        <v>2765.54</v>
      </c>
      <c r="Y67" s="269">
        <v>2765.54</v>
      </c>
      <c r="Z67" s="278">
        <v>0</v>
      </c>
      <c r="AA67" s="278">
        <v>3758.5679999999998</v>
      </c>
      <c r="AB67" s="278">
        <v>3758.5679999999998</v>
      </c>
      <c r="AC67" s="278">
        <v>0</v>
      </c>
      <c r="AD67" s="278">
        <f>3754.91*1.2</f>
        <v>4505.8919999999998</v>
      </c>
      <c r="AE67" s="278">
        <f>AD67</f>
        <v>4505.8919999999998</v>
      </c>
    </row>
    <row r="68" spans="1:31" s="227" customFormat="1" ht="45" customHeight="1">
      <c r="A68" s="282" t="s">
        <v>39</v>
      </c>
      <c r="B68" s="282" t="s">
        <v>82</v>
      </c>
      <c r="C68" s="282" t="s">
        <v>83</v>
      </c>
      <c r="D68" s="282" t="s">
        <v>215</v>
      </c>
      <c r="E68" s="282"/>
      <c r="F68" s="268" t="s">
        <v>36</v>
      </c>
      <c r="G68" s="268" t="s">
        <v>37</v>
      </c>
      <c r="H68" s="229">
        <v>18.96</v>
      </c>
      <c r="I68" s="229">
        <v>0</v>
      </c>
      <c r="J68" s="229">
        <v>0</v>
      </c>
      <c r="K68" s="229">
        <v>19.304799999999997</v>
      </c>
      <c r="L68" s="229">
        <v>0</v>
      </c>
      <c r="M68" s="229">
        <v>0</v>
      </c>
      <c r="N68" s="229">
        <v>19.304799999999997</v>
      </c>
      <c r="O68" s="229">
        <v>0</v>
      </c>
      <c r="P68" s="229">
        <v>0</v>
      </c>
      <c r="Q68" s="229">
        <v>19.95</v>
      </c>
      <c r="R68" s="229">
        <v>0</v>
      </c>
      <c r="S68" s="229">
        <v>0</v>
      </c>
      <c r="T68" s="229">
        <v>19.95</v>
      </c>
      <c r="U68" s="229">
        <v>0</v>
      </c>
      <c r="V68" s="229">
        <v>0</v>
      </c>
      <c r="W68" s="230">
        <v>20.86</v>
      </c>
      <c r="X68" s="230">
        <v>0</v>
      </c>
      <c r="Y68" s="230">
        <v>0</v>
      </c>
      <c r="Z68" s="278">
        <v>30.46</v>
      </c>
      <c r="AA68" s="278">
        <v>38.448</v>
      </c>
      <c r="AB68" s="278">
        <v>38.448</v>
      </c>
      <c r="AC68" s="278">
        <v>33.53</v>
      </c>
      <c r="AD68" s="278">
        <f>33.98*1.2</f>
        <v>40.775999999999996</v>
      </c>
      <c r="AE68" s="278">
        <f>AD68</f>
        <v>40.775999999999996</v>
      </c>
    </row>
    <row r="69" spans="1:31" ht="60" customHeight="1">
      <c r="A69" s="282"/>
      <c r="B69" s="282"/>
      <c r="C69" s="282"/>
      <c r="D69" s="282"/>
      <c r="E69" s="282"/>
      <c r="F69" s="268" t="s">
        <v>38</v>
      </c>
      <c r="G69" s="268" t="str">
        <f>G68</f>
        <v>закрытая</v>
      </c>
      <c r="H69" s="229">
        <v>1327.37</v>
      </c>
      <c r="I69" s="229">
        <v>0</v>
      </c>
      <c r="J69" s="229">
        <v>0</v>
      </c>
      <c r="K69" s="229">
        <v>1351.14</v>
      </c>
      <c r="L69" s="229">
        <v>0</v>
      </c>
      <c r="M69" s="229">
        <v>0</v>
      </c>
      <c r="N69" s="229">
        <v>1351.14</v>
      </c>
      <c r="O69" s="229">
        <v>0</v>
      </c>
      <c r="P69" s="229">
        <v>0</v>
      </c>
      <c r="Q69" s="229">
        <v>1410.58</v>
      </c>
      <c r="R69" s="229">
        <v>0</v>
      </c>
      <c r="S69" s="229">
        <v>0</v>
      </c>
      <c r="T69" s="229">
        <v>1410.58</v>
      </c>
      <c r="U69" s="229">
        <v>0</v>
      </c>
      <c r="V69" s="229">
        <v>0</v>
      </c>
      <c r="W69" s="230">
        <v>1512.15</v>
      </c>
      <c r="X69" s="230">
        <v>0</v>
      </c>
      <c r="Y69" s="230">
        <v>0</v>
      </c>
      <c r="Z69" s="278">
        <v>2326.91</v>
      </c>
      <c r="AA69" s="278">
        <v>2326.9079999999999</v>
      </c>
      <c r="AB69" s="278">
        <v>2792.2895999999996</v>
      </c>
      <c r="AC69" s="278">
        <v>2571.56</v>
      </c>
      <c r="AD69" s="278">
        <f>2142.97*1.2</f>
        <v>2571.5639999999999</v>
      </c>
      <c r="AE69" s="278">
        <f>AD69</f>
        <v>2571.5639999999999</v>
      </c>
    </row>
    <row r="70" spans="1:31" ht="45" customHeight="1">
      <c r="A70" s="282"/>
      <c r="B70" s="282" t="s">
        <v>82</v>
      </c>
      <c r="C70" s="282" t="s">
        <v>84</v>
      </c>
      <c r="D70" s="282" t="s">
        <v>191</v>
      </c>
      <c r="E70" s="282"/>
      <c r="F70" s="268" t="s">
        <v>36</v>
      </c>
      <c r="G70" s="268" t="s">
        <v>37</v>
      </c>
      <c r="H70" s="229">
        <v>18.96</v>
      </c>
      <c r="I70" s="229">
        <v>18.96</v>
      </c>
      <c r="J70" s="229">
        <v>18.96</v>
      </c>
      <c r="K70" s="229">
        <v>19.3</v>
      </c>
      <c r="L70" s="229">
        <v>19.3</v>
      </c>
      <c r="M70" s="229">
        <v>19.3</v>
      </c>
      <c r="N70" s="229">
        <v>19.3</v>
      </c>
      <c r="O70" s="229">
        <v>19.3</v>
      </c>
      <c r="P70" s="229">
        <v>0</v>
      </c>
      <c r="Q70" s="229">
        <v>19.95</v>
      </c>
      <c r="R70" s="229">
        <v>19.95</v>
      </c>
      <c r="S70" s="229">
        <v>0</v>
      </c>
      <c r="T70" s="229">
        <v>19.95</v>
      </c>
      <c r="U70" s="229">
        <v>19.95</v>
      </c>
      <c r="V70" s="229">
        <v>0</v>
      </c>
      <c r="W70" s="230">
        <v>20.86</v>
      </c>
      <c r="X70" s="230">
        <v>20.86</v>
      </c>
      <c r="Y70" s="230">
        <v>0</v>
      </c>
      <c r="Z70" s="278">
        <v>30.46</v>
      </c>
      <c r="AA70" s="278">
        <v>0</v>
      </c>
      <c r="AB70" s="278">
        <v>0</v>
      </c>
      <c r="AC70" s="278">
        <v>33.53</v>
      </c>
      <c r="AD70" s="278">
        <v>0</v>
      </c>
      <c r="AE70" s="278">
        <v>0</v>
      </c>
    </row>
    <row r="71" spans="1:31" ht="51.75" customHeight="1">
      <c r="A71" s="282"/>
      <c r="B71" s="282"/>
      <c r="C71" s="282"/>
      <c r="D71" s="282"/>
      <c r="E71" s="282"/>
      <c r="F71" s="268" t="s">
        <v>38</v>
      </c>
      <c r="G71" s="268" t="str">
        <f>G70</f>
        <v>закрытая</v>
      </c>
      <c r="H71" s="229">
        <v>1313.2</v>
      </c>
      <c r="I71" s="229">
        <v>1313.2</v>
      </c>
      <c r="J71" s="229">
        <v>1313.2</v>
      </c>
      <c r="K71" s="229">
        <v>1364.44</v>
      </c>
      <c r="L71" s="229">
        <v>1364.44</v>
      </c>
      <c r="M71" s="229">
        <v>1364.44</v>
      </c>
      <c r="N71" s="229">
        <v>1364.44</v>
      </c>
      <c r="O71" s="229">
        <v>1364.44</v>
      </c>
      <c r="P71" s="229">
        <v>0</v>
      </c>
      <c r="Q71" s="229">
        <v>1409.71</v>
      </c>
      <c r="R71" s="229">
        <v>1409.71</v>
      </c>
      <c r="S71" s="229">
        <v>0</v>
      </c>
      <c r="T71" s="229">
        <v>1409.71</v>
      </c>
      <c r="U71" s="229">
        <v>1409.71</v>
      </c>
      <c r="V71" s="229">
        <v>0</v>
      </c>
      <c r="W71" s="230">
        <v>1476.45</v>
      </c>
      <c r="X71" s="230">
        <v>1476.45</v>
      </c>
      <c r="Y71" s="230">
        <v>0</v>
      </c>
      <c r="Z71" s="278">
        <v>1837.55</v>
      </c>
      <c r="AA71" s="278">
        <v>0</v>
      </c>
      <c r="AB71" s="278">
        <v>0</v>
      </c>
      <c r="AC71" s="278">
        <v>1964.56</v>
      </c>
      <c r="AD71" s="278">
        <v>0</v>
      </c>
      <c r="AE71" s="278">
        <v>0</v>
      </c>
    </row>
    <row r="72" spans="1:31" s="228" customFormat="1" ht="51.75" customHeight="1">
      <c r="A72" s="282"/>
      <c r="B72" s="282" t="s">
        <v>82</v>
      </c>
      <c r="C72" s="282" t="s">
        <v>84</v>
      </c>
      <c r="D72" s="282" t="s">
        <v>191</v>
      </c>
      <c r="E72" s="282"/>
      <c r="F72" s="268" t="s">
        <v>36</v>
      </c>
      <c r="G72" s="268" t="s">
        <v>37</v>
      </c>
      <c r="H72" s="229"/>
      <c r="I72" s="229"/>
      <c r="J72" s="229"/>
      <c r="K72" s="229"/>
      <c r="L72" s="229"/>
      <c r="M72" s="229"/>
      <c r="N72" s="229">
        <v>19.3</v>
      </c>
      <c r="O72" s="229">
        <v>0</v>
      </c>
      <c r="P72" s="229">
        <v>0</v>
      </c>
      <c r="Q72" s="229">
        <v>19.95</v>
      </c>
      <c r="R72" s="229">
        <v>0</v>
      </c>
      <c r="S72" s="229">
        <v>0</v>
      </c>
      <c r="T72" s="229">
        <v>19.95</v>
      </c>
      <c r="U72" s="229">
        <v>0</v>
      </c>
      <c r="V72" s="229">
        <v>0</v>
      </c>
      <c r="W72" s="230">
        <v>20.86</v>
      </c>
      <c r="X72" s="230">
        <v>0</v>
      </c>
      <c r="Y72" s="230">
        <v>0</v>
      </c>
      <c r="Z72" s="278">
        <v>30.46</v>
      </c>
      <c r="AA72" s="277">
        <v>0</v>
      </c>
      <c r="AB72" s="278">
        <v>32.04</v>
      </c>
      <c r="AC72" s="278">
        <v>33.53</v>
      </c>
      <c r="AD72" s="277">
        <v>0</v>
      </c>
      <c r="AE72" s="278">
        <v>33.979999999999997</v>
      </c>
    </row>
    <row r="73" spans="1:31" s="228" customFormat="1" ht="51.75" customHeight="1">
      <c r="A73" s="282"/>
      <c r="B73" s="282"/>
      <c r="C73" s="282"/>
      <c r="D73" s="282"/>
      <c r="E73" s="282"/>
      <c r="F73" s="268" t="s">
        <v>38</v>
      </c>
      <c r="G73" s="268" t="str">
        <f>G72</f>
        <v>закрытая</v>
      </c>
      <c r="H73" s="229"/>
      <c r="I73" s="229"/>
      <c r="J73" s="229"/>
      <c r="K73" s="229"/>
      <c r="L73" s="229"/>
      <c r="M73" s="229"/>
      <c r="N73" s="229">
        <v>1356.8</v>
      </c>
      <c r="O73" s="229">
        <v>0</v>
      </c>
      <c r="P73" s="229">
        <v>0</v>
      </c>
      <c r="Q73" s="229">
        <v>1392.46</v>
      </c>
      <c r="R73" s="229">
        <v>0</v>
      </c>
      <c r="S73" s="229">
        <v>0</v>
      </c>
      <c r="T73" s="229">
        <v>1392.46</v>
      </c>
      <c r="U73" s="229">
        <v>0</v>
      </c>
      <c r="V73" s="229">
        <v>0</v>
      </c>
      <c r="W73" s="230">
        <v>1448.24</v>
      </c>
      <c r="X73" s="230">
        <v>0</v>
      </c>
      <c r="Y73" s="230">
        <v>0</v>
      </c>
      <c r="Z73" s="278">
        <v>1717.71</v>
      </c>
      <c r="AA73" s="277">
        <v>0</v>
      </c>
      <c r="AB73" s="278">
        <v>1431.43</v>
      </c>
      <c r="AC73" s="278">
        <v>1964.56</v>
      </c>
      <c r="AD73" s="277">
        <v>0</v>
      </c>
      <c r="AE73" s="278">
        <v>1637.13</v>
      </c>
    </row>
    <row r="74" spans="1:31" ht="69" customHeight="1">
      <c r="A74" s="282" t="s">
        <v>49</v>
      </c>
      <c r="B74" s="285" t="s">
        <v>85</v>
      </c>
      <c r="C74" s="282" t="s">
        <v>86</v>
      </c>
      <c r="D74" s="282" t="s">
        <v>195</v>
      </c>
      <c r="E74" s="276"/>
      <c r="F74" s="268" t="s">
        <v>53</v>
      </c>
      <c r="G74" s="268" t="s">
        <v>45</v>
      </c>
      <c r="H74" s="229">
        <v>16.567</v>
      </c>
      <c r="I74" s="229">
        <v>16.567</v>
      </c>
      <c r="J74" s="229">
        <v>16.567</v>
      </c>
      <c r="K74" s="229">
        <v>17.059999999999999</v>
      </c>
      <c r="L74" s="229">
        <v>17.059999999999999</v>
      </c>
      <c r="M74" s="229">
        <v>17.059999999999999</v>
      </c>
      <c r="N74" s="229">
        <v>17.059999999999999</v>
      </c>
      <c r="O74" s="229">
        <v>17.059999999999999</v>
      </c>
      <c r="P74" s="229">
        <v>0</v>
      </c>
      <c r="Q74" s="229">
        <v>17.059999999999999</v>
      </c>
      <c r="R74" s="229">
        <v>17.059999999999999</v>
      </c>
      <c r="S74" s="229">
        <v>0</v>
      </c>
      <c r="T74" s="229">
        <v>17.059999999999999</v>
      </c>
      <c r="U74" s="229">
        <v>17.059999999999999</v>
      </c>
      <c r="V74" s="229">
        <v>0</v>
      </c>
      <c r="W74" s="230">
        <v>18</v>
      </c>
      <c r="X74" s="230">
        <v>18</v>
      </c>
      <c r="Y74" s="230">
        <v>0</v>
      </c>
      <c r="Z74" s="278">
        <v>0</v>
      </c>
      <c r="AA74" s="278">
        <v>25.94</v>
      </c>
      <c r="AB74" s="278">
        <v>0</v>
      </c>
      <c r="AC74" s="278">
        <v>0</v>
      </c>
      <c r="AD74" s="278">
        <v>31.13</v>
      </c>
      <c r="AE74" s="278">
        <v>0</v>
      </c>
    </row>
    <row r="75" spans="1:31" ht="64.5" customHeight="1">
      <c r="A75" s="282"/>
      <c r="B75" s="285"/>
      <c r="C75" s="282"/>
      <c r="D75" s="282"/>
      <c r="E75" s="276"/>
      <c r="F75" s="268" t="s">
        <v>38</v>
      </c>
      <c r="G75" s="268" t="str">
        <f>G74</f>
        <v>открытая</v>
      </c>
      <c r="H75" s="229">
        <v>1636.4</v>
      </c>
      <c r="I75" s="229">
        <v>1881.2</v>
      </c>
      <c r="J75" s="229">
        <v>1881.2</v>
      </c>
      <c r="K75" s="229">
        <v>1741.13</v>
      </c>
      <c r="L75" s="229">
        <v>1881.2</v>
      </c>
      <c r="M75" s="229">
        <v>1881.2</v>
      </c>
      <c r="N75" s="229">
        <v>1741.13</v>
      </c>
      <c r="O75" s="229">
        <v>1881.2</v>
      </c>
      <c r="P75" s="229">
        <v>0</v>
      </c>
      <c r="Q75" s="229">
        <v>1838.63</v>
      </c>
      <c r="R75" s="229">
        <v>1947.3186000000001</v>
      </c>
      <c r="S75" s="229">
        <v>0</v>
      </c>
      <c r="T75" s="229">
        <v>1838.63</v>
      </c>
      <c r="U75" s="229">
        <v>1947.3186000000001</v>
      </c>
      <c r="V75" s="229">
        <v>0</v>
      </c>
      <c r="W75" s="230">
        <v>1970.13</v>
      </c>
      <c r="X75" s="230">
        <v>1970.13</v>
      </c>
      <c r="Y75" s="230">
        <v>0</v>
      </c>
      <c r="Z75" s="278">
        <v>0</v>
      </c>
      <c r="AA75" s="278">
        <v>3009.84</v>
      </c>
      <c r="AB75" s="278">
        <v>0</v>
      </c>
      <c r="AC75" s="278">
        <v>0</v>
      </c>
      <c r="AD75" s="278">
        <v>3611.81</v>
      </c>
      <c r="AE75" s="278">
        <v>0</v>
      </c>
    </row>
    <row r="76" spans="1:31" ht="58.5" customHeight="1">
      <c r="A76" s="282"/>
      <c r="B76" s="285" t="s">
        <v>85</v>
      </c>
      <c r="C76" s="282" t="s">
        <v>87</v>
      </c>
      <c r="D76" s="282" t="s">
        <v>196</v>
      </c>
      <c r="E76" s="276"/>
      <c r="F76" s="268" t="s">
        <v>53</v>
      </c>
      <c r="G76" s="268" t="s">
        <v>45</v>
      </c>
      <c r="H76" s="229">
        <v>34.72</v>
      </c>
      <c r="I76" s="229">
        <v>34.72</v>
      </c>
      <c r="J76" s="229">
        <v>34.72</v>
      </c>
      <c r="K76" s="229">
        <v>35.74</v>
      </c>
      <c r="L76" s="229">
        <v>35.74</v>
      </c>
      <c r="M76" s="229">
        <v>35.74</v>
      </c>
      <c r="N76" s="229">
        <v>35.74</v>
      </c>
      <c r="O76" s="229">
        <v>0</v>
      </c>
      <c r="P76" s="229">
        <v>35.74</v>
      </c>
      <c r="Q76" s="229">
        <v>37.799999999999997</v>
      </c>
      <c r="R76" s="229">
        <v>0</v>
      </c>
      <c r="S76" s="229">
        <v>37.799999999999997</v>
      </c>
      <c r="T76" s="229">
        <v>37.799999999999997</v>
      </c>
      <c r="U76" s="229">
        <v>0</v>
      </c>
      <c r="V76" s="229">
        <v>37.799999999999997</v>
      </c>
      <c r="W76" s="230">
        <v>40.909999999999997</v>
      </c>
      <c r="X76" s="230">
        <v>0</v>
      </c>
      <c r="Y76" s="230">
        <v>40.909999999999997</v>
      </c>
      <c r="Z76" s="278">
        <v>34.36</v>
      </c>
      <c r="AA76" s="278">
        <v>34.36</v>
      </c>
      <c r="AB76" s="278">
        <v>0</v>
      </c>
      <c r="AC76" s="278">
        <v>38.65</v>
      </c>
      <c r="AD76" s="278">
        <v>38.65</v>
      </c>
      <c r="AE76" s="278">
        <v>0</v>
      </c>
    </row>
    <row r="77" spans="1:31" ht="57.75" customHeight="1">
      <c r="A77" s="282"/>
      <c r="B77" s="285"/>
      <c r="C77" s="282"/>
      <c r="D77" s="282"/>
      <c r="E77" s="276"/>
      <c r="F77" s="268" t="s">
        <v>38</v>
      </c>
      <c r="G77" s="268" t="str">
        <f>G76</f>
        <v>открытая</v>
      </c>
      <c r="H77" s="229">
        <v>1183.78</v>
      </c>
      <c r="I77" s="229">
        <v>1183.78</v>
      </c>
      <c r="J77" s="229">
        <v>1183.78</v>
      </c>
      <c r="K77" s="229">
        <v>1229.94</v>
      </c>
      <c r="L77" s="229">
        <v>1229.94</v>
      </c>
      <c r="M77" s="229">
        <v>1229.94</v>
      </c>
      <c r="N77" s="229">
        <v>1223.8599999999999</v>
      </c>
      <c r="O77" s="229">
        <v>0</v>
      </c>
      <c r="P77" s="229">
        <v>1223.8599999999999</v>
      </c>
      <c r="Q77" s="229">
        <v>1223.8599999999999</v>
      </c>
      <c r="R77" s="229">
        <v>0</v>
      </c>
      <c r="S77" s="229">
        <v>1223.8599999999999</v>
      </c>
      <c r="T77" s="229">
        <v>1223.8599999999999</v>
      </c>
      <c r="U77" s="229">
        <v>0</v>
      </c>
      <c r="V77" s="229">
        <v>1223.8599999999999</v>
      </c>
      <c r="W77" s="230">
        <v>1303.8599999999999</v>
      </c>
      <c r="X77" s="230">
        <v>0</v>
      </c>
      <c r="Y77" s="230">
        <v>1303.8599999999999</v>
      </c>
      <c r="Z77" s="278">
        <v>1828.75</v>
      </c>
      <c r="AA77" s="278">
        <v>1828.75</v>
      </c>
      <c r="AB77" s="278">
        <v>0</v>
      </c>
      <c r="AC77" s="278">
        <v>2084.7600000000002</v>
      </c>
      <c r="AD77" s="278">
        <v>2194.5</v>
      </c>
      <c r="AE77" s="278">
        <v>0</v>
      </c>
    </row>
    <row r="78" spans="1:31" ht="47.25" customHeight="1">
      <c r="A78" s="282"/>
      <c r="B78" s="283" t="s">
        <v>85</v>
      </c>
      <c r="C78" s="282" t="s">
        <v>88</v>
      </c>
      <c r="D78" s="282" t="s">
        <v>209</v>
      </c>
      <c r="E78" s="276"/>
      <c r="F78" s="268" t="s">
        <v>36</v>
      </c>
      <c r="G78" s="268" t="s">
        <v>74</v>
      </c>
      <c r="H78" s="229">
        <v>0</v>
      </c>
      <c r="I78" s="229">
        <v>15.69</v>
      </c>
      <c r="J78" s="229">
        <v>15.69</v>
      </c>
      <c r="K78" s="229">
        <v>0</v>
      </c>
      <c r="L78" s="229">
        <v>16.27</v>
      </c>
      <c r="M78" s="229">
        <v>16.27</v>
      </c>
      <c r="N78" s="229">
        <v>0</v>
      </c>
      <c r="O78" s="229">
        <v>16.27</v>
      </c>
      <c r="P78" s="229">
        <v>16.27</v>
      </c>
      <c r="Q78" s="229">
        <v>0</v>
      </c>
      <c r="R78" s="229">
        <v>16.510000000000002</v>
      </c>
      <c r="S78" s="229">
        <v>16.510000000000002</v>
      </c>
      <c r="T78" s="229">
        <v>0</v>
      </c>
      <c r="U78" s="229">
        <v>16.510000000000002</v>
      </c>
      <c r="V78" s="229">
        <v>16.510000000000002</v>
      </c>
      <c r="W78" s="230">
        <v>0</v>
      </c>
      <c r="X78" s="230">
        <v>17.04</v>
      </c>
      <c r="Y78" s="230">
        <v>17.04</v>
      </c>
      <c r="Z78" s="278">
        <v>0</v>
      </c>
      <c r="AA78" s="278">
        <v>32.027999999999999</v>
      </c>
      <c r="AB78" s="278">
        <v>32.027999999999999</v>
      </c>
      <c r="AC78" s="278">
        <v>0</v>
      </c>
      <c r="AD78" s="278">
        <f>28.83*1.2</f>
        <v>34.595999999999997</v>
      </c>
      <c r="AE78" s="278">
        <f t="shared" ref="AE78:AE85" si="0">AD78</f>
        <v>34.595999999999997</v>
      </c>
    </row>
    <row r="79" spans="1:31" ht="45">
      <c r="A79" s="282"/>
      <c r="B79" s="283"/>
      <c r="C79" s="282"/>
      <c r="D79" s="282"/>
      <c r="E79" s="276"/>
      <c r="F79" s="268" t="s">
        <v>38</v>
      </c>
      <c r="G79" s="268" t="str">
        <f>G78</f>
        <v>Закрытая</v>
      </c>
      <c r="H79" s="229">
        <v>0</v>
      </c>
      <c r="I79" s="229">
        <v>2920.3937999999998</v>
      </c>
      <c r="J79" s="229">
        <v>2920.3937999999998</v>
      </c>
      <c r="K79" s="229">
        <v>0</v>
      </c>
      <c r="L79" s="229">
        <v>3085.9819654582057</v>
      </c>
      <c r="M79" s="229">
        <v>3085.9819654582057</v>
      </c>
      <c r="N79" s="229">
        <v>0</v>
      </c>
      <c r="O79" s="229">
        <v>2918.94</v>
      </c>
      <c r="P79" s="229">
        <v>2918.94</v>
      </c>
      <c r="Q79" s="229">
        <v>0</v>
      </c>
      <c r="R79" s="229">
        <v>2918.94</v>
      </c>
      <c r="S79" s="229">
        <v>2918.94</v>
      </c>
      <c r="T79" s="229">
        <v>0</v>
      </c>
      <c r="U79" s="229">
        <v>2765.54</v>
      </c>
      <c r="V79" s="229">
        <v>2765.54</v>
      </c>
      <c r="W79" s="230">
        <v>0</v>
      </c>
      <c r="X79" s="230">
        <v>2765.54</v>
      </c>
      <c r="Y79" s="230">
        <v>2765.54</v>
      </c>
      <c r="Z79" s="278">
        <v>0</v>
      </c>
      <c r="AA79" s="278">
        <v>3758.5679999999998</v>
      </c>
      <c r="AB79" s="278">
        <v>3758.5679999999998</v>
      </c>
      <c r="AC79" s="278">
        <v>0</v>
      </c>
      <c r="AD79" s="278">
        <f>3754.91*1.2</f>
        <v>4505.8919999999998</v>
      </c>
      <c r="AE79" s="278">
        <f t="shared" si="0"/>
        <v>4505.8919999999998</v>
      </c>
    </row>
    <row r="80" spans="1:31" ht="45" customHeight="1">
      <c r="A80" s="282"/>
      <c r="B80" s="283" t="s">
        <v>85</v>
      </c>
      <c r="C80" s="282" t="s">
        <v>88</v>
      </c>
      <c r="D80" s="282" t="s">
        <v>209</v>
      </c>
      <c r="E80" s="276"/>
      <c r="F80" s="268" t="s">
        <v>36</v>
      </c>
      <c r="G80" s="268" t="s">
        <v>74</v>
      </c>
      <c r="H80" s="229">
        <v>10.08</v>
      </c>
      <c r="I80" s="229">
        <v>10.08</v>
      </c>
      <c r="J80" s="229">
        <v>10.08</v>
      </c>
      <c r="K80" s="229">
        <v>11.34</v>
      </c>
      <c r="L80" s="229">
        <v>11.34</v>
      </c>
      <c r="M80" s="229">
        <v>11.34</v>
      </c>
      <c r="N80" s="229">
        <v>11.34</v>
      </c>
      <c r="O80" s="229">
        <v>11.34</v>
      </c>
      <c r="P80" s="229">
        <v>11.34</v>
      </c>
      <c r="Q80" s="229">
        <v>12.07</v>
      </c>
      <c r="R80" s="229">
        <v>12.07</v>
      </c>
      <c r="S80" s="229">
        <v>12.07</v>
      </c>
      <c r="T80" s="229">
        <v>11.96</v>
      </c>
      <c r="U80" s="229">
        <v>11.96</v>
      </c>
      <c r="V80" s="229">
        <v>11.96</v>
      </c>
      <c r="W80" s="230">
        <v>12.07</v>
      </c>
      <c r="X80" s="230">
        <v>12.07</v>
      </c>
      <c r="Y80" s="230">
        <v>12.07</v>
      </c>
      <c r="Z80" s="278">
        <v>19.82</v>
      </c>
      <c r="AA80" s="278">
        <v>23.783999999999999</v>
      </c>
      <c r="AB80" s="278">
        <v>23.783999999999999</v>
      </c>
      <c r="AC80" s="278">
        <v>22.28</v>
      </c>
      <c r="AD80" s="278">
        <f>22.28*1.2</f>
        <v>26.736000000000001</v>
      </c>
      <c r="AE80" s="278">
        <f t="shared" si="0"/>
        <v>26.736000000000001</v>
      </c>
    </row>
    <row r="81" spans="1:31" ht="78" customHeight="1">
      <c r="A81" s="282"/>
      <c r="B81" s="283"/>
      <c r="C81" s="282"/>
      <c r="D81" s="282"/>
      <c r="E81" s="276"/>
      <c r="F81" s="268" t="s">
        <v>38</v>
      </c>
      <c r="G81" s="268" t="str">
        <f>G80</f>
        <v>Закрытая</v>
      </c>
      <c r="H81" s="229">
        <v>2128.9999999999959</v>
      </c>
      <c r="I81" s="229">
        <v>2920.3937999999998</v>
      </c>
      <c r="J81" s="229">
        <v>2920.3937999999998</v>
      </c>
      <c r="K81" s="229">
        <v>2186.4829942000001</v>
      </c>
      <c r="L81" s="229">
        <v>3085.9819654582057</v>
      </c>
      <c r="M81" s="229">
        <v>3085.9819654582057</v>
      </c>
      <c r="N81" s="229">
        <v>2186.4829999999997</v>
      </c>
      <c r="O81" s="229">
        <v>2918.94</v>
      </c>
      <c r="P81" s="229">
        <v>2918.94</v>
      </c>
      <c r="Q81" s="229">
        <v>2313.3000000000002</v>
      </c>
      <c r="R81" s="229">
        <v>2918.94</v>
      </c>
      <c r="S81" s="229">
        <v>2918.94</v>
      </c>
      <c r="T81" s="229">
        <f>1960.42289322034*1.18</f>
        <v>2313.2990140000011</v>
      </c>
      <c r="U81" s="229">
        <v>2765.54</v>
      </c>
      <c r="V81" s="229">
        <v>2765.54</v>
      </c>
      <c r="W81" s="230">
        <f>2101.5733415322*1.18</f>
        <v>2479.8565430079962</v>
      </c>
      <c r="X81" s="230">
        <v>2765.54</v>
      </c>
      <c r="Y81" s="230">
        <v>2765.54</v>
      </c>
      <c r="Z81" s="278">
        <v>2979.71</v>
      </c>
      <c r="AA81" s="278">
        <v>3758.5679999999998</v>
      </c>
      <c r="AB81" s="278">
        <v>3758.5679999999998</v>
      </c>
      <c r="AC81" s="278">
        <v>3009.51</v>
      </c>
      <c r="AD81" s="278">
        <f>3754.91*1.2</f>
        <v>4505.8919999999998</v>
      </c>
      <c r="AE81" s="278">
        <f t="shared" si="0"/>
        <v>4505.8919999999998</v>
      </c>
    </row>
    <row r="82" spans="1:31" ht="45" customHeight="1">
      <c r="A82" s="282"/>
      <c r="B82" s="283" t="s">
        <v>85</v>
      </c>
      <c r="C82" s="282" t="s">
        <v>217</v>
      </c>
      <c r="D82" s="282" t="s">
        <v>185</v>
      </c>
      <c r="E82" s="276"/>
      <c r="F82" s="268" t="s">
        <v>36</v>
      </c>
      <c r="G82" s="268" t="s">
        <v>37</v>
      </c>
      <c r="H82" s="229">
        <v>18.52</v>
      </c>
      <c r="I82" s="229">
        <v>18.52</v>
      </c>
      <c r="J82" s="229">
        <v>18.52</v>
      </c>
      <c r="K82" s="229">
        <v>19.2</v>
      </c>
      <c r="L82" s="229">
        <v>19.2</v>
      </c>
      <c r="M82" s="229">
        <v>19.2</v>
      </c>
      <c r="N82" s="229">
        <v>19.2</v>
      </c>
      <c r="O82" s="229">
        <v>19.2</v>
      </c>
      <c r="P82" s="229">
        <v>19.2</v>
      </c>
      <c r="Q82" s="229">
        <v>19.48</v>
      </c>
      <c r="R82" s="229">
        <v>19.48</v>
      </c>
      <c r="S82" s="229">
        <v>19.48</v>
      </c>
      <c r="T82" s="229">
        <v>19.48</v>
      </c>
      <c r="U82" s="229">
        <v>19.48</v>
      </c>
      <c r="V82" s="229">
        <v>19.48</v>
      </c>
      <c r="W82" s="230">
        <v>20.11</v>
      </c>
      <c r="X82" s="230">
        <v>20.11</v>
      </c>
      <c r="Y82" s="230">
        <v>20.11</v>
      </c>
      <c r="Z82" s="278">
        <v>29.099999999999998</v>
      </c>
      <c r="AA82" s="278">
        <v>32.027999999999999</v>
      </c>
      <c r="AB82" s="278">
        <v>32.027999999999999</v>
      </c>
      <c r="AC82" s="278">
        <v>33.18</v>
      </c>
      <c r="AD82" s="278">
        <f>28.83*1.2</f>
        <v>34.595999999999997</v>
      </c>
      <c r="AE82" s="278">
        <f t="shared" si="0"/>
        <v>34.595999999999997</v>
      </c>
    </row>
    <row r="83" spans="1:31" ht="108" customHeight="1">
      <c r="A83" s="282"/>
      <c r="B83" s="283"/>
      <c r="C83" s="282"/>
      <c r="D83" s="282"/>
      <c r="E83" s="276"/>
      <c r="F83" s="268" t="s">
        <v>38</v>
      </c>
      <c r="G83" s="268" t="str">
        <f>G82</f>
        <v>закрытая</v>
      </c>
      <c r="H83" s="229">
        <v>1627.82</v>
      </c>
      <c r="I83" s="229">
        <v>1661.24</v>
      </c>
      <c r="J83" s="229">
        <v>1661.24</v>
      </c>
      <c r="K83" s="229">
        <v>1669.55</v>
      </c>
      <c r="L83" s="229">
        <v>1669.55</v>
      </c>
      <c r="M83" s="229">
        <v>1669.55</v>
      </c>
      <c r="N83" s="229">
        <v>1669.55</v>
      </c>
      <c r="O83" s="229">
        <v>1669.55</v>
      </c>
      <c r="P83" s="229">
        <v>1669.55</v>
      </c>
      <c r="Q83" s="229">
        <v>1689.03</v>
      </c>
      <c r="R83" s="229">
        <v>1689.03</v>
      </c>
      <c r="S83" s="229">
        <v>1689.03</v>
      </c>
      <c r="T83" s="229">
        <v>1689.03</v>
      </c>
      <c r="U83" s="229">
        <v>1689.03</v>
      </c>
      <c r="V83" s="229">
        <v>1689.03</v>
      </c>
      <c r="W83" s="230">
        <v>1753.22</v>
      </c>
      <c r="X83" s="230">
        <f>W83</f>
        <v>1753.22</v>
      </c>
      <c r="Y83" s="230">
        <f>X83</f>
        <v>1753.22</v>
      </c>
      <c r="Z83" s="278">
        <v>2403.02</v>
      </c>
      <c r="AA83" s="278">
        <v>2598.9719999999998</v>
      </c>
      <c r="AB83" s="278">
        <v>2598.9719999999998</v>
      </c>
      <c r="AC83" s="278">
        <f>Z83*1.128</f>
        <v>2710.6065599999997</v>
      </c>
      <c r="AD83" s="278">
        <f>2490.52*1.2</f>
        <v>2988.6239999999998</v>
      </c>
      <c r="AE83" s="278">
        <f t="shared" si="0"/>
        <v>2988.6239999999998</v>
      </c>
    </row>
    <row r="84" spans="1:31" ht="45" customHeight="1">
      <c r="A84" s="282"/>
      <c r="B84" s="283" t="s">
        <v>85</v>
      </c>
      <c r="C84" s="282" t="s">
        <v>217</v>
      </c>
      <c r="D84" s="282" t="s">
        <v>205</v>
      </c>
      <c r="E84" s="276"/>
      <c r="F84" s="268" t="s">
        <v>53</v>
      </c>
      <c r="G84" s="268" t="s">
        <v>45</v>
      </c>
      <c r="H84" s="229">
        <v>19.45</v>
      </c>
      <c r="I84" s="229">
        <v>19.45</v>
      </c>
      <c r="J84" s="229">
        <v>19.45</v>
      </c>
      <c r="K84" s="229">
        <v>20.2</v>
      </c>
      <c r="L84" s="229">
        <v>23.14</v>
      </c>
      <c r="M84" s="229">
        <v>23.14</v>
      </c>
      <c r="N84" s="229">
        <v>20.2</v>
      </c>
      <c r="O84" s="229">
        <v>22.93</v>
      </c>
      <c r="P84" s="229">
        <v>22.93</v>
      </c>
      <c r="Q84" s="266">
        <v>20.2</v>
      </c>
      <c r="R84" s="229">
        <v>22.93</v>
      </c>
      <c r="S84" s="229">
        <v>22.93</v>
      </c>
      <c r="T84" s="270">
        <v>22.93</v>
      </c>
      <c r="U84" s="229">
        <v>22.93</v>
      </c>
      <c r="V84" s="229">
        <v>22.93</v>
      </c>
      <c r="W84" s="230">
        <v>23.79</v>
      </c>
      <c r="X84" s="230">
        <f>W84</f>
        <v>23.79</v>
      </c>
      <c r="Y84" s="230">
        <f>X84</f>
        <v>23.79</v>
      </c>
      <c r="Z84" s="278">
        <v>32.42</v>
      </c>
      <c r="AA84" s="278">
        <v>35.495999999999995</v>
      </c>
      <c r="AB84" s="278">
        <v>35.495999999999995</v>
      </c>
      <c r="AC84" s="278">
        <v>36.18</v>
      </c>
      <c r="AD84" s="278">
        <f>AC84</f>
        <v>36.18</v>
      </c>
      <c r="AE84" s="278">
        <f t="shared" si="0"/>
        <v>36.18</v>
      </c>
    </row>
    <row r="85" spans="1:31" ht="60" customHeight="1">
      <c r="A85" s="282"/>
      <c r="B85" s="283"/>
      <c r="C85" s="282"/>
      <c r="D85" s="282"/>
      <c r="E85" s="276"/>
      <c r="F85" s="268" t="s">
        <v>38</v>
      </c>
      <c r="G85" s="268" t="str">
        <f>G84</f>
        <v>открытая</v>
      </c>
      <c r="H85" s="229">
        <v>1445.41</v>
      </c>
      <c r="I85" s="229">
        <v>1661.24</v>
      </c>
      <c r="J85" s="229">
        <v>1661.24</v>
      </c>
      <c r="K85" s="229">
        <v>1532.14</v>
      </c>
      <c r="L85" s="229">
        <v>1669.55</v>
      </c>
      <c r="M85" s="229">
        <v>1669.55</v>
      </c>
      <c r="N85" s="229">
        <v>1532.14</v>
      </c>
      <c r="O85" s="229">
        <v>1669.55</v>
      </c>
      <c r="P85" s="229">
        <v>1669.55</v>
      </c>
      <c r="Q85" s="266">
        <v>1532.14</v>
      </c>
      <c r="R85" s="229">
        <v>1689.03</v>
      </c>
      <c r="S85" s="229">
        <v>1689.03</v>
      </c>
      <c r="T85" s="270">
        <v>1689.03</v>
      </c>
      <c r="U85" s="229">
        <v>1689.03</v>
      </c>
      <c r="V85" s="229">
        <v>1689.03</v>
      </c>
      <c r="W85" s="230">
        <f>W83</f>
        <v>1753.22</v>
      </c>
      <c r="X85" s="230">
        <f>X83</f>
        <v>1753.22</v>
      </c>
      <c r="Y85" s="230">
        <f>Y83</f>
        <v>1753.22</v>
      </c>
      <c r="Z85" s="278">
        <v>2403.02</v>
      </c>
      <c r="AA85" s="278">
        <v>2598.9719999999998</v>
      </c>
      <c r="AB85" s="278">
        <v>2598.9719999999998</v>
      </c>
      <c r="AC85" s="278">
        <f>AC83</f>
        <v>2710.6065599999997</v>
      </c>
      <c r="AD85" s="278">
        <f>2490.52*1.2</f>
        <v>2988.6239999999998</v>
      </c>
      <c r="AE85" s="278">
        <f t="shared" si="0"/>
        <v>2988.6239999999998</v>
      </c>
    </row>
    <row r="86" spans="1:31" ht="60" customHeight="1">
      <c r="A86" s="282"/>
      <c r="B86" s="283" t="s">
        <v>85</v>
      </c>
      <c r="C86" s="282" t="s">
        <v>89</v>
      </c>
      <c r="D86" s="282" t="s">
        <v>184</v>
      </c>
      <c r="E86" s="268"/>
      <c r="F86" s="268" t="s">
        <v>36</v>
      </c>
      <c r="G86" s="268" t="s">
        <v>37</v>
      </c>
      <c r="H86" s="229"/>
      <c r="I86" s="229"/>
      <c r="J86" s="229"/>
      <c r="K86" s="229"/>
      <c r="L86" s="229"/>
      <c r="M86" s="229"/>
      <c r="N86" s="229"/>
      <c r="O86" s="229"/>
      <c r="P86" s="229"/>
      <c r="Q86" s="266"/>
      <c r="R86" s="229"/>
      <c r="S86" s="229"/>
      <c r="T86" s="270"/>
      <c r="U86" s="229"/>
      <c r="V86" s="229"/>
      <c r="W86" s="230"/>
      <c r="X86" s="230"/>
      <c r="Y86" s="230"/>
      <c r="Z86" s="278">
        <v>0</v>
      </c>
      <c r="AA86" s="278">
        <f>AB86</f>
        <v>35.628</v>
      </c>
      <c r="AB86" s="281">
        <v>35.628</v>
      </c>
      <c r="AC86" s="278">
        <v>0</v>
      </c>
      <c r="AD86" s="278">
        <f>AE86</f>
        <v>34.595999999999997</v>
      </c>
      <c r="AE86" s="281">
        <f>28.83*1.2</f>
        <v>34.595999999999997</v>
      </c>
    </row>
    <row r="87" spans="1:31" ht="60" customHeight="1">
      <c r="A87" s="282"/>
      <c r="B87" s="283"/>
      <c r="C87" s="282"/>
      <c r="D87" s="282"/>
      <c r="E87" s="268"/>
      <c r="F87" s="268" t="s">
        <v>38</v>
      </c>
      <c r="G87" s="268" t="str">
        <f>G86</f>
        <v>закрытая</v>
      </c>
      <c r="H87" s="229"/>
      <c r="I87" s="229"/>
      <c r="J87" s="229"/>
      <c r="K87" s="229"/>
      <c r="L87" s="229"/>
      <c r="M87" s="229"/>
      <c r="N87" s="229"/>
      <c r="O87" s="229"/>
      <c r="P87" s="229"/>
      <c r="Q87" s="266"/>
      <c r="R87" s="229"/>
      <c r="S87" s="229"/>
      <c r="T87" s="270"/>
      <c r="U87" s="229"/>
      <c r="V87" s="229"/>
      <c r="W87" s="230"/>
      <c r="X87" s="230"/>
      <c r="Y87" s="230"/>
      <c r="Z87" s="278">
        <v>0</v>
      </c>
      <c r="AA87" s="278">
        <f>AB87</f>
        <v>3189.48</v>
      </c>
      <c r="AB87" s="281">
        <v>3189.48</v>
      </c>
      <c r="AC87" s="278">
        <v>0</v>
      </c>
      <c r="AD87" s="278">
        <f>AE87</f>
        <v>3665.6280000000002</v>
      </c>
      <c r="AE87" s="281">
        <f>3054.69*1.2</f>
        <v>3665.6280000000002</v>
      </c>
    </row>
    <row r="88" spans="1:31" ht="60" customHeight="1">
      <c r="A88" s="282"/>
      <c r="B88" s="283" t="s">
        <v>85</v>
      </c>
      <c r="C88" s="282" t="s">
        <v>90</v>
      </c>
      <c r="D88" s="282" t="s">
        <v>197</v>
      </c>
      <c r="E88" s="276" t="s">
        <v>91</v>
      </c>
      <c r="F88" s="268" t="s">
        <v>36</v>
      </c>
      <c r="G88" s="268" t="s">
        <v>37</v>
      </c>
      <c r="H88" s="229"/>
      <c r="I88" s="229"/>
      <c r="J88" s="229"/>
      <c r="K88" s="229"/>
      <c r="L88" s="229"/>
      <c r="M88" s="229"/>
      <c r="N88" s="229"/>
      <c r="O88" s="229"/>
      <c r="P88" s="229"/>
      <c r="Q88" s="266"/>
      <c r="R88" s="229"/>
      <c r="S88" s="229"/>
      <c r="T88" s="270">
        <v>0</v>
      </c>
      <c r="U88" s="229">
        <v>0</v>
      </c>
      <c r="V88" s="229">
        <v>0</v>
      </c>
      <c r="W88" s="230">
        <v>0</v>
      </c>
      <c r="X88" s="230">
        <v>0</v>
      </c>
      <c r="Y88" s="230">
        <v>0</v>
      </c>
      <c r="Z88" s="278">
        <v>0</v>
      </c>
      <c r="AA88" s="278">
        <v>0</v>
      </c>
      <c r="AB88" s="278">
        <v>0</v>
      </c>
      <c r="AC88" s="278">
        <v>0</v>
      </c>
      <c r="AD88" s="278">
        <v>0</v>
      </c>
      <c r="AE88" s="278">
        <v>0</v>
      </c>
    </row>
    <row r="89" spans="1:31" ht="60" customHeight="1">
      <c r="A89" s="282"/>
      <c r="B89" s="283"/>
      <c r="C89" s="282"/>
      <c r="D89" s="282"/>
      <c r="E89" s="276"/>
      <c r="F89" s="268" t="s">
        <v>38</v>
      </c>
      <c r="G89" s="268" t="str">
        <f>G88</f>
        <v>закрытая</v>
      </c>
      <c r="H89" s="229"/>
      <c r="I89" s="229"/>
      <c r="J89" s="229"/>
      <c r="K89" s="229"/>
      <c r="L89" s="229"/>
      <c r="M89" s="229"/>
      <c r="N89" s="229"/>
      <c r="O89" s="229"/>
      <c r="P89" s="229"/>
      <c r="Q89" s="266"/>
      <c r="R89" s="229"/>
      <c r="S89" s="229"/>
      <c r="T89" s="270"/>
      <c r="U89" s="229"/>
      <c r="V89" s="229"/>
      <c r="W89" s="270">
        <v>1614.86</v>
      </c>
      <c r="X89" s="230">
        <v>0</v>
      </c>
      <c r="Y89" s="270">
        <v>1614.86</v>
      </c>
      <c r="Z89" s="278">
        <v>2069.2199999999998</v>
      </c>
      <c r="AA89" s="278">
        <v>0</v>
      </c>
      <c r="AB89" s="278">
        <v>0</v>
      </c>
      <c r="AC89" s="278">
        <v>2335.23</v>
      </c>
      <c r="AD89" s="278">
        <v>0</v>
      </c>
      <c r="AE89" s="278">
        <v>0</v>
      </c>
    </row>
    <row r="90" spans="1:31" ht="45" customHeight="1">
      <c r="A90" s="282" t="s">
        <v>58</v>
      </c>
      <c r="B90" s="282" t="s">
        <v>92</v>
      </c>
      <c r="C90" s="282" t="s">
        <v>83</v>
      </c>
      <c r="D90" s="282" t="s">
        <v>186</v>
      </c>
      <c r="E90" s="276"/>
      <c r="F90" s="268" t="s">
        <v>53</v>
      </c>
      <c r="G90" s="268" t="s">
        <v>45</v>
      </c>
      <c r="H90" s="229">
        <v>21.334399999999995</v>
      </c>
      <c r="I90" s="229">
        <v>21.334399999999995</v>
      </c>
      <c r="J90" s="229">
        <v>21.334399999999995</v>
      </c>
      <c r="K90" s="229">
        <v>22.561599999999999</v>
      </c>
      <c r="L90" s="229">
        <v>22.561599999999999</v>
      </c>
      <c r="M90" s="229">
        <v>22.561599999999999</v>
      </c>
      <c r="N90" s="229">
        <v>22.561599999999999</v>
      </c>
      <c r="O90" s="229">
        <v>22.561599999999999</v>
      </c>
      <c r="P90" s="229">
        <v>22.561599999999999</v>
      </c>
      <c r="Q90" s="229">
        <v>22.79</v>
      </c>
      <c r="R90" s="229">
        <v>22.79</v>
      </c>
      <c r="S90" s="229">
        <v>22.79</v>
      </c>
      <c r="T90" s="229">
        <v>22.79</v>
      </c>
      <c r="U90" s="229">
        <v>22.79</v>
      </c>
      <c r="V90" s="229">
        <v>22.79</v>
      </c>
      <c r="W90" s="230">
        <v>23.658999999999999</v>
      </c>
      <c r="X90" s="230">
        <v>23.658999999999999</v>
      </c>
      <c r="Y90" s="230">
        <v>23.658999999999999</v>
      </c>
      <c r="Z90" s="278">
        <v>25.152000000000001</v>
      </c>
      <c r="AA90" s="278">
        <v>25.152000000000001</v>
      </c>
      <c r="AB90" s="278">
        <v>25.152000000000001</v>
      </c>
      <c r="AC90" s="278">
        <v>26.86</v>
      </c>
      <c r="AD90" s="278">
        <f>AC90</f>
        <v>26.86</v>
      </c>
      <c r="AE90" s="278">
        <f>AD90</f>
        <v>26.86</v>
      </c>
    </row>
    <row r="91" spans="1:31" ht="49.5" customHeight="1">
      <c r="A91" s="282"/>
      <c r="B91" s="282"/>
      <c r="C91" s="282"/>
      <c r="D91" s="282"/>
      <c r="E91" s="276"/>
      <c r="F91" s="268" t="s">
        <v>38</v>
      </c>
      <c r="G91" s="268" t="str">
        <f>G90</f>
        <v>открытая</v>
      </c>
      <c r="H91" s="229">
        <v>608.53780000000006</v>
      </c>
      <c r="I91" s="229">
        <v>608.53780000000006</v>
      </c>
      <c r="J91" s="229">
        <v>608.53780000000006</v>
      </c>
      <c r="K91" s="229">
        <v>632.2912</v>
      </c>
      <c r="L91" s="229">
        <v>632.2912</v>
      </c>
      <c r="M91" s="229">
        <v>632.2912</v>
      </c>
      <c r="N91" s="229">
        <v>632.2912</v>
      </c>
      <c r="O91" s="229">
        <v>632.2912</v>
      </c>
      <c r="P91" s="229">
        <v>632.2912</v>
      </c>
      <c r="Q91" s="229">
        <v>643.6</v>
      </c>
      <c r="R91" s="229">
        <v>643.6</v>
      </c>
      <c r="S91" s="229">
        <v>643.6</v>
      </c>
      <c r="T91" s="229">
        <v>643.6</v>
      </c>
      <c r="U91" s="229">
        <v>643.6</v>
      </c>
      <c r="V91" s="229">
        <v>643.6</v>
      </c>
      <c r="W91" s="230">
        <f>562.64*1.18</f>
        <v>663.91519999999991</v>
      </c>
      <c r="X91" s="230">
        <f>562.64*1.18</f>
        <v>663.91519999999991</v>
      </c>
      <c r="Y91" s="230">
        <f>562.64*1.18</f>
        <v>663.91519999999991</v>
      </c>
      <c r="Z91" s="278">
        <v>826.90913904444119</v>
      </c>
      <c r="AA91" s="278">
        <v>826.90913904444119</v>
      </c>
      <c r="AB91" s="278">
        <v>826.90913904444119</v>
      </c>
      <c r="AC91" s="278">
        <v>922.51</v>
      </c>
      <c r="AD91" s="278">
        <f>AC91</f>
        <v>922.51</v>
      </c>
      <c r="AE91" s="278">
        <f>AD91</f>
        <v>922.51</v>
      </c>
    </row>
    <row r="92" spans="1:31" ht="66" customHeight="1">
      <c r="A92" s="282"/>
      <c r="B92" s="282" t="s">
        <v>92</v>
      </c>
      <c r="C92" s="282" t="s">
        <v>93</v>
      </c>
      <c r="D92" s="284" t="s">
        <v>216</v>
      </c>
      <c r="E92" s="276"/>
      <c r="F92" s="268" t="s">
        <v>53</v>
      </c>
      <c r="G92" s="268" t="s">
        <v>45</v>
      </c>
      <c r="H92" s="229">
        <v>21.334399999999995</v>
      </c>
      <c r="I92" s="229">
        <v>0</v>
      </c>
      <c r="J92" s="229">
        <v>21.334399999999995</v>
      </c>
      <c r="K92" s="229">
        <v>22.561599999999999</v>
      </c>
      <c r="L92" s="229">
        <v>0</v>
      </c>
      <c r="M92" s="229">
        <v>22.561599999999999</v>
      </c>
      <c r="N92" s="229">
        <v>22.561599999999999</v>
      </c>
      <c r="O92" s="229">
        <v>0</v>
      </c>
      <c r="P92" s="229">
        <v>22.561599999999999</v>
      </c>
      <c r="Q92" s="229">
        <v>22.79</v>
      </c>
      <c r="R92" s="229">
        <v>0</v>
      </c>
      <c r="S92" s="229">
        <v>22.79</v>
      </c>
      <c r="T92" s="229">
        <v>22.79</v>
      </c>
      <c r="U92" s="229">
        <v>0</v>
      </c>
      <c r="V92" s="229">
        <v>22.79</v>
      </c>
      <c r="W92" s="230">
        <f>20.05*1.18</f>
        <v>23.658999999999999</v>
      </c>
      <c r="X92" s="230">
        <v>0</v>
      </c>
      <c r="Y92" s="230">
        <f>W92</f>
        <v>23.658999999999999</v>
      </c>
      <c r="Z92" s="278">
        <v>25.15</v>
      </c>
      <c r="AA92" s="278">
        <v>25.15</v>
      </c>
      <c r="AB92" s="278">
        <v>25.15</v>
      </c>
      <c r="AC92" s="278">
        <v>26.86</v>
      </c>
      <c r="AD92" s="278">
        <v>26.86</v>
      </c>
      <c r="AE92" s="278">
        <v>26.86</v>
      </c>
    </row>
    <row r="93" spans="1:31" ht="76.5" customHeight="1">
      <c r="A93" s="282"/>
      <c r="B93" s="282"/>
      <c r="C93" s="282"/>
      <c r="D93" s="284"/>
      <c r="E93" s="276"/>
      <c r="F93" s="268" t="s">
        <v>38</v>
      </c>
      <c r="G93" s="268" t="str">
        <f>G92</f>
        <v>открытая</v>
      </c>
      <c r="H93" s="229">
        <v>239.46919999999997</v>
      </c>
      <c r="I93" s="229">
        <v>0</v>
      </c>
      <c r="J93" s="229">
        <v>239.46919999999997</v>
      </c>
      <c r="K93" s="229">
        <v>254.8</v>
      </c>
      <c r="L93" s="229">
        <v>0</v>
      </c>
      <c r="M93" s="229">
        <v>254.8</v>
      </c>
      <c r="N93" s="229">
        <v>254.8</v>
      </c>
      <c r="O93" s="229">
        <v>0</v>
      </c>
      <c r="P93" s="229">
        <v>254.8</v>
      </c>
      <c r="Q93" s="229">
        <v>257.35000000000002</v>
      </c>
      <c r="R93" s="229">
        <v>0</v>
      </c>
      <c r="S93" s="229">
        <v>257.35000000000002</v>
      </c>
      <c r="T93" s="229">
        <v>257.35000000000002</v>
      </c>
      <c r="U93" s="229">
        <v>0</v>
      </c>
      <c r="V93" s="229">
        <v>257.35000000000002</v>
      </c>
      <c r="W93" s="230">
        <v>267.38</v>
      </c>
      <c r="X93" s="230">
        <v>0</v>
      </c>
      <c r="Y93" s="230">
        <f>W93</f>
        <v>267.38</v>
      </c>
      <c r="Z93" s="278">
        <v>325.24</v>
      </c>
      <c r="AA93" s="278">
        <v>325.24</v>
      </c>
      <c r="AB93" s="278">
        <v>325.24</v>
      </c>
      <c r="AC93" s="278">
        <v>366.77</v>
      </c>
      <c r="AD93" s="278">
        <v>366.77</v>
      </c>
      <c r="AE93" s="278">
        <v>366.77</v>
      </c>
    </row>
    <row r="94" spans="1:31" ht="54" customHeight="1">
      <c r="A94" s="282" t="s">
        <v>114</v>
      </c>
      <c r="B94" s="283" t="s">
        <v>94</v>
      </c>
      <c r="C94" s="282" t="s">
        <v>73</v>
      </c>
      <c r="D94" s="282" t="s">
        <v>209</v>
      </c>
      <c r="E94" s="282"/>
      <c r="F94" s="268" t="s">
        <v>36</v>
      </c>
      <c r="G94" s="268" t="s">
        <v>37</v>
      </c>
      <c r="H94" s="229">
        <v>36.78</v>
      </c>
      <c r="I94" s="229">
        <v>36.78</v>
      </c>
      <c r="J94" s="229">
        <v>36.78</v>
      </c>
      <c r="K94" s="229">
        <v>37.840000000000003</v>
      </c>
      <c r="L94" s="229">
        <v>37.840000000000003</v>
      </c>
      <c r="M94" s="229">
        <v>37.840000000000003</v>
      </c>
      <c r="N94" s="229">
        <v>37.840000000000003</v>
      </c>
      <c r="O94" s="229">
        <v>0</v>
      </c>
      <c r="P94" s="229">
        <v>0</v>
      </c>
      <c r="Q94" s="229">
        <v>40.07</v>
      </c>
      <c r="R94" s="229">
        <v>0</v>
      </c>
      <c r="S94" s="229">
        <v>0</v>
      </c>
      <c r="T94" s="229">
        <v>40.07</v>
      </c>
      <c r="U94" s="229">
        <v>40.07</v>
      </c>
      <c r="V94" s="229">
        <v>40.07</v>
      </c>
      <c r="W94" s="230">
        <v>42.3</v>
      </c>
      <c r="X94" s="230">
        <v>42.3</v>
      </c>
      <c r="Y94" s="230">
        <v>42.3</v>
      </c>
      <c r="Z94" s="278">
        <v>68.64</v>
      </c>
      <c r="AA94" s="278">
        <v>72.983999999999995</v>
      </c>
      <c r="AB94" s="278">
        <v>72.983999999999995</v>
      </c>
      <c r="AC94" s="278">
        <v>73.44</v>
      </c>
      <c r="AD94" s="278">
        <f>64.21 *1.2</f>
        <v>77.051999999999992</v>
      </c>
      <c r="AE94" s="278">
        <f t="shared" ref="AE94:AE101" si="1">AD94</f>
        <v>77.051999999999992</v>
      </c>
    </row>
    <row r="95" spans="1:31" ht="72.75" customHeight="1">
      <c r="A95" s="282"/>
      <c r="B95" s="283"/>
      <c r="C95" s="282"/>
      <c r="D95" s="282"/>
      <c r="E95" s="282"/>
      <c r="F95" s="268" t="s">
        <v>38</v>
      </c>
      <c r="G95" s="268" t="str">
        <f>G94</f>
        <v>закрытая</v>
      </c>
      <c r="H95" s="229">
        <v>1108.28</v>
      </c>
      <c r="I95" s="229">
        <v>2920.3937999999998</v>
      </c>
      <c r="J95" s="229">
        <v>2920.3937999999998</v>
      </c>
      <c r="K95" s="229">
        <v>1174.7768000000001</v>
      </c>
      <c r="L95" s="229">
        <v>3085.9819654582057</v>
      </c>
      <c r="M95" s="229">
        <v>3085.9819654582057</v>
      </c>
      <c r="N95" s="229">
        <v>1174.7768000000001</v>
      </c>
      <c r="O95" s="229">
        <v>0</v>
      </c>
      <c r="P95" s="229">
        <v>0</v>
      </c>
      <c r="Q95" s="229">
        <v>1242.9138544000002</v>
      </c>
      <c r="R95" s="229">
        <v>0</v>
      </c>
      <c r="S95" s="229">
        <v>0</v>
      </c>
      <c r="T95" s="229">
        <f>1053.31682576271*1.18</f>
        <v>1242.9138543999979</v>
      </c>
      <c r="U95" s="229">
        <v>0</v>
      </c>
      <c r="V95" s="229">
        <v>0</v>
      </c>
      <c r="W95" s="230">
        <v>1332.4</v>
      </c>
      <c r="X95" s="230">
        <v>0</v>
      </c>
      <c r="Y95" s="230">
        <v>0</v>
      </c>
      <c r="Z95" s="278">
        <v>2084.56</v>
      </c>
      <c r="AA95" s="278">
        <v>3758.5679999999998</v>
      </c>
      <c r="AB95" s="278">
        <v>3758.5679999999998</v>
      </c>
      <c r="AC95" s="278">
        <v>2318.98</v>
      </c>
      <c r="AD95" s="278">
        <f>3754.91*1.2</f>
        <v>4505.8919999999998</v>
      </c>
      <c r="AE95" s="278">
        <f t="shared" si="1"/>
        <v>4505.8919999999998</v>
      </c>
    </row>
    <row r="96" spans="1:31" ht="47.25" customHeight="1">
      <c r="A96" s="282"/>
      <c r="B96" s="283" t="s">
        <v>94</v>
      </c>
      <c r="C96" s="282" t="s">
        <v>73</v>
      </c>
      <c r="D96" s="282" t="s">
        <v>210</v>
      </c>
      <c r="E96" s="282"/>
      <c r="F96" s="268" t="s">
        <v>53</v>
      </c>
      <c r="G96" s="268" t="s">
        <v>45</v>
      </c>
      <c r="H96" s="229">
        <v>36.78</v>
      </c>
      <c r="I96" s="229">
        <v>36.78</v>
      </c>
      <c r="J96" s="229">
        <v>36.78</v>
      </c>
      <c r="K96" s="229">
        <v>37.840000000000003</v>
      </c>
      <c r="L96" s="229">
        <v>37.840000000000003</v>
      </c>
      <c r="M96" s="229">
        <v>37.840000000000003</v>
      </c>
      <c r="N96" s="229">
        <v>37.840000000000003</v>
      </c>
      <c r="O96" s="229">
        <v>37.840000000000003</v>
      </c>
      <c r="P96" s="229">
        <v>37.840000000000003</v>
      </c>
      <c r="Q96" s="229">
        <v>40.07</v>
      </c>
      <c r="R96" s="229">
        <v>40.07</v>
      </c>
      <c r="S96" s="229">
        <v>40.07</v>
      </c>
      <c r="T96" s="229">
        <v>40.07</v>
      </c>
      <c r="U96" s="229">
        <v>40.07</v>
      </c>
      <c r="V96" s="229">
        <v>40.07</v>
      </c>
      <c r="W96" s="230">
        <v>42.3</v>
      </c>
      <c r="X96" s="230">
        <v>42.3</v>
      </c>
      <c r="Y96" s="230">
        <v>42.3</v>
      </c>
      <c r="Z96" s="278">
        <v>68.64</v>
      </c>
      <c r="AA96" s="278">
        <v>72.983999999999995</v>
      </c>
      <c r="AB96" s="278">
        <v>72.983999999999995</v>
      </c>
      <c r="AC96" s="278">
        <v>73.44</v>
      </c>
      <c r="AD96" s="278">
        <f>64.21 *1.2</f>
        <v>77.051999999999992</v>
      </c>
      <c r="AE96" s="278">
        <f t="shared" si="1"/>
        <v>77.051999999999992</v>
      </c>
    </row>
    <row r="97" spans="1:31" ht="61.5" customHeight="1">
      <c r="A97" s="282"/>
      <c r="B97" s="283"/>
      <c r="C97" s="282"/>
      <c r="D97" s="282"/>
      <c r="E97" s="282"/>
      <c r="F97" s="268" t="s">
        <v>38</v>
      </c>
      <c r="G97" s="268" t="str">
        <f>G96</f>
        <v>открытая</v>
      </c>
      <c r="H97" s="229">
        <v>1108.28</v>
      </c>
      <c r="I97" s="229">
        <v>2920.3937999999998</v>
      </c>
      <c r="J97" s="229">
        <v>2920.3937999999998</v>
      </c>
      <c r="K97" s="229">
        <v>1174.7768000000001</v>
      </c>
      <c r="L97" s="229">
        <v>3085.9819654582057</v>
      </c>
      <c r="M97" s="229">
        <v>3085.9819654582057</v>
      </c>
      <c r="N97" s="229">
        <v>1174.7768000000001</v>
      </c>
      <c r="O97" s="229">
        <v>2918.94</v>
      </c>
      <c r="P97" s="229">
        <v>2918.94</v>
      </c>
      <c r="Q97" s="229">
        <v>1242.9138544000002</v>
      </c>
      <c r="R97" s="229">
        <v>2918.94</v>
      </c>
      <c r="S97" s="229">
        <v>2918.94</v>
      </c>
      <c r="T97" s="229">
        <v>1242.9138544000002</v>
      </c>
      <c r="U97" s="229">
        <v>2765.54</v>
      </c>
      <c r="V97" s="229">
        <v>2765.54</v>
      </c>
      <c r="W97" s="230">
        <v>1332.4</v>
      </c>
      <c r="X97" s="230">
        <v>2765.54</v>
      </c>
      <c r="Y97" s="230">
        <v>2765.54</v>
      </c>
      <c r="Z97" s="278">
        <v>2084.56</v>
      </c>
      <c r="AA97" s="278">
        <v>3758.5679999999998</v>
      </c>
      <c r="AB97" s="278">
        <v>3758.5679999999998</v>
      </c>
      <c r="AC97" s="278">
        <v>2318.98</v>
      </c>
      <c r="AD97" s="278">
        <f>3754.91*1.2</f>
        <v>4505.8919999999998</v>
      </c>
      <c r="AE97" s="278">
        <f t="shared" si="1"/>
        <v>4505.8919999999998</v>
      </c>
    </row>
    <row r="98" spans="1:31" ht="63.75" customHeight="1">
      <c r="A98" s="282" t="s">
        <v>117</v>
      </c>
      <c r="B98" s="283" t="s">
        <v>95</v>
      </c>
      <c r="C98" s="282" t="s">
        <v>73</v>
      </c>
      <c r="D98" s="282" t="s">
        <v>209</v>
      </c>
      <c r="E98" s="282"/>
      <c r="F98" s="268" t="s">
        <v>36</v>
      </c>
      <c r="G98" s="268" t="s">
        <v>74</v>
      </c>
      <c r="H98" s="229">
        <v>16.567</v>
      </c>
      <c r="I98" s="229">
        <v>16.567</v>
      </c>
      <c r="J98" s="229">
        <v>16.567</v>
      </c>
      <c r="K98" s="229">
        <v>17.059999999999999</v>
      </c>
      <c r="L98" s="229">
        <v>17.059999999999999</v>
      </c>
      <c r="M98" s="229">
        <v>17.059999999999999</v>
      </c>
      <c r="N98" s="229">
        <v>17.059999999999999</v>
      </c>
      <c r="O98" s="229">
        <v>17.059999999999999</v>
      </c>
      <c r="P98" s="229">
        <v>0</v>
      </c>
      <c r="Q98" s="229">
        <v>17.059999999999999</v>
      </c>
      <c r="R98" s="229">
        <v>17.059999999999999</v>
      </c>
      <c r="S98" s="229">
        <v>0</v>
      </c>
      <c r="T98" s="229">
        <v>17.059999999999999</v>
      </c>
      <c r="U98" s="229">
        <v>17.059999999999999</v>
      </c>
      <c r="V98" s="229">
        <v>0</v>
      </c>
      <c r="W98" s="230"/>
      <c r="X98" s="230"/>
      <c r="Y98" s="230"/>
      <c r="Z98" s="278">
        <v>0</v>
      </c>
      <c r="AA98" s="278">
        <v>77.004000000000005</v>
      </c>
      <c r="AB98" s="278">
        <v>77.004000000000005</v>
      </c>
      <c r="AC98" s="278">
        <v>0</v>
      </c>
      <c r="AD98" s="278">
        <f>64.41*1.2</f>
        <v>77.291999999999987</v>
      </c>
      <c r="AE98" s="278">
        <f t="shared" si="1"/>
        <v>77.291999999999987</v>
      </c>
    </row>
    <row r="99" spans="1:31" ht="63.75" customHeight="1">
      <c r="A99" s="282"/>
      <c r="B99" s="283"/>
      <c r="C99" s="282"/>
      <c r="D99" s="282"/>
      <c r="E99" s="282"/>
      <c r="F99" s="268" t="s">
        <v>38</v>
      </c>
      <c r="G99" s="268" t="str">
        <f>G98</f>
        <v>Закрытая</v>
      </c>
      <c r="H99" s="229">
        <v>1636.4</v>
      </c>
      <c r="I99" s="229">
        <v>1881.2</v>
      </c>
      <c r="J99" s="229">
        <v>1881.2</v>
      </c>
      <c r="K99" s="229">
        <v>1741.13</v>
      </c>
      <c r="L99" s="229">
        <v>1881.2</v>
      </c>
      <c r="M99" s="229">
        <v>1881.2</v>
      </c>
      <c r="N99" s="229">
        <v>1741.13</v>
      </c>
      <c r="O99" s="229">
        <v>1881.2</v>
      </c>
      <c r="P99" s="229">
        <v>0</v>
      </c>
      <c r="Q99" s="229">
        <v>1838.63</v>
      </c>
      <c r="R99" s="229">
        <v>1947.3186000000001</v>
      </c>
      <c r="S99" s="229">
        <v>0</v>
      </c>
      <c r="T99" s="229">
        <v>1838.63</v>
      </c>
      <c r="U99" s="229">
        <v>1947.3186000000001</v>
      </c>
      <c r="V99" s="229">
        <v>0</v>
      </c>
      <c r="W99" s="230"/>
      <c r="X99" s="230"/>
      <c r="Y99" s="230"/>
      <c r="Z99" s="278">
        <v>0</v>
      </c>
      <c r="AA99" s="278">
        <v>3758.5679999999998</v>
      </c>
      <c r="AB99" s="278">
        <v>3758.5679999999998</v>
      </c>
      <c r="AC99" s="278">
        <v>0</v>
      </c>
      <c r="AD99" s="278">
        <f>3754.91*1.2</f>
        <v>4505.8919999999998</v>
      </c>
      <c r="AE99" s="278">
        <f t="shared" si="1"/>
        <v>4505.8919999999998</v>
      </c>
    </row>
    <row r="100" spans="1:31" ht="66" customHeight="1">
      <c r="A100" s="282" t="s">
        <v>115</v>
      </c>
      <c r="B100" s="283" t="s">
        <v>96</v>
      </c>
      <c r="C100" s="282" t="s">
        <v>73</v>
      </c>
      <c r="D100" s="282" t="s">
        <v>209</v>
      </c>
      <c r="E100" s="282"/>
      <c r="F100" s="268" t="s">
        <v>36</v>
      </c>
      <c r="G100" s="268" t="s">
        <v>74</v>
      </c>
      <c r="H100" s="229">
        <v>16.567</v>
      </c>
      <c r="I100" s="229">
        <v>16.567</v>
      </c>
      <c r="J100" s="229">
        <v>16.567</v>
      </c>
      <c r="K100" s="229">
        <v>17.059999999999999</v>
      </c>
      <c r="L100" s="229">
        <v>17.059999999999999</v>
      </c>
      <c r="M100" s="229">
        <v>17.059999999999999</v>
      </c>
      <c r="N100" s="229">
        <v>17.059999999999999</v>
      </c>
      <c r="O100" s="229">
        <v>17.059999999999999</v>
      </c>
      <c r="P100" s="229">
        <v>0</v>
      </c>
      <c r="Q100" s="229">
        <v>17.059999999999999</v>
      </c>
      <c r="R100" s="229">
        <v>17.059999999999999</v>
      </c>
      <c r="S100" s="229">
        <v>0</v>
      </c>
      <c r="T100" s="229">
        <v>17.059999999999999</v>
      </c>
      <c r="U100" s="229">
        <v>17.059999999999999</v>
      </c>
      <c r="V100" s="229">
        <v>0</v>
      </c>
      <c r="W100" s="230"/>
      <c r="X100" s="230"/>
      <c r="Y100" s="230"/>
      <c r="Z100" s="278">
        <v>0</v>
      </c>
      <c r="AA100" s="278">
        <v>72.983999999999995</v>
      </c>
      <c r="AB100" s="278">
        <v>72.983999999999995</v>
      </c>
      <c r="AC100" s="278">
        <v>0</v>
      </c>
      <c r="AD100" s="278">
        <f>64.21 *1.2</f>
        <v>77.051999999999992</v>
      </c>
      <c r="AE100" s="278">
        <f t="shared" si="1"/>
        <v>77.051999999999992</v>
      </c>
    </row>
    <row r="101" spans="1:31" ht="62.25" customHeight="1">
      <c r="A101" s="282"/>
      <c r="B101" s="283"/>
      <c r="C101" s="282"/>
      <c r="D101" s="282"/>
      <c r="E101" s="282"/>
      <c r="F101" s="268" t="s">
        <v>38</v>
      </c>
      <c r="G101" s="268" t="str">
        <f>G100</f>
        <v>Закрытая</v>
      </c>
      <c r="H101" s="229">
        <v>1636.4</v>
      </c>
      <c r="I101" s="229">
        <v>1881.2</v>
      </c>
      <c r="J101" s="229">
        <v>1881.2</v>
      </c>
      <c r="K101" s="229">
        <v>1741.13</v>
      </c>
      <c r="L101" s="229">
        <v>1881.2</v>
      </c>
      <c r="M101" s="229">
        <v>1881.2</v>
      </c>
      <c r="N101" s="229">
        <v>1741.13</v>
      </c>
      <c r="O101" s="229">
        <v>1881.2</v>
      </c>
      <c r="P101" s="229">
        <v>0</v>
      </c>
      <c r="Q101" s="229">
        <v>1838.63</v>
      </c>
      <c r="R101" s="229">
        <v>1947.3186000000001</v>
      </c>
      <c r="S101" s="229">
        <v>0</v>
      </c>
      <c r="T101" s="229">
        <v>1838.63</v>
      </c>
      <c r="U101" s="229">
        <v>1947.3186000000001</v>
      </c>
      <c r="V101" s="229">
        <v>0</v>
      </c>
      <c r="W101" s="230"/>
      <c r="X101" s="230"/>
      <c r="Y101" s="230"/>
      <c r="Z101" s="278">
        <v>0</v>
      </c>
      <c r="AA101" s="278">
        <v>3758.5679999999998</v>
      </c>
      <c r="AB101" s="278">
        <v>3758.5679999999998</v>
      </c>
      <c r="AC101" s="278">
        <v>0</v>
      </c>
      <c r="AD101" s="278">
        <f>3754.91*1.2</f>
        <v>4505.8919999999998</v>
      </c>
      <c r="AE101" s="278">
        <f t="shared" si="1"/>
        <v>4505.8919999999998</v>
      </c>
    </row>
    <row r="102" spans="1:31" ht="33.75" customHeight="1">
      <c r="A102" s="71"/>
      <c r="B102" s="135"/>
      <c r="C102" s="71"/>
      <c r="D102" s="71"/>
      <c r="E102" s="71"/>
      <c r="F102" s="71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3"/>
      <c r="X102" s="73"/>
      <c r="Y102" s="73"/>
      <c r="Z102" s="73"/>
      <c r="AA102" s="73"/>
      <c r="AB102" s="73"/>
      <c r="AC102" s="73"/>
      <c r="AD102" s="73"/>
      <c r="AE102" s="73"/>
    </row>
    <row r="103" spans="1:31" ht="38.25" customHeight="1">
      <c r="A103" s="71"/>
      <c r="B103" s="71"/>
      <c r="C103" s="71"/>
      <c r="D103" s="71"/>
      <c r="E103" s="71"/>
      <c r="F103" s="71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3"/>
      <c r="X103" s="73"/>
      <c r="Y103" s="73"/>
      <c r="Z103" s="73"/>
      <c r="AA103" s="73"/>
      <c r="AB103" s="73"/>
      <c r="AC103" s="73"/>
      <c r="AD103" s="73"/>
      <c r="AE103" s="73"/>
    </row>
    <row r="104" spans="1:31" ht="38.25" customHeight="1">
      <c r="A104" s="71"/>
      <c r="B104" s="71"/>
      <c r="C104" s="71"/>
      <c r="D104" s="71"/>
      <c r="E104" s="71"/>
      <c r="F104" s="71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3"/>
      <c r="X104" s="73"/>
      <c r="Y104" s="73"/>
      <c r="Z104" s="73"/>
      <c r="AA104" s="73"/>
      <c r="AB104" s="73"/>
      <c r="AC104" s="73"/>
      <c r="AD104" s="73"/>
      <c r="AE104" s="73"/>
    </row>
    <row r="105" spans="1:31" ht="38.25" customHeight="1">
      <c r="A105" s="71"/>
      <c r="B105" s="71"/>
      <c r="C105" s="71"/>
      <c r="D105" s="71"/>
      <c r="E105" s="71"/>
      <c r="F105" s="71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3"/>
      <c r="X105" s="73"/>
      <c r="Y105" s="73"/>
      <c r="Z105" s="73"/>
      <c r="AA105" s="73"/>
      <c r="AB105" s="73"/>
      <c r="AC105" s="73"/>
      <c r="AD105" s="73"/>
      <c r="AE105" s="73"/>
    </row>
    <row r="106" spans="1:31" ht="38.25" customHeight="1">
      <c r="A106" s="71"/>
      <c r="B106" s="71"/>
      <c r="C106" s="71"/>
      <c r="D106" s="71"/>
      <c r="E106" s="71"/>
      <c r="F106" s="71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3"/>
      <c r="X106" s="73"/>
      <c r="Y106" s="73"/>
      <c r="Z106" s="73"/>
      <c r="AA106" s="73"/>
      <c r="AB106" s="73"/>
      <c r="AC106" s="73"/>
      <c r="AD106" s="73"/>
      <c r="AE106" s="73"/>
    </row>
    <row r="107" spans="1:31" ht="21" customHeight="1">
      <c r="A107" s="71"/>
      <c r="B107" s="71"/>
      <c r="C107" s="74"/>
      <c r="D107" s="74"/>
      <c r="E107" s="71"/>
      <c r="F107" s="71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</row>
    <row r="108" spans="1:31" ht="21" customHeight="1">
      <c r="A108" s="128"/>
      <c r="B108" s="128"/>
      <c r="C108" s="128"/>
      <c r="D108" s="128"/>
      <c r="E108" s="128"/>
      <c r="F108" s="71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</row>
    <row r="109" spans="1:31" ht="18.75">
      <c r="A109" s="75"/>
      <c r="B109" s="75"/>
      <c r="C109" s="76"/>
      <c r="D109" s="75"/>
      <c r="E109" s="75"/>
    </row>
    <row r="110" spans="1:31" ht="18.75">
      <c r="A110" s="77"/>
      <c r="B110" s="78"/>
      <c r="C110" s="79"/>
      <c r="D110" s="80"/>
      <c r="E110" s="80"/>
      <c r="F110" s="81"/>
      <c r="G110" s="81"/>
      <c r="H110" s="206"/>
      <c r="I110" s="206"/>
      <c r="J110" s="206"/>
      <c r="K110" s="206"/>
      <c r="L110" s="206"/>
      <c r="M110" s="206"/>
      <c r="N110" s="206"/>
      <c r="O110" s="206"/>
      <c r="P110" s="206"/>
      <c r="Q110" s="206"/>
      <c r="R110" s="206"/>
      <c r="S110" s="206"/>
      <c r="T110" s="81"/>
      <c r="U110" s="81"/>
      <c r="V110" s="81"/>
    </row>
    <row r="111" spans="1:31" ht="18.75">
      <c r="A111" s="82"/>
      <c r="B111" s="80"/>
      <c r="C111" s="79"/>
      <c r="D111" s="80"/>
      <c r="E111" s="80"/>
      <c r="F111" s="81"/>
      <c r="G111" s="81"/>
      <c r="H111" s="206"/>
      <c r="I111" s="206"/>
      <c r="J111" s="206"/>
      <c r="K111" s="206"/>
      <c r="L111" s="206"/>
      <c r="M111" s="206"/>
      <c r="N111" s="206"/>
      <c r="O111" s="206"/>
      <c r="P111" s="206"/>
      <c r="Q111" s="206"/>
      <c r="R111" s="206"/>
      <c r="S111" s="206"/>
      <c r="T111" s="81"/>
      <c r="U111" s="81"/>
      <c r="V111" s="81"/>
    </row>
    <row r="112" spans="1:31" ht="18.75">
      <c r="A112" s="82"/>
      <c r="B112" s="80"/>
      <c r="C112" s="79"/>
      <c r="D112" s="80"/>
      <c r="E112" s="80"/>
      <c r="F112" s="81"/>
      <c r="G112" s="81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81"/>
      <c r="U112" s="81"/>
      <c r="V112" s="81"/>
    </row>
    <row r="113" spans="1:22" ht="18.75">
      <c r="A113" s="82"/>
      <c r="B113" s="80"/>
      <c r="C113" s="79"/>
      <c r="D113" s="80"/>
      <c r="E113" s="80"/>
      <c r="F113" s="81"/>
      <c r="G113" s="81"/>
      <c r="H113" s="206"/>
      <c r="I113" s="206"/>
      <c r="J113" s="206"/>
      <c r="K113" s="206"/>
      <c r="L113" s="206"/>
      <c r="M113" s="206"/>
      <c r="N113" s="206"/>
      <c r="O113" s="206"/>
      <c r="P113" s="206"/>
      <c r="Q113" s="206"/>
      <c r="R113" s="206"/>
      <c r="S113" s="206"/>
      <c r="T113" s="81"/>
      <c r="U113" s="81"/>
      <c r="V113" s="81"/>
    </row>
    <row r="114" spans="1:22" ht="18.75">
      <c r="A114" s="82"/>
      <c r="B114" s="80"/>
      <c r="C114" s="79"/>
      <c r="D114" s="80"/>
      <c r="E114" s="80"/>
      <c r="F114" s="81"/>
      <c r="G114" s="81"/>
      <c r="H114" s="206"/>
      <c r="I114" s="206"/>
      <c r="J114" s="206"/>
      <c r="K114" s="206"/>
      <c r="L114" s="206"/>
      <c r="M114" s="206"/>
      <c r="N114" s="206"/>
      <c r="O114" s="206"/>
      <c r="P114" s="206"/>
      <c r="Q114" s="206"/>
      <c r="R114" s="206"/>
      <c r="S114" s="206"/>
      <c r="T114" s="81"/>
      <c r="U114" s="81"/>
      <c r="V114" s="81"/>
    </row>
    <row r="115" spans="1:22" ht="18.75">
      <c r="A115" s="75"/>
      <c r="B115" s="75"/>
      <c r="C115" s="76"/>
      <c r="D115" s="75"/>
      <c r="E115" s="75"/>
    </row>
    <row r="116" spans="1:22" ht="18.75">
      <c r="A116" s="75"/>
      <c r="B116" s="75"/>
      <c r="C116" s="76"/>
      <c r="D116" s="75"/>
      <c r="E116" s="75"/>
    </row>
    <row r="117" spans="1:22" ht="18.75">
      <c r="A117" s="75"/>
      <c r="B117" s="75"/>
      <c r="C117" s="76"/>
      <c r="D117" s="75"/>
      <c r="E117" s="75"/>
    </row>
    <row r="118" spans="1:22" ht="18.75">
      <c r="A118" s="75"/>
      <c r="B118" s="75"/>
      <c r="C118" s="76"/>
      <c r="D118" s="75"/>
      <c r="E118" s="75"/>
    </row>
    <row r="119" spans="1:22" ht="18.75">
      <c r="A119" s="75"/>
      <c r="B119" s="75"/>
      <c r="C119" s="76"/>
      <c r="D119" s="75"/>
      <c r="E119" s="75"/>
    </row>
    <row r="120" spans="1:22" ht="18.75">
      <c r="A120" s="83"/>
      <c r="B120" s="83"/>
      <c r="C120" s="84"/>
      <c r="D120" s="83"/>
      <c r="E120" s="75"/>
    </row>
    <row r="121" spans="1:22" ht="18.75">
      <c r="A121" s="75"/>
      <c r="B121" s="75"/>
      <c r="C121" s="76"/>
      <c r="D121" s="75"/>
      <c r="E121" s="75"/>
    </row>
    <row r="122" spans="1:22" ht="18.75">
      <c r="A122" s="82"/>
      <c r="B122" s="82"/>
      <c r="C122" s="78"/>
      <c r="D122" s="82"/>
      <c r="E122" s="75"/>
    </row>
    <row r="123" spans="1:22" ht="18.75">
      <c r="A123" s="82"/>
      <c r="B123" s="82"/>
      <c r="C123" s="78"/>
      <c r="D123" s="82"/>
      <c r="E123" s="75"/>
    </row>
    <row r="124" spans="1:22" ht="18.75">
      <c r="A124" s="77"/>
      <c r="B124" s="77"/>
      <c r="C124" s="79"/>
      <c r="D124" s="77"/>
      <c r="E124" s="75"/>
    </row>
    <row r="125" spans="1:22" ht="18.75">
      <c r="A125" s="82"/>
      <c r="B125" s="82"/>
      <c r="C125" s="78"/>
      <c r="D125" s="82"/>
      <c r="E125" s="75"/>
    </row>
    <row r="126" spans="1:22" ht="18.75">
      <c r="A126" s="82"/>
      <c r="B126" s="82"/>
      <c r="C126" s="78"/>
      <c r="D126" s="82"/>
      <c r="E126" s="75"/>
    </row>
    <row r="127" spans="1:22" ht="18.75">
      <c r="A127" s="82"/>
      <c r="B127" s="82"/>
      <c r="C127" s="78"/>
      <c r="D127" s="82"/>
      <c r="E127" s="75"/>
    </row>
    <row r="128" spans="1:22">
      <c r="A128" s="69"/>
      <c r="B128" s="69"/>
      <c r="C128" s="85"/>
      <c r="D128" s="69"/>
    </row>
    <row r="133" spans="1:39" ht="22.5">
      <c r="A133" s="86"/>
    </row>
    <row r="134" spans="1:39" ht="22.5">
      <c r="A134" s="86"/>
    </row>
    <row r="135" spans="1:39" ht="22.5">
      <c r="A135" s="86"/>
    </row>
    <row r="137" spans="1:39" s="67" customFormat="1">
      <c r="A137" s="68"/>
      <c r="B137" s="68"/>
      <c r="C137" s="70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</row>
    <row r="138" spans="1:39">
      <c r="C138" s="68"/>
    </row>
    <row r="139" spans="1:39">
      <c r="C139" s="68"/>
    </row>
    <row r="140" spans="1:39">
      <c r="C140" s="68"/>
    </row>
    <row r="141" spans="1:39">
      <c r="C141" s="68"/>
    </row>
  </sheetData>
  <mergeCells count="226">
    <mergeCell ref="A1:AE1"/>
    <mergeCell ref="B78:B79"/>
    <mergeCell ref="B80:B81"/>
    <mergeCell ref="B54:B55"/>
    <mergeCell ref="B56:B57"/>
    <mergeCell ref="B68:B69"/>
    <mergeCell ref="B70:B71"/>
    <mergeCell ref="C56:C57"/>
    <mergeCell ref="D56:D57"/>
    <mergeCell ref="B58:B59"/>
    <mergeCell ref="B74:B75"/>
    <mergeCell ref="B60:B61"/>
    <mergeCell ref="B62:B63"/>
    <mergeCell ref="C78:C79"/>
    <mergeCell ref="C80:C81"/>
    <mergeCell ref="AE4:AE5"/>
    <mergeCell ref="AA4:AA5"/>
    <mergeCell ref="N4:N5"/>
    <mergeCell ref="O4:O5"/>
    <mergeCell ref="P4:P5"/>
    <mergeCell ref="Q4:Q5"/>
    <mergeCell ref="X4:X5"/>
    <mergeCell ref="H3:J3"/>
    <mergeCell ref="B72:B73"/>
    <mergeCell ref="E72:E73"/>
    <mergeCell ref="D72:D73"/>
    <mergeCell ref="E70:E71"/>
    <mergeCell ref="D70:D71"/>
    <mergeCell ref="B52:B53"/>
    <mergeCell ref="E52:E53"/>
    <mergeCell ref="D52:D53"/>
    <mergeCell ref="T4:T5"/>
    <mergeCell ref="D36:D37"/>
    <mergeCell ref="C38:C39"/>
    <mergeCell ref="D38:D39"/>
    <mergeCell ref="E38:E39"/>
    <mergeCell ref="B42:B43"/>
    <mergeCell ref="B36:B37"/>
    <mergeCell ref="E48:E49"/>
    <mergeCell ref="D46:D47"/>
    <mergeCell ref="E46:E47"/>
    <mergeCell ref="B66:B67"/>
    <mergeCell ref="B18:B25"/>
    <mergeCell ref="C26:C27"/>
    <mergeCell ref="B38:B39"/>
    <mergeCell ref="D22:D23"/>
    <mergeCell ref="E28:E29"/>
    <mergeCell ref="W4:W5"/>
    <mergeCell ref="B6:B7"/>
    <mergeCell ref="A6:A7"/>
    <mergeCell ref="C6:C7"/>
    <mergeCell ref="D6:D7"/>
    <mergeCell ref="B2:B5"/>
    <mergeCell ref="C2:C5"/>
    <mergeCell ref="D2:D5"/>
    <mergeCell ref="E2:E5"/>
    <mergeCell ref="E6:E7"/>
    <mergeCell ref="F2:F5"/>
    <mergeCell ref="G2:G5"/>
    <mergeCell ref="H2:AE2"/>
    <mergeCell ref="AB4:AB5"/>
    <mergeCell ref="AC4:AC5"/>
    <mergeCell ref="Y4:Y5"/>
    <mergeCell ref="Z4:Z5"/>
    <mergeCell ref="W3:Y3"/>
    <mergeCell ref="Z3:AB3"/>
    <mergeCell ref="AC3:AE3"/>
    <mergeCell ref="AD4:AD5"/>
    <mergeCell ref="K3:M3"/>
    <mergeCell ref="N3:P3"/>
    <mergeCell ref="Q3:S3"/>
    <mergeCell ref="T3:V3"/>
    <mergeCell ref="A2:A5"/>
    <mergeCell ref="D14:D15"/>
    <mergeCell ref="E14:E15"/>
    <mergeCell ref="C8:C9"/>
    <mergeCell ref="D8:D9"/>
    <mergeCell ref="C12:C13"/>
    <mergeCell ref="D12:D13"/>
    <mergeCell ref="B8:B9"/>
    <mergeCell ref="B10:B11"/>
    <mergeCell ref="B12:B13"/>
    <mergeCell ref="B14:B15"/>
    <mergeCell ref="E12:E13"/>
    <mergeCell ref="C10:C11"/>
    <mergeCell ref="D10:D11"/>
    <mergeCell ref="E10:E11"/>
    <mergeCell ref="A8:A15"/>
    <mergeCell ref="C14:C15"/>
    <mergeCell ref="E8:E9"/>
    <mergeCell ref="R4:R5"/>
    <mergeCell ref="S4:S5"/>
    <mergeCell ref="U4:U5"/>
    <mergeCell ref="V4:V5"/>
    <mergeCell ref="C20:C21"/>
    <mergeCell ref="D20:D21"/>
    <mergeCell ref="E20:E21"/>
    <mergeCell ref="C18:C19"/>
    <mergeCell ref="D18:D19"/>
    <mergeCell ref="E18:E19"/>
    <mergeCell ref="C22:C25"/>
    <mergeCell ref="D24:D25"/>
    <mergeCell ref="D44:D45"/>
    <mergeCell ref="E44:E45"/>
    <mergeCell ref="E36:E37"/>
    <mergeCell ref="E30:E31"/>
    <mergeCell ref="C28:C29"/>
    <mergeCell ref="E26:E27"/>
    <mergeCell ref="D32:D33"/>
    <mergeCell ref="D26:D27"/>
    <mergeCell ref="C36:C37"/>
    <mergeCell ref="C40:C41"/>
    <mergeCell ref="D40:D41"/>
    <mergeCell ref="E40:E41"/>
    <mergeCell ref="C46:C47"/>
    <mergeCell ref="C48:C49"/>
    <mergeCell ref="A46:A49"/>
    <mergeCell ref="B44:B45"/>
    <mergeCell ref="B46:B47"/>
    <mergeCell ref="B48:B49"/>
    <mergeCell ref="A42:A43"/>
    <mergeCell ref="C42:C43"/>
    <mergeCell ref="D42:D43"/>
    <mergeCell ref="A50:A51"/>
    <mergeCell ref="C50:C51"/>
    <mergeCell ref="D50:D51"/>
    <mergeCell ref="E50:E51"/>
    <mergeCell ref="C60:C61"/>
    <mergeCell ref="D60:D61"/>
    <mergeCell ref="E60:E61"/>
    <mergeCell ref="B50:B51"/>
    <mergeCell ref="A66:A67"/>
    <mergeCell ref="C66:C67"/>
    <mergeCell ref="D66:D67"/>
    <mergeCell ref="E66:E67"/>
    <mergeCell ref="E58:E59"/>
    <mergeCell ref="D58:D59"/>
    <mergeCell ref="D64:D65"/>
    <mergeCell ref="C64:C65"/>
    <mergeCell ref="C62:C63"/>
    <mergeCell ref="A62:A63"/>
    <mergeCell ref="E64:E65"/>
    <mergeCell ref="D62:D63"/>
    <mergeCell ref="E62:E63"/>
    <mergeCell ref="A64:A65"/>
    <mergeCell ref="B64:B65"/>
    <mergeCell ref="E100:E101"/>
    <mergeCell ref="A98:A99"/>
    <mergeCell ref="C98:C99"/>
    <mergeCell ref="D98:D99"/>
    <mergeCell ref="E98:E99"/>
    <mergeCell ref="B98:B99"/>
    <mergeCell ref="B100:B101"/>
    <mergeCell ref="A94:A97"/>
    <mergeCell ref="D94:D95"/>
    <mergeCell ref="E94:E95"/>
    <mergeCell ref="C96:C97"/>
    <mergeCell ref="D96:D97"/>
    <mergeCell ref="E96:E97"/>
    <mergeCell ref="B94:B95"/>
    <mergeCell ref="B96:B97"/>
    <mergeCell ref="A100:A101"/>
    <mergeCell ref="C100:C101"/>
    <mergeCell ref="D100:D101"/>
    <mergeCell ref="A90:A93"/>
    <mergeCell ref="C92:C93"/>
    <mergeCell ref="B92:B93"/>
    <mergeCell ref="D92:D93"/>
    <mergeCell ref="D86:D87"/>
    <mergeCell ref="A54:A61"/>
    <mergeCell ref="D54:D55"/>
    <mergeCell ref="C84:C85"/>
    <mergeCell ref="D82:D83"/>
    <mergeCell ref="D76:D77"/>
    <mergeCell ref="D84:D85"/>
    <mergeCell ref="B76:B77"/>
    <mergeCell ref="B84:B85"/>
    <mergeCell ref="C68:C69"/>
    <mergeCell ref="B82:B83"/>
    <mergeCell ref="B86:B87"/>
    <mergeCell ref="B90:B91"/>
    <mergeCell ref="A68:A73"/>
    <mergeCell ref="E34:E35"/>
    <mergeCell ref="C94:C95"/>
    <mergeCell ref="E68:E69"/>
    <mergeCell ref="D68:D69"/>
    <mergeCell ref="C88:C89"/>
    <mergeCell ref="C90:C91"/>
    <mergeCell ref="C70:C71"/>
    <mergeCell ref="C72:C73"/>
    <mergeCell ref="D88:D89"/>
    <mergeCell ref="D90:D91"/>
    <mergeCell ref="D78:D79"/>
    <mergeCell ref="D80:D81"/>
    <mergeCell ref="A74:A89"/>
    <mergeCell ref="D74:D75"/>
    <mergeCell ref="C74:C75"/>
    <mergeCell ref="C76:C77"/>
    <mergeCell ref="C86:C87"/>
    <mergeCell ref="C82:C83"/>
    <mergeCell ref="B88:B89"/>
    <mergeCell ref="E54:E55"/>
    <mergeCell ref="A16:A17"/>
    <mergeCell ref="B16:B17"/>
    <mergeCell ref="C16:C17"/>
    <mergeCell ref="D16:D17"/>
    <mergeCell ref="A18:A41"/>
    <mergeCell ref="A52:A53"/>
    <mergeCell ref="C52:C53"/>
    <mergeCell ref="C54:C55"/>
    <mergeCell ref="C58:C59"/>
    <mergeCell ref="D48:D49"/>
    <mergeCell ref="D28:D29"/>
    <mergeCell ref="C34:C35"/>
    <mergeCell ref="D34:D35"/>
    <mergeCell ref="B40:B41"/>
    <mergeCell ref="B26:B27"/>
    <mergeCell ref="B28:B29"/>
    <mergeCell ref="B34:B35"/>
    <mergeCell ref="B30:B31"/>
    <mergeCell ref="C30:C31"/>
    <mergeCell ref="D30:D31"/>
    <mergeCell ref="B32:B33"/>
    <mergeCell ref="C32:C33"/>
    <mergeCell ref="A44:A45"/>
    <mergeCell ref="C44:C45"/>
  </mergeCells>
  <pageMargins left="0.31496062992125984" right="0.31496062992125984" top="0.15748031496062992" bottom="0.15748031496062992" header="0.31496062992125984" footer="0.31496062992125984"/>
  <pageSetup paperSize="9" scale="55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FF00"/>
  </sheetPr>
  <dimension ref="A1:AO1032"/>
  <sheetViews>
    <sheetView topLeftCell="A2" zoomScaleNormal="100" workbookViewId="0">
      <pane xSplit="4" ySplit="5" topLeftCell="E7" activePane="bottomRight" state="frozen"/>
      <selection activeCell="Q9" sqref="Q9"/>
      <selection pane="topRight" activeCell="Q9" sqref="Q9"/>
      <selection pane="bottomLeft" activeCell="Q9" sqref="Q9"/>
      <selection pane="bottomRight" activeCell="F6" sqref="F6:F17"/>
    </sheetView>
  </sheetViews>
  <sheetFormatPr defaultRowHeight="15" outlineLevelCol="1"/>
  <cols>
    <col min="1" max="1" width="16.42578125" style="1" customWidth="1"/>
    <col min="2" max="2" width="31" style="2" customWidth="1"/>
    <col min="3" max="3" width="14.7109375" style="2" customWidth="1" outlineLevel="1"/>
    <col min="4" max="4" width="26.42578125" style="2" customWidth="1"/>
    <col min="5" max="5" width="15.140625" style="129" customWidth="1" outlineLevel="1"/>
    <col min="6" max="6" width="48.42578125" style="2" customWidth="1"/>
    <col min="7" max="7" width="16.85546875" style="8" customWidth="1"/>
    <col min="8" max="10" width="16.5703125" style="1" customWidth="1"/>
    <col min="11" max="13" width="15.7109375" style="1" customWidth="1"/>
    <col min="14" max="14" width="15.28515625" style="1" customWidth="1"/>
    <col min="15" max="16" width="15.7109375" style="1" customWidth="1"/>
    <col min="17" max="18" width="15.7109375" style="2" customWidth="1"/>
    <col min="19" max="19" width="16.5703125" style="2" customWidth="1"/>
    <col min="20" max="25" width="16.5703125" style="1" customWidth="1"/>
    <col min="26" max="27" width="16.28515625" style="5" customWidth="1"/>
    <col min="28" max="29" width="16.5703125" style="188" customWidth="1"/>
    <col min="30" max="33" width="16.5703125" style="5" customWidth="1"/>
    <col min="34" max="16384" width="9.140625" style="1"/>
  </cols>
  <sheetData>
    <row r="1" spans="1:33" ht="15.75" hidden="1" thickBot="1">
      <c r="E1" s="2"/>
      <c r="G1" s="3"/>
      <c r="H1" s="4" t="e">
        <f>H2-H3</f>
        <v>#REF!</v>
      </c>
      <c r="I1" s="4"/>
      <c r="J1" s="4"/>
      <c r="K1" s="4" t="e">
        <f t="shared" ref="K1:Y1" si="0">K2-K3</f>
        <v>#REF!</v>
      </c>
      <c r="L1" s="4"/>
      <c r="M1" s="4"/>
      <c r="N1" s="4" t="e">
        <f t="shared" si="0"/>
        <v>#REF!</v>
      </c>
      <c r="O1" s="4" t="e">
        <f t="shared" si="0"/>
        <v>#REF!</v>
      </c>
      <c r="P1" s="4" t="e">
        <f t="shared" si="0"/>
        <v>#REF!</v>
      </c>
      <c r="Q1" s="4" t="e">
        <f t="shared" si="0"/>
        <v>#REF!</v>
      </c>
      <c r="R1" s="4" t="e">
        <f t="shared" si="0"/>
        <v>#REF!</v>
      </c>
      <c r="S1" s="4" t="e">
        <f t="shared" si="0"/>
        <v>#REF!</v>
      </c>
      <c r="T1" s="4" t="e">
        <f t="shared" si="0"/>
        <v>#REF!</v>
      </c>
      <c r="U1" s="4" t="e">
        <f t="shared" si="0"/>
        <v>#REF!</v>
      </c>
      <c r="V1" s="4" t="e">
        <f t="shared" si="0"/>
        <v>#REF!</v>
      </c>
      <c r="W1" s="4"/>
      <c r="X1" s="4" t="e">
        <f t="shared" si="0"/>
        <v>#REF!</v>
      </c>
      <c r="Y1" s="4" t="e">
        <f t="shared" si="0"/>
        <v>#REF!</v>
      </c>
    </row>
    <row r="2" spans="1:33" s="6" customFormat="1" ht="15.75" thickBot="1">
      <c r="B2" s="2"/>
      <c r="C2" s="2"/>
      <c r="D2" s="7"/>
      <c r="E2" s="129"/>
      <c r="F2" s="292" t="s">
        <v>0</v>
      </c>
      <c r="G2" s="8"/>
      <c r="H2" s="231" t="e">
        <f>'2025 год_ИСХ'!#REF!</f>
        <v>#REF!</v>
      </c>
      <c r="I2" s="231" t="e">
        <f>'2025 год_ИСХ'!#REF!+'2025 год_ИСХ'!#REF!+'2025 год_ИСХ'!#REF!</f>
        <v>#REF!</v>
      </c>
      <c r="J2" s="231" t="e">
        <f>'2025 год_ИСХ'!#REF!+'2025 год_ИСХ'!#REF!+'2025 год_ИСХ'!#REF!</f>
        <v>#REF!</v>
      </c>
      <c r="K2" s="231" t="e">
        <f>'2025 год_ИСХ'!#REF!</f>
        <v>#REF!</v>
      </c>
      <c r="L2" s="231" t="e">
        <f>'2025 год_ИСХ'!#REF!+'2025 год_ИСХ'!#REF!+'2025 год_ИСХ'!#REF!</f>
        <v>#REF!</v>
      </c>
      <c r="M2" s="231" t="e">
        <f>'2025 год_ИСХ'!#REF!+'2025 год_ИСХ'!#REF!+'2025 год_ИСХ'!#REF!</f>
        <v>#REF!</v>
      </c>
      <c r="N2" s="231" t="e">
        <f>'2025 год_ИСХ'!#REF!+'2025 год_ИСХ'!#REF!</f>
        <v>#REF!</v>
      </c>
      <c r="O2" s="231" t="e">
        <f>'2025 год_ИСХ'!#REF!+'2025 год_ИСХ'!#REF!</f>
        <v>#REF!</v>
      </c>
      <c r="P2" s="231" t="e">
        <f>'2025 год_ИСХ'!#REF!+'2025 год_ИСХ'!#REF!</f>
        <v>#REF!</v>
      </c>
      <c r="Q2" s="231" t="e">
        <f>'2025 год_ИСХ'!#REF!+'2025 год_ИСХ'!#REF!</f>
        <v>#REF!</v>
      </c>
      <c r="R2" s="231" t="e">
        <f>'2025 год_ИСХ'!#REF!+'2025 год_ИСХ'!#REF!</f>
        <v>#REF!</v>
      </c>
      <c r="S2" s="231" t="e">
        <f>'2025 год_ИСХ'!#REF!+'2025 год_ИСХ'!#REF!</f>
        <v>#REF!</v>
      </c>
      <c r="T2" s="231" t="e">
        <f>'2025 год_ИСХ'!#REF!</f>
        <v>#REF!</v>
      </c>
      <c r="U2" s="231" t="e">
        <f>'2025 год_ИСХ'!#REF!</f>
        <v>#REF!</v>
      </c>
      <c r="V2" s="231" t="e">
        <f>'2025 год_ИСХ'!#REF!</f>
        <v>#REF!</v>
      </c>
      <c r="W2" s="231" t="e">
        <f>'2025 год_ИСХ'!#REF!</f>
        <v>#REF!</v>
      </c>
      <c r="X2" s="231" t="e">
        <f>'2025 год_ИСХ'!#REF!</f>
        <v>#REF!</v>
      </c>
      <c r="Y2" s="231" t="e">
        <f>'2025 год_ИСХ'!#REF!</f>
        <v>#REF!</v>
      </c>
      <c r="Z2" s="89"/>
      <c r="AA2" s="89">
        <f>'2025 год_ИСХ'!AD73</f>
        <v>0</v>
      </c>
      <c r="AB2" s="89"/>
      <c r="AC2" s="189"/>
      <c r="AD2" s="89"/>
      <c r="AE2" s="89"/>
      <c r="AF2" s="89"/>
      <c r="AG2" s="8">
        <v>-7.1800000000052933E-3</v>
      </c>
    </row>
    <row r="3" spans="1:33" s="9" customFormat="1" ht="15.75" thickBot="1">
      <c r="B3" s="10"/>
      <c r="C3" s="7"/>
      <c r="D3" s="7"/>
      <c r="E3" s="130"/>
      <c r="F3" s="293"/>
      <c r="G3" s="11" t="e">
        <f>SUM(H3:Y3)-SUM(H2:Y2)</f>
        <v>#REF!</v>
      </c>
      <c r="H3" s="232" t="e">
        <f>SUM(H7:H172)</f>
        <v>#REF!</v>
      </c>
      <c r="I3" s="232" t="e">
        <f t="shared" ref="I3:Y3" si="1">SUM(I7:I135)</f>
        <v>#REF!</v>
      </c>
      <c r="J3" s="232" t="e">
        <f t="shared" si="1"/>
        <v>#REF!</v>
      </c>
      <c r="K3" s="232" t="e">
        <f t="shared" si="1"/>
        <v>#REF!</v>
      </c>
      <c r="L3" s="232" t="e">
        <f t="shared" si="1"/>
        <v>#REF!</v>
      </c>
      <c r="M3" s="232" t="e">
        <f t="shared" si="1"/>
        <v>#REF!</v>
      </c>
      <c r="N3" s="232" t="e">
        <f t="shared" si="1"/>
        <v>#REF!</v>
      </c>
      <c r="O3" s="232" t="e">
        <f t="shared" si="1"/>
        <v>#REF!</v>
      </c>
      <c r="P3" s="232" t="e">
        <f t="shared" si="1"/>
        <v>#REF!</v>
      </c>
      <c r="Q3" s="232" t="e">
        <f t="shared" si="1"/>
        <v>#REF!</v>
      </c>
      <c r="R3" s="232" t="e">
        <f t="shared" si="1"/>
        <v>#REF!</v>
      </c>
      <c r="S3" s="232" t="e">
        <f t="shared" si="1"/>
        <v>#REF!</v>
      </c>
      <c r="T3" s="232" t="e">
        <f t="shared" si="1"/>
        <v>#REF!</v>
      </c>
      <c r="U3" s="232" t="e">
        <f t="shared" si="1"/>
        <v>#REF!</v>
      </c>
      <c r="V3" s="232" t="e">
        <f t="shared" si="1"/>
        <v>#REF!</v>
      </c>
      <c r="W3" s="232" t="e">
        <f t="shared" si="1"/>
        <v>#REF!</v>
      </c>
      <c r="X3" s="232" t="e">
        <f t="shared" si="1"/>
        <v>#REF!</v>
      </c>
      <c r="Y3" s="232" t="e">
        <f t="shared" si="1"/>
        <v>#REF!</v>
      </c>
      <c r="Z3" s="12"/>
      <c r="AA3" s="12"/>
      <c r="AB3" s="12"/>
      <c r="AC3" s="12"/>
      <c r="AD3" s="12"/>
      <c r="AE3" s="12"/>
      <c r="AF3" s="12"/>
      <c r="AG3" s="12"/>
    </row>
    <row r="4" spans="1:33" s="209" customFormat="1" ht="19.5" thickBot="1">
      <c r="A4" s="247"/>
      <c r="B4" s="248"/>
      <c r="C4" s="13"/>
      <c r="D4" s="13"/>
      <c r="E4" s="131"/>
      <c r="F4" s="294"/>
      <c r="G4" s="210"/>
      <c r="H4" s="233" t="e">
        <f>H2-H3</f>
        <v>#REF!</v>
      </c>
      <c r="I4" s="233" t="e">
        <f t="shared" ref="I4:Y4" si="2">I2-I3</f>
        <v>#REF!</v>
      </c>
      <c r="J4" s="233" t="e">
        <f t="shared" si="2"/>
        <v>#REF!</v>
      </c>
      <c r="K4" s="233" t="e">
        <f t="shared" si="2"/>
        <v>#REF!</v>
      </c>
      <c r="L4" s="233" t="e">
        <f t="shared" si="2"/>
        <v>#REF!</v>
      </c>
      <c r="M4" s="233" t="e">
        <f t="shared" si="2"/>
        <v>#REF!</v>
      </c>
      <c r="N4" s="233" t="e">
        <f t="shared" si="2"/>
        <v>#REF!</v>
      </c>
      <c r="O4" s="233" t="e">
        <f t="shared" si="2"/>
        <v>#REF!</v>
      </c>
      <c r="P4" s="233" t="e">
        <f t="shared" si="2"/>
        <v>#REF!</v>
      </c>
      <c r="Q4" s="233" t="e">
        <f t="shared" si="2"/>
        <v>#REF!</v>
      </c>
      <c r="R4" s="233" t="e">
        <f t="shared" si="2"/>
        <v>#REF!</v>
      </c>
      <c r="S4" s="233" t="e">
        <f t="shared" si="2"/>
        <v>#REF!</v>
      </c>
      <c r="T4" s="233" t="e">
        <f t="shared" si="2"/>
        <v>#REF!</v>
      </c>
      <c r="U4" s="233" t="e">
        <f t="shared" si="2"/>
        <v>#REF!</v>
      </c>
      <c r="V4" s="233" t="e">
        <f t="shared" si="2"/>
        <v>#REF!</v>
      </c>
      <c r="W4" s="233" t="e">
        <f t="shared" si="2"/>
        <v>#REF!</v>
      </c>
      <c r="X4" s="233" t="e">
        <f t="shared" si="2"/>
        <v>#REF!</v>
      </c>
      <c r="Y4" s="233" t="e">
        <f t="shared" si="2"/>
        <v>#REF!</v>
      </c>
      <c r="Z4" s="5"/>
      <c r="AA4" s="5"/>
      <c r="AB4" s="188"/>
      <c r="AC4" s="188"/>
      <c r="AD4" s="5"/>
      <c r="AE4" s="5"/>
      <c r="AF4" s="5"/>
      <c r="AG4" s="5"/>
    </row>
    <row r="5" spans="1:33" customFormat="1" ht="15.75" thickBot="1">
      <c r="A5">
        <v>1</v>
      </c>
      <c r="B5" s="14">
        <f>A5+1</f>
        <v>2</v>
      </c>
      <c r="C5" s="2">
        <f t="shared" ref="C5:H5" si="3">B5+1</f>
        <v>3</v>
      </c>
      <c r="D5" s="2">
        <f>C5+1</f>
        <v>4</v>
      </c>
      <c r="E5" s="129">
        <f t="shared" si="3"/>
        <v>5</v>
      </c>
      <c r="F5" s="2">
        <f t="shared" si="3"/>
        <v>6</v>
      </c>
      <c r="G5" s="122">
        <f t="shared" si="3"/>
        <v>7</v>
      </c>
      <c r="H5">
        <f t="shared" si="3"/>
        <v>8</v>
      </c>
      <c r="I5">
        <f t="shared" ref="I5" si="4">H5+1</f>
        <v>9</v>
      </c>
      <c r="J5">
        <f t="shared" ref="J5" si="5">I5+1</f>
        <v>10</v>
      </c>
      <c r="K5">
        <f t="shared" ref="K5" si="6">J5+1</f>
        <v>11</v>
      </c>
      <c r="L5">
        <f t="shared" ref="L5" si="7">K5+1</f>
        <v>12</v>
      </c>
      <c r="M5">
        <f t="shared" ref="M5" si="8">L5+1</f>
        <v>13</v>
      </c>
      <c r="N5">
        <f t="shared" ref="N5" si="9">M5+1</f>
        <v>14</v>
      </c>
      <c r="O5">
        <f t="shared" ref="O5:Y5" si="10">N5+1</f>
        <v>15</v>
      </c>
      <c r="P5">
        <f t="shared" si="10"/>
        <v>16</v>
      </c>
      <c r="Q5">
        <f t="shared" si="10"/>
        <v>17</v>
      </c>
      <c r="R5">
        <f t="shared" si="10"/>
        <v>18</v>
      </c>
      <c r="S5">
        <f t="shared" si="10"/>
        <v>19</v>
      </c>
      <c r="T5">
        <f t="shared" si="10"/>
        <v>20</v>
      </c>
      <c r="U5">
        <f t="shared" ref="U5" si="11">T5+1</f>
        <v>21</v>
      </c>
      <c r="V5">
        <f t="shared" si="10"/>
        <v>22</v>
      </c>
      <c r="W5">
        <f t="shared" ref="W5" si="12">V5+1</f>
        <v>23</v>
      </c>
      <c r="X5">
        <f t="shared" ref="X5" si="13">W5+1</f>
        <v>24</v>
      </c>
      <c r="Y5">
        <f t="shared" si="10"/>
        <v>25</v>
      </c>
      <c r="Z5">
        <f t="shared" ref="Z5" si="14">Y5+1</f>
        <v>26</v>
      </c>
      <c r="AA5">
        <f t="shared" ref="AA5:AG5" si="15">Z5+1</f>
        <v>27</v>
      </c>
      <c r="AB5" s="191">
        <f t="shared" si="15"/>
        <v>28</v>
      </c>
      <c r="AC5" s="191">
        <f t="shared" si="15"/>
        <v>29</v>
      </c>
      <c r="AD5">
        <f t="shared" ref="AD5" si="16">AC5+1</f>
        <v>30</v>
      </c>
      <c r="AE5">
        <f t="shared" ref="AE5" si="17">AD5+1</f>
        <v>31</v>
      </c>
      <c r="AF5">
        <f t="shared" ref="AF5" si="18">AE5+1</f>
        <v>32</v>
      </c>
      <c r="AG5">
        <f t="shared" si="15"/>
        <v>33</v>
      </c>
    </row>
    <row r="6" spans="1:33" s="16" customFormat="1" ht="63.75" thickBot="1">
      <c r="B6" s="17" t="s">
        <v>1</v>
      </c>
      <c r="C6" s="18" t="s">
        <v>2</v>
      </c>
      <c r="D6" s="19" t="s">
        <v>3</v>
      </c>
      <c r="E6" s="132" t="s">
        <v>116</v>
      </c>
      <c r="F6" s="18" t="s">
        <v>4</v>
      </c>
      <c r="G6" s="123" t="s">
        <v>5</v>
      </c>
      <c r="H6" s="112" t="s">
        <v>108</v>
      </c>
      <c r="I6" s="113" t="s">
        <v>110</v>
      </c>
      <c r="J6" s="20" t="s">
        <v>111</v>
      </c>
      <c r="K6" s="118" t="s">
        <v>120</v>
      </c>
      <c r="L6" s="118" t="s">
        <v>118</v>
      </c>
      <c r="M6" s="116" t="s">
        <v>119</v>
      </c>
      <c r="N6" s="99" t="s">
        <v>105</v>
      </c>
      <c r="O6" s="106" t="s">
        <v>104</v>
      </c>
      <c r="P6" s="100" t="s">
        <v>103</v>
      </c>
      <c r="Q6" s="101" t="s">
        <v>109</v>
      </c>
      <c r="R6" s="108" t="s">
        <v>106</v>
      </c>
      <c r="S6" s="109" t="s">
        <v>107</v>
      </c>
      <c r="T6" s="93" t="s">
        <v>99</v>
      </c>
      <c r="U6" s="102" t="s">
        <v>97</v>
      </c>
      <c r="V6" s="103" t="s">
        <v>98</v>
      </c>
      <c r="W6" s="21" t="s">
        <v>102</v>
      </c>
      <c r="X6" s="104" t="s">
        <v>100</v>
      </c>
      <c r="Y6" s="105" t="s">
        <v>101</v>
      </c>
      <c r="Z6" s="91" t="s">
        <v>175</v>
      </c>
      <c r="AA6" s="92" t="s">
        <v>176</v>
      </c>
      <c r="AB6" s="92" t="s">
        <v>177</v>
      </c>
      <c r="AC6" s="92" t="s">
        <v>178</v>
      </c>
      <c r="AD6" s="98" t="s">
        <v>179</v>
      </c>
      <c r="AE6" s="98" t="s">
        <v>180</v>
      </c>
      <c r="AF6" s="98" t="s">
        <v>181</v>
      </c>
      <c r="AG6" s="98" t="s">
        <v>182</v>
      </c>
    </row>
    <row r="7" spans="1:33" customFormat="1">
      <c r="A7">
        <v>1</v>
      </c>
      <c r="B7" s="121" t="str">
        <f>'2025 год_ИСХ'!A6</f>
        <v>Большесолдатский район</v>
      </c>
      <c r="C7" s="23" t="str">
        <f t="shared" ref="C7:C71" si="19">C6</f>
        <v>Код района</v>
      </c>
      <c r="D7" s="87" t="str">
        <f>'2025 год_ИСХ'!B6</f>
        <v xml:space="preserve">Волоконский сельсовет </v>
      </c>
      <c r="E7" s="133" t="str">
        <f>'2025 год_ИСХ'!G6</f>
        <v>закрытая</v>
      </c>
      <c r="F7" s="87" t="str">
        <f>'2025 год_ИСХ'!C6</f>
        <v xml:space="preserve">ГУПКО "Курскоблжилкомхоз" </v>
      </c>
      <c r="G7" s="243">
        <v>4632024035</v>
      </c>
      <c r="H7" s="114" t="e">
        <f t="shared" ref="H7:H19" si="20">I7+J7</f>
        <v>#REF!</v>
      </c>
      <c r="I7" s="115" t="e">
        <f t="shared" ref="I7:I19" si="21">O7+U7</f>
        <v>#REF!</v>
      </c>
      <c r="J7" s="115" t="e">
        <f t="shared" ref="J7:J19" si="22">P7+V7</f>
        <v>#REF!</v>
      </c>
      <c r="K7" s="120" t="e">
        <f t="shared" ref="K7:K19" si="23">L7+M7</f>
        <v>#REF!</v>
      </c>
      <c r="L7" s="119" t="e">
        <f t="shared" ref="L7:L19" si="24">R7+X7</f>
        <v>#REF!</v>
      </c>
      <c r="M7" s="117" t="e">
        <f t="shared" ref="M7:M19" si="25">S7+Y7</f>
        <v>#REF!</v>
      </c>
      <c r="N7" s="111" t="e">
        <f t="shared" ref="N7:N19" si="26">O7+P7</f>
        <v>#REF!</v>
      </c>
      <c r="O7" s="208" t="e">
        <f>'2025 год_ИСХ'!#REF!+'2025 год_ИСХ'!#REF!</f>
        <v>#REF!</v>
      </c>
      <c r="P7" s="96" t="e">
        <f>'2025 год_ИСХ'!#REF!+'2025 год_ИСХ'!#REF!</f>
        <v>#REF!</v>
      </c>
      <c r="Q7" s="249" t="e">
        <f t="shared" ref="Q7:Q19" si="27">R7+S7</f>
        <v>#REF!</v>
      </c>
      <c r="R7" s="95" t="e">
        <f>'2025 год_ИСХ'!#REF!+'2025 год_ИСХ'!#REF!</f>
        <v>#REF!</v>
      </c>
      <c r="S7" s="95" t="e">
        <f>'2025 год_ИСХ'!#REF!+'2025 год_ИСХ'!#REF!</f>
        <v>#REF!</v>
      </c>
      <c r="T7" s="97" t="e">
        <f t="shared" ref="T7:T19" si="28">U7+V7</f>
        <v>#REF!</v>
      </c>
      <c r="U7" s="95" t="e">
        <f>'2025 год_ИСХ'!#REF!</f>
        <v>#REF!</v>
      </c>
      <c r="V7" s="96" t="e">
        <f>'2025 год_ИСХ'!#REF!</f>
        <v>#REF!</v>
      </c>
      <c r="W7" s="25" t="e">
        <f t="shared" ref="W7:W19" si="29">X7+Y7</f>
        <v>#REF!</v>
      </c>
      <c r="X7" s="95" t="e">
        <f>'2025 год_ИСХ'!#REF!</f>
        <v>#REF!</v>
      </c>
      <c r="Y7" s="94" t="e">
        <f>'2025 год_ИСХ'!#REF!</f>
        <v>#REF!</v>
      </c>
      <c r="Z7" s="88">
        <f>'2025 год_ИСХ'!AA7</f>
        <v>3758.5679999999998</v>
      </c>
      <c r="AA7" s="90">
        <f>'2025 год_ИСХ'!AD7</f>
        <v>4505.8919999999998</v>
      </c>
      <c r="AB7" s="90">
        <f>'2025 год_ИСХ'!Z7</f>
        <v>0</v>
      </c>
      <c r="AC7" s="90">
        <f>'2025 год_ИСХ'!AC7</f>
        <v>0</v>
      </c>
      <c r="AD7" s="90">
        <f>'2025 год_ИСХ'!AA6</f>
        <v>0</v>
      </c>
      <c r="AE7" s="90">
        <f>'2025 год_ИСХ'!AD6</f>
        <v>0</v>
      </c>
      <c r="AF7" s="90">
        <f>'2025 год_ИСХ'!Z6</f>
        <v>0</v>
      </c>
      <c r="AG7" s="90">
        <f>'2025 год_ИСХ'!AC6</f>
        <v>0</v>
      </c>
    </row>
    <row r="8" spans="1:33" customFormat="1">
      <c r="B8" s="121"/>
      <c r="C8" s="23"/>
      <c r="D8" s="87"/>
      <c r="E8" s="133"/>
      <c r="F8" s="87"/>
      <c r="G8" s="124"/>
      <c r="H8" s="114"/>
      <c r="I8" s="115"/>
      <c r="J8" s="115"/>
      <c r="K8" s="120"/>
      <c r="L8" s="119"/>
      <c r="M8" s="117"/>
      <c r="N8" s="111"/>
      <c r="O8" s="208"/>
      <c r="P8" s="96"/>
      <c r="Q8" s="107"/>
      <c r="R8" s="95"/>
      <c r="S8" s="95"/>
      <c r="T8" s="97"/>
      <c r="U8" s="95"/>
      <c r="V8" s="96"/>
      <c r="W8" s="25"/>
      <c r="X8" s="95"/>
      <c r="Y8" s="94"/>
      <c r="Z8" s="88"/>
      <c r="AA8" s="90"/>
      <c r="AB8" s="90"/>
      <c r="AC8" s="90"/>
      <c r="AD8" s="90"/>
      <c r="AE8" s="90"/>
      <c r="AF8" s="90"/>
      <c r="AG8" s="90"/>
    </row>
    <row r="9" spans="1:33" customFormat="1">
      <c r="A9">
        <f>A7+1</f>
        <v>2</v>
      </c>
      <c r="B9" s="121" t="str">
        <f>'2025 год_ИСХ'!A8</f>
        <v>Железногорский район</v>
      </c>
      <c r="C9" s="23">
        <f t="shared" si="19"/>
        <v>0</v>
      </c>
      <c r="D9" s="87" t="str">
        <f>'2025 год_ИСХ'!B8</f>
        <v>пос. Магнитный</v>
      </c>
      <c r="E9" s="133" t="str">
        <f>'2025 год_ИСХ'!G8</f>
        <v>закрытая</v>
      </c>
      <c r="F9" s="87" t="str">
        <f>'2025 год_ИСХ'!C8</f>
        <v xml:space="preserve">ГУПКО "Курскоблжилкомхоз" </v>
      </c>
      <c r="G9" s="243">
        <v>4632024035</v>
      </c>
      <c r="H9" s="114" t="e">
        <f t="shared" si="20"/>
        <v>#REF!</v>
      </c>
      <c r="I9" s="115" t="e">
        <f t="shared" si="21"/>
        <v>#REF!</v>
      </c>
      <c r="J9" s="115" t="e">
        <f t="shared" si="22"/>
        <v>#REF!</v>
      </c>
      <c r="K9" s="120" t="e">
        <f t="shared" si="23"/>
        <v>#REF!</v>
      </c>
      <c r="L9" s="119" t="e">
        <f t="shared" si="24"/>
        <v>#REF!</v>
      </c>
      <c r="M9" s="117" t="e">
        <f t="shared" si="25"/>
        <v>#REF!</v>
      </c>
      <c r="N9" s="111" t="e">
        <f t="shared" si="26"/>
        <v>#REF!</v>
      </c>
      <c r="O9" s="208" t="e">
        <f>'2025 год_ИСХ'!#REF!+'2025 год_ИСХ'!#REF!</f>
        <v>#REF!</v>
      </c>
      <c r="P9" s="96" t="e">
        <f>'2025 год_ИСХ'!#REF!+'2025 год_ИСХ'!#REF!</f>
        <v>#REF!</v>
      </c>
      <c r="Q9" s="249" t="e">
        <f t="shared" si="27"/>
        <v>#REF!</v>
      </c>
      <c r="R9" s="95" t="e">
        <f>'2025 год_ИСХ'!#REF!+'2025 год_ИСХ'!#REF!</f>
        <v>#REF!</v>
      </c>
      <c r="S9" s="95" t="e">
        <f>'2025 год_ИСХ'!#REF!+'2025 год_ИСХ'!#REF!</f>
        <v>#REF!</v>
      </c>
      <c r="T9" s="97" t="e">
        <f t="shared" si="28"/>
        <v>#REF!</v>
      </c>
      <c r="U9" s="95" t="e">
        <f>'2025 год_ИСХ'!#REF!</f>
        <v>#REF!</v>
      </c>
      <c r="V9" s="96" t="e">
        <f>'2025 год_ИСХ'!#REF!</f>
        <v>#REF!</v>
      </c>
      <c r="W9" s="25" t="e">
        <f t="shared" si="29"/>
        <v>#REF!</v>
      </c>
      <c r="X9" s="95" t="e">
        <f>'2025 год_ИСХ'!#REF!</f>
        <v>#REF!</v>
      </c>
      <c r="Y9" s="94" t="e">
        <f>'2025 год_ИСХ'!#REF!</f>
        <v>#REF!</v>
      </c>
      <c r="Z9" s="88">
        <f>'2025 год_ИСХ'!AA9</f>
        <v>3758.5679999999998</v>
      </c>
      <c r="AA9" s="90">
        <f>'2025 год_ИСХ'!AD9</f>
        <v>4505.8919999999998</v>
      </c>
      <c r="AB9" s="90">
        <f>'2025 год_ИСХ'!Z9</f>
        <v>2035.98</v>
      </c>
      <c r="AC9" s="90">
        <f>'2025 год_ИСХ'!AC9</f>
        <v>2318.98</v>
      </c>
      <c r="AD9" s="90">
        <f>'2025 год_ИСХ'!AA8</f>
        <v>72.983999999999995</v>
      </c>
      <c r="AE9" s="90">
        <f>'2025 год_ИСХ'!AD8</f>
        <v>77.051999999999992</v>
      </c>
      <c r="AF9" s="90">
        <f>'2025 год_ИСХ'!Z8</f>
        <v>25.91</v>
      </c>
      <c r="AG9" s="90">
        <f>'2025 год_ИСХ'!AC8</f>
        <v>27.72</v>
      </c>
    </row>
    <row r="10" spans="1:33" customFormat="1">
      <c r="B10" s="121"/>
      <c r="C10" s="23"/>
      <c r="D10" s="87"/>
      <c r="E10" s="133"/>
      <c r="F10" s="87"/>
      <c r="G10" s="124"/>
      <c r="H10" s="114"/>
      <c r="I10" s="115"/>
      <c r="J10" s="115"/>
      <c r="K10" s="120"/>
      <c r="L10" s="119"/>
      <c r="M10" s="117"/>
      <c r="N10" s="111"/>
      <c r="O10" s="208"/>
      <c r="P10" s="96"/>
      <c r="Q10" s="107"/>
      <c r="R10" s="95"/>
      <c r="S10" s="95"/>
      <c r="T10" s="97"/>
      <c r="U10" s="95"/>
      <c r="V10" s="96"/>
      <c r="W10" s="25"/>
      <c r="X10" s="95"/>
      <c r="Y10" s="94"/>
      <c r="Z10" s="88"/>
      <c r="AA10" s="90"/>
      <c r="AB10" s="90"/>
      <c r="AC10" s="90"/>
      <c r="AD10" s="90"/>
      <c r="AE10" s="90"/>
      <c r="AF10" s="90"/>
      <c r="AG10" s="90"/>
    </row>
    <row r="11" spans="1:33" customFormat="1">
      <c r="A11">
        <f t="shared" ref="A11" si="30">A9+1</f>
        <v>3</v>
      </c>
      <c r="B11" s="121" t="str">
        <f t="shared" ref="B11" si="31">B9</f>
        <v>Железногорский район</v>
      </c>
      <c r="C11" s="23">
        <f t="shared" si="19"/>
        <v>0</v>
      </c>
      <c r="D11" s="87" t="str">
        <f>'2025 год_ИСХ'!B10</f>
        <v>Новоандросовский сельсовет</v>
      </c>
      <c r="E11" s="133" t="str">
        <f>'2025 год_ИСХ'!G10</f>
        <v>открытая</v>
      </c>
      <c r="F11" s="87" t="str">
        <f>'2025 год_ИСХ'!C10</f>
        <v xml:space="preserve">МУП «Районное коммунальное хозяйство» </v>
      </c>
      <c r="G11" s="244">
        <v>4633037132</v>
      </c>
      <c r="H11" s="114" t="e">
        <f t="shared" si="20"/>
        <v>#REF!</v>
      </c>
      <c r="I11" s="115" t="e">
        <f t="shared" si="21"/>
        <v>#REF!</v>
      </c>
      <c r="J11" s="115" t="e">
        <f t="shared" si="22"/>
        <v>#REF!</v>
      </c>
      <c r="K11" s="120" t="e">
        <f t="shared" si="23"/>
        <v>#REF!</v>
      </c>
      <c r="L11" s="119" t="e">
        <f t="shared" si="24"/>
        <v>#REF!</v>
      </c>
      <c r="M11" s="117" t="e">
        <f t="shared" si="25"/>
        <v>#REF!</v>
      </c>
      <c r="N11" s="111" t="e">
        <f t="shared" si="26"/>
        <v>#REF!</v>
      </c>
      <c r="O11" s="207" t="e">
        <f>'2025 год_ИСХ'!#REF!+'2025 год_ИСХ'!#REF!</f>
        <v>#REF!</v>
      </c>
      <c r="P11" s="96" t="e">
        <f>'2025 год_ИСХ'!#REF!+'2025 год_ИСХ'!#REF!</f>
        <v>#REF!</v>
      </c>
      <c r="Q11" s="107" t="e">
        <f t="shared" si="27"/>
        <v>#REF!</v>
      </c>
      <c r="R11" s="95" t="e">
        <f>'2025 год_ИСХ'!#REF!+'2025 год_ИСХ'!#REF!</f>
        <v>#REF!</v>
      </c>
      <c r="S11" s="95" t="e">
        <f>'2025 год_ИСХ'!#REF!+'2025 год_ИСХ'!#REF!</f>
        <v>#REF!</v>
      </c>
      <c r="T11" s="97" t="e">
        <f t="shared" si="28"/>
        <v>#REF!</v>
      </c>
      <c r="U11" s="95" t="e">
        <f>'2025 год_ИСХ'!#REF!</f>
        <v>#REF!</v>
      </c>
      <c r="V11" s="96" t="e">
        <f>'2025 год_ИСХ'!#REF!</f>
        <v>#REF!</v>
      </c>
      <c r="W11" s="25" t="e">
        <f t="shared" si="29"/>
        <v>#REF!</v>
      </c>
      <c r="X11" s="95" t="e">
        <f>'2025 год_ИСХ'!#REF!</f>
        <v>#REF!</v>
      </c>
      <c r="Y11" s="94" t="e">
        <f>'2025 год_ИСХ'!#REF!</f>
        <v>#REF!</v>
      </c>
      <c r="Z11" s="88">
        <f>'2025 год_ИСХ'!AA11</f>
        <v>0</v>
      </c>
      <c r="AA11" s="90">
        <f>'2025 год_ИСХ'!AD11</f>
        <v>0</v>
      </c>
      <c r="AB11" s="90">
        <f>'2025 год_ИСХ'!Z11</f>
        <v>2801.48</v>
      </c>
      <c r="AC11" s="90">
        <f>'2025 год_ИСХ'!AC11</f>
        <v>3193.69</v>
      </c>
      <c r="AD11" s="90">
        <f>'2025 год_ИСХ'!AA10</f>
        <v>0</v>
      </c>
      <c r="AE11" s="90">
        <f>'2025 год_ИСХ'!AD10</f>
        <v>0</v>
      </c>
      <c r="AF11" s="90">
        <f>'2025 год_ИСХ'!Z10</f>
        <v>48.92</v>
      </c>
      <c r="AG11" s="90">
        <f>'2025 год_ИСХ'!AC10</f>
        <v>52.34</v>
      </c>
    </row>
    <row r="12" spans="1:33" customFormat="1">
      <c r="B12" s="121"/>
      <c r="C12" s="23"/>
      <c r="D12" s="87"/>
      <c r="E12" s="133"/>
      <c r="F12" s="87"/>
      <c r="G12" s="125"/>
      <c r="H12" s="114"/>
      <c r="I12" s="115"/>
      <c r="J12" s="115"/>
      <c r="K12" s="120"/>
      <c r="L12" s="119"/>
      <c r="M12" s="117"/>
      <c r="N12" s="111"/>
      <c r="O12" s="207"/>
      <c r="P12" s="96"/>
      <c r="Q12" s="107"/>
      <c r="R12" s="95"/>
      <c r="S12" s="95"/>
      <c r="T12" s="97"/>
      <c r="U12" s="95"/>
      <c r="V12" s="96"/>
      <c r="W12" s="25"/>
      <c r="X12" s="95"/>
      <c r="Y12" s="94"/>
      <c r="Z12" s="88"/>
      <c r="AA12" s="90"/>
      <c r="AB12" s="90"/>
      <c r="AC12" s="90"/>
      <c r="AD12" s="90"/>
      <c r="AE12" s="90"/>
      <c r="AF12" s="90"/>
      <c r="AG12" s="90"/>
    </row>
    <row r="13" spans="1:33" customFormat="1">
      <c r="A13">
        <f t="shared" ref="A13" si="32">A11+1</f>
        <v>4</v>
      </c>
      <c r="B13" s="121" t="str">
        <f t="shared" ref="B13" si="33">B11</f>
        <v>Железногорский район</v>
      </c>
      <c r="C13" s="23">
        <f t="shared" si="19"/>
        <v>0</v>
      </c>
      <c r="D13" s="87" t="str">
        <f>'2025 год_ИСХ'!B12</f>
        <v>Разветьевский сельсовет</v>
      </c>
      <c r="E13" s="133" t="str">
        <f>'2025 год_ИСХ'!G12</f>
        <v>закрытая</v>
      </c>
      <c r="F13" s="87" t="str">
        <f>'2025 год_ИСХ'!C12</f>
        <v xml:space="preserve">МУП «Районное коммунальное хозяйство» </v>
      </c>
      <c r="G13" s="244">
        <v>4633037132</v>
      </c>
      <c r="H13" s="114" t="e">
        <f t="shared" si="20"/>
        <v>#REF!</v>
      </c>
      <c r="I13" s="115" t="e">
        <f t="shared" si="21"/>
        <v>#REF!</v>
      </c>
      <c r="J13" s="115" t="e">
        <f t="shared" si="22"/>
        <v>#REF!</v>
      </c>
      <c r="K13" s="120" t="e">
        <f t="shared" si="23"/>
        <v>#REF!</v>
      </c>
      <c r="L13" s="119" t="e">
        <f t="shared" si="24"/>
        <v>#REF!</v>
      </c>
      <c r="M13" s="117" t="e">
        <f t="shared" si="25"/>
        <v>#REF!</v>
      </c>
      <c r="N13" s="111" t="e">
        <f t="shared" si="26"/>
        <v>#REF!</v>
      </c>
      <c r="O13" s="208" t="e">
        <f>'2025 год_ИСХ'!#REF!+'2025 год_ИСХ'!#REF!</f>
        <v>#REF!</v>
      </c>
      <c r="P13" s="96" t="e">
        <f>'2025 год_ИСХ'!#REF!+'2025 год_ИСХ'!#REF!</f>
        <v>#REF!</v>
      </c>
      <c r="Q13" s="249" t="e">
        <f t="shared" si="27"/>
        <v>#REF!</v>
      </c>
      <c r="R13" s="95" t="e">
        <f>'2025 год_ИСХ'!#REF!+'2025 год_ИСХ'!#REF!</f>
        <v>#REF!</v>
      </c>
      <c r="S13" s="95" t="e">
        <f>'2025 год_ИСХ'!#REF!+'2025 год_ИСХ'!#REF!</f>
        <v>#REF!</v>
      </c>
      <c r="T13" s="97" t="e">
        <f t="shared" si="28"/>
        <v>#REF!</v>
      </c>
      <c r="U13" s="95" t="e">
        <f>'2025 год_ИСХ'!#REF!</f>
        <v>#REF!</v>
      </c>
      <c r="V13" s="96" t="e">
        <f>'2025 год_ИСХ'!#REF!</f>
        <v>#REF!</v>
      </c>
      <c r="W13" s="25" t="e">
        <f t="shared" si="29"/>
        <v>#REF!</v>
      </c>
      <c r="X13" s="95" t="e">
        <f>'2025 год_ИСХ'!#REF!</f>
        <v>#REF!</v>
      </c>
      <c r="Y13" s="94" t="e">
        <f>'2025 год_ИСХ'!#REF!</f>
        <v>#REF!</v>
      </c>
      <c r="Z13" s="88">
        <f>'2025 год_ИСХ'!AA13</f>
        <v>3438.24</v>
      </c>
      <c r="AA13" s="90">
        <f>'2025 год_ИСХ'!AD13</f>
        <v>3665.75</v>
      </c>
      <c r="AB13" s="90">
        <f>'2025 год_ИСХ'!Z13</f>
        <v>2801.48</v>
      </c>
      <c r="AC13" s="90">
        <f>'2025 год_ИСХ'!AC13</f>
        <v>3193.69</v>
      </c>
      <c r="AD13" s="90">
        <f>'2025 год_ИСХ'!AA12</f>
        <v>72.98</v>
      </c>
      <c r="AE13" s="90">
        <f>'2025 год_ИСХ'!AD12</f>
        <v>83.45</v>
      </c>
      <c r="AF13" s="90">
        <f>'2025 год_ИСХ'!Z12</f>
        <v>49.02</v>
      </c>
      <c r="AG13" s="90">
        <f>'2025 год_ИСХ'!AC12</f>
        <v>52.45</v>
      </c>
    </row>
    <row r="14" spans="1:33" customFormat="1">
      <c r="B14" s="121"/>
      <c r="C14" s="23"/>
      <c r="D14" s="87"/>
      <c r="E14" s="133"/>
      <c r="F14" s="87"/>
      <c r="G14" s="125"/>
      <c r="H14" s="114"/>
      <c r="I14" s="115"/>
      <c r="J14" s="115"/>
      <c r="K14" s="120"/>
      <c r="L14" s="119"/>
      <c r="M14" s="117"/>
      <c r="N14" s="111"/>
      <c r="O14" s="208"/>
      <c r="P14" s="96"/>
      <c r="Q14" s="107"/>
      <c r="R14" s="95"/>
      <c r="S14" s="95"/>
      <c r="T14" s="97"/>
      <c r="U14" s="95"/>
      <c r="V14" s="96"/>
      <c r="W14" s="25"/>
      <c r="X14" s="95"/>
      <c r="Y14" s="94"/>
      <c r="Z14" s="88"/>
      <c r="AA14" s="90"/>
      <c r="AB14" s="90"/>
      <c r="AC14" s="90"/>
      <c r="AD14" s="90"/>
      <c r="AE14" s="90"/>
      <c r="AF14" s="90"/>
      <c r="AG14" s="90"/>
    </row>
    <row r="15" spans="1:33" customFormat="1">
      <c r="A15">
        <f t="shared" ref="A15" si="34">A13+1</f>
        <v>5</v>
      </c>
      <c r="B15" s="121" t="str">
        <f t="shared" ref="B15" si="35">B13</f>
        <v>Железногорский район</v>
      </c>
      <c r="C15" s="23">
        <f t="shared" si="19"/>
        <v>0</v>
      </c>
      <c r="D15" s="87" t="str">
        <f>'2025 год_ИСХ'!B14</f>
        <v>Студенокский сельсовет</v>
      </c>
      <c r="E15" s="133" t="str">
        <f>'2025 год_ИСХ'!G14</f>
        <v>закрытая</v>
      </c>
      <c r="F15" s="87" t="str">
        <f>'2025 год_ИСХ'!C14</f>
        <v xml:space="preserve">МУП «Районное коммунальное хозяйство»  </v>
      </c>
      <c r="G15" s="244">
        <v>4633037132</v>
      </c>
      <c r="H15" s="114" t="e">
        <f t="shared" si="20"/>
        <v>#REF!</v>
      </c>
      <c r="I15" s="115" t="e">
        <f t="shared" si="21"/>
        <v>#REF!</v>
      </c>
      <c r="J15" s="115" t="e">
        <f t="shared" si="22"/>
        <v>#REF!</v>
      </c>
      <c r="K15" s="120" t="e">
        <f t="shared" si="23"/>
        <v>#REF!</v>
      </c>
      <c r="L15" s="119" t="e">
        <f t="shared" si="24"/>
        <v>#REF!</v>
      </c>
      <c r="M15" s="117" t="e">
        <f t="shared" si="25"/>
        <v>#REF!</v>
      </c>
      <c r="N15" s="111" t="e">
        <f t="shared" si="26"/>
        <v>#REF!</v>
      </c>
      <c r="O15" s="208" t="e">
        <f>'2025 год_ИСХ'!#REF!+'2025 год_ИСХ'!#REF!</f>
        <v>#REF!</v>
      </c>
      <c r="P15" s="96" t="e">
        <f>'2025 год_ИСХ'!#REF!+'2025 год_ИСХ'!#REF!</f>
        <v>#REF!</v>
      </c>
      <c r="Q15" s="249" t="e">
        <f t="shared" si="27"/>
        <v>#REF!</v>
      </c>
      <c r="R15" s="95" t="e">
        <f>'2025 год_ИСХ'!#REF!+'2025 год_ИСХ'!#REF!</f>
        <v>#REF!</v>
      </c>
      <c r="S15" s="95" t="e">
        <f>'2025 год_ИСХ'!#REF!+'2025 год_ИСХ'!#REF!</f>
        <v>#REF!</v>
      </c>
      <c r="T15" s="97" t="e">
        <f t="shared" si="28"/>
        <v>#REF!</v>
      </c>
      <c r="U15" s="95" t="e">
        <f>'2025 год_ИСХ'!#REF!</f>
        <v>#REF!</v>
      </c>
      <c r="V15" s="96" t="e">
        <f>'2025 год_ИСХ'!#REF!</f>
        <v>#REF!</v>
      </c>
      <c r="W15" s="25" t="e">
        <f t="shared" si="29"/>
        <v>#REF!</v>
      </c>
      <c r="X15" s="95" t="e">
        <f>'2025 год_ИСХ'!#REF!</f>
        <v>#REF!</v>
      </c>
      <c r="Y15" s="94" t="e">
        <f>'2025 год_ИСХ'!#REF!</f>
        <v>#REF!</v>
      </c>
      <c r="Z15" s="88">
        <f>'2025 год_ИСХ'!AA15</f>
        <v>3438.24</v>
      </c>
      <c r="AA15" s="90">
        <f>'2025 год_ИСХ'!AD15</f>
        <v>3665.75</v>
      </c>
      <c r="AB15" s="90">
        <f>'2025 год_ИСХ'!Z15</f>
        <v>2268.33</v>
      </c>
      <c r="AC15" s="90">
        <f>'2025 год_ИСХ'!AC15</f>
        <v>2585.9</v>
      </c>
      <c r="AD15" s="90">
        <f>'2025 год_ИСХ'!AA14</f>
        <v>72.98</v>
      </c>
      <c r="AE15" s="90">
        <f>'2025 год_ИСХ'!AD14</f>
        <v>83.45</v>
      </c>
      <c r="AF15" s="90">
        <f>'2025 год_ИСХ'!Z14</f>
        <v>39.17</v>
      </c>
      <c r="AG15" s="90">
        <f>'2025 год_ИСХ'!AC14</f>
        <v>41.9</v>
      </c>
    </row>
    <row r="16" spans="1:33" customFormat="1">
      <c r="B16" s="121"/>
      <c r="C16" s="23"/>
      <c r="D16" s="87"/>
      <c r="E16" s="133"/>
      <c r="F16" s="87"/>
      <c r="G16" s="125"/>
      <c r="H16" s="114"/>
      <c r="I16" s="115"/>
      <c r="J16" s="115"/>
      <c r="K16" s="120"/>
      <c r="L16" s="119"/>
      <c r="M16" s="117"/>
      <c r="N16" s="111"/>
      <c r="O16" s="208"/>
      <c r="P16" s="96"/>
      <c r="Q16" s="107"/>
      <c r="R16" s="95"/>
      <c r="S16" s="95"/>
      <c r="T16" s="97"/>
      <c r="U16" s="95"/>
      <c r="V16" s="96"/>
      <c r="W16" s="25"/>
      <c r="X16" s="95"/>
      <c r="Y16" s="94"/>
      <c r="Z16" s="88"/>
      <c r="AA16" s="90"/>
      <c r="AB16" s="90"/>
      <c r="AC16" s="90"/>
      <c r="AD16" s="90"/>
      <c r="AE16" s="90"/>
      <c r="AF16" s="90"/>
      <c r="AG16" s="90"/>
    </row>
    <row r="17" spans="1:34" customFormat="1">
      <c r="A17">
        <f t="shared" ref="A17" si="36">A15+1</f>
        <v>6</v>
      </c>
      <c r="B17" s="121" t="str">
        <f>'2025 год_ИСХ'!A16</f>
        <v>Касторенский район</v>
      </c>
      <c r="C17" s="23">
        <f t="shared" si="19"/>
        <v>0</v>
      </c>
      <c r="D17" s="87" t="str">
        <f>'2025 год_ИСХ'!B16</f>
        <v>Лачиновский сельсовет</v>
      </c>
      <c r="E17" s="133" t="str">
        <f>'2025 год_ИСХ'!G16</f>
        <v>закрытая</v>
      </c>
      <c r="F17" s="87" t="str">
        <f>'2025 год_ИСХ'!C16</f>
        <v xml:space="preserve">ГУПКО "Курскоблжилкомхоз" </v>
      </c>
      <c r="G17" s="243">
        <v>4632024035</v>
      </c>
      <c r="H17" s="114" t="e">
        <f t="shared" si="20"/>
        <v>#REF!</v>
      </c>
      <c r="I17" s="115" t="e">
        <f t="shared" si="21"/>
        <v>#REF!</v>
      </c>
      <c r="J17" s="115" t="e">
        <f t="shared" si="22"/>
        <v>#REF!</v>
      </c>
      <c r="K17" s="120" t="e">
        <f t="shared" si="23"/>
        <v>#REF!</v>
      </c>
      <c r="L17" s="119" t="e">
        <f t="shared" si="24"/>
        <v>#REF!</v>
      </c>
      <c r="M17" s="117" t="e">
        <f t="shared" si="25"/>
        <v>#REF!</v>
      </c>
      <c r="N17" s="111" t="e">
        <f t="shared" ref="N17" si="37">O17+P17</f>
        <v>#REF!</v>
      </c>
      <c r="O17" s="208" t="e">
        <f>'2025 год_ИСХ'!#REF!+'2025 год_ИСХ'!#REF!</f>
        <v>#REF!</v>
      </c>
      <c r="P17" s="96" t="e">
        <f>'2025 год_ИСХ'!#REF!+'2025 год_ИСХ'!#REF!</f>
        <v>#REF!</v>
      </c>
      <c r="Q17" s="249" t="e">
        <f t="shared" ref="Q17" si="38">R17+S17</f>
        <v>#REF!</v>
      </c>
      <c r="R17" s="95" t="e">
        <f>'2025 год_ИСХ'!#REF!+'2025 год_ИСХ'!#REF!</f>
        <v>#REF!</v>
      </c>
      <c r="S17" s="95" t="e">
        <f>'2025 год_ИСХ'!#REF!+'2025 год_ИСХ'!#REF!</f>
        <v>#REF!</v>
      </c>
      <c r="T17" s="97" t="e">
        <f t="shared" ref="T17" si="39">U17+V17</f>
        <v>#REF!</v>
      </c>
      <c r="U17" s="95" t="e">
        <f>'2025 год_ИСХ'!#REF!</f>
        <v>#REF!</v>
      </c>
      <c r="V17" s="96" t="e">
        <f>'2025 год_ИСХ'!#REF!</f>
        <v>#REF!</v>
      </c>
      <c r="W17" s="25" t="e">
        <f t="shared" ref="W17" si="40">X17+Y17</f>
        <v>#REF!</v>
      </c>
      <c r="X17" s="95" t="e">
        <f>'2025 год_ИСХ'!#REF!</f>
        <v>#REF!</v>
      </c>
      <c r="Y17" s="94" t="e">
        <f>'2025 год_ИСХ'!#REF!</f>
        <v>#REF!</v>
      </c>
      <c r="Z17" s="88">
        <f>'2025 год_ИСХ'!AA17</f>
        <v>3758.5679999999998</v>
      </c>
      <c r="AA17" s="90">
        <f>'2025 год_ИСХ'!AD17</f>
        <v>4505.8919999999998</v>
      </c>
      <c r="AB17" s="90">
        <f>'2025 год_ИСХ'!Z17</f>
        <v>0</v>
      </c>
      <c r="AC17" s="90">
        <f>'2025 год_ИСХ'!AC17</f>
        <v>0</v>
      </c>
      <c r="AD17" s="90">
        <f>'2025 год_ИСХ'!AA16</f>
        <v>72.983999999999995</v>
      </c>
      <c r="AE17" s="90">
        <f>'2025 год_ИСХ'!AD16</f>
        <v>77.051999999999992</v>
      </c>
      <c r="AF17" s="90">
        <f>'2025 год_ИСХ'!Z16</f>
        <v>0</v>
      </c>
      <c r="AG17" s="90">
        <f>'2025 год_ИСХ'!AC16</f>
        <v>0</v>
      </c>
    </row>
    <row r="18" spans="1:34" customFormat="1">
      <c r="B18" s="121"/>
      <c r="C18" s="23"/>
      <c r="D18" s="87"/>
      <c r="E18" s="133"/>
      <c r="F18" s="87"/>
      <c r="G18" s="125"/>
      <c r="H18" s="114"/>
      <c r="I18" s="115"/>
      <c r="J18" s="115"/>
      <c r="K18" s="120"/>
      <c r="L18" s="119"/>
      <c r="M18" s="117"/>
      <c r="N18" s="111"/>
      <c r="O18" s="110"/>
      <c r="P18" s="96"/>
      <c r="Q18" s="107"/>
      <c r="R18" s="95"/>
      <c r="S18" s="95"/>
      <c r="T18" s="97"/>
      <c r="U18" s="95"/>
      <c r="V18" s="96"/>
      <c r="W18" s="25"/>
      <c r="X18" s="95"/>
      <c r="Y18" s="94"/>
      <c r="Z18" s="88"/>
      <c r="AA18" s="90"/>
      <c r="AB18" s="90"/>
      <c r="AC18" s="90"/>
      <c r="AD18" s="90"/>
      <c r="AE18" s="90"/>
      <c r="AF18" s="90"/>
      <c r="AG18" s="90"/>
    </row>
    <row r="19" spans="1:34" customFormat="1">
      <c r="A19">
        <f t="shared" ref="A19" si="41">A17+1</f>
        <v>7</v>
      </c>
      <c r="B19" s="121" t="str">
        <f>'2025 год_ИСХ'!A18</f>
        <v>Курский район</v>
      </c>
      <c r="C19" s="23">
        <f t="shared" si="19"/>
        <v>0</v>
      </c>
      <c r="D19" s="87" t="str">
        <f>'2025 год_ИСХ'!B18</f>
        <v xml:space="preserve"> Клюквинский сельсовет</v>
      </c>
      <c r="E19" s="133" t="str">
        <f>'2025 год_ИСХ'!G18</f>
        <v>закрытая</v>
      </c>
      <c r="F19" s="87" t="str">
        <f>'2025 год_ИСХ'!C18</f>
        <v xml:space="preserve">АО "ГАЗСПЕЦРЕСУРС" </v>
      </c>
      <c r="G19" s="244">
        <v>4611016308</v>
      </c>
      <c r="H19" s="114" t="e">
        <f t="shared" si="20"/>
        <v>#REF!</v>
      </c>
      <c r="I19" s="115" t="e">
        <f t="shared" si="21"/>
        <v>#REF!</v>
      </c>
      <c r="J19" s="115" t="e">
        <f t="shared" si="22"/>
        <v>#REF!</v>
      </c>
      <c r="K19" s="120" t="e">
        <f t="shared" si="23"/>
        <v>#REF!</v>
      </c>
      <c r="L19" s="119" t="e">
        <f t="shared" si="24"/>
        <v>#REF!</v>
      </c>
      <c r="M19" s="117" t="e">
        <f t="shared" si="25"/>
        <v>#REF!</v>
      </c>
      <c r="N19" s="111" t="e">
        <f t="shared" si="26"/>
        <v>#REF!</v>
      </c>
      <c r="O19" s="208" t="e">
        <f>'2025 год_ИСХ'!#REF!+'2025 год_ИСХ'!#REF!</f>
        <v>#REF!</v>
      </c>
      <c r="P19" s="96" t="e">
        <f>'2025 год_ИСХ'!#REF!+'2025 год_ИСХ'!#REF!</f>
        <v>#REF!</v>
      </c>
      <c r="Q19" s="249" t="e">
        <f t="shared" si="27"/>
        <v>#REF!</v>
      </c>
      <c r="R19" s="95" t="e">
        <f>'2025 год_ИСХ'!#REF!+'2025 год_ИСХ'!#REF!</f>
        <v>#REF!</v>
      </c>
      <c r="S19" s="95" t="e">
        <f>'2025 год_ИСХ'!#REF!+'2025 год_ИСХ'!#REF!</f>
        <v>#REF!</v>
      </c>
      <c r="T19" s="97" t="e">
        <f t="shared" si="28"/>
        <v>#REF!</v>
      </c>
      <c r="U19" s="95" t="e">
        <f>'2025 год_ИСХ'!#REF!</f>
        <v>#REF!</v>
      </c>
      <c r="V19" s="96" t="e">
        <f>'2025 год_ИСХ'!#REF!</f>
        <v>#REF!</v>
      </c>
      <c r="W19" s="25" t="e">
        <f t="shared" si="29"/>
        <v>#REF!</v>
      </c>
      <c r="X19" s="95" t="e">
        <f>'2025 год_ИСХ'!#REF!</f>
        <v>#REF!</v>
      </c>
      <c r="Y19" s="94" t="e">
        <f>'2025 год_ИСХ'!#REF!</f>
        <v>#REF!</v>
      </c>
      <c r="Z19" s="88">
        <f>'2025 год_ИСХ'!AA19</f>
        <v>3199.248</v>
      </c>
      <c r="AA19" s="90">
        <f>'2025 год_ИСХ'!AD19</f>
        <v>3640.5840000000003</v>
      </c>
      <c r="AB19" s="90">
        <f>'2025 год_ИСХ'!Z19</f>
        <v>2126.58</v>
      </c>
      <c r="AC19" s="90">
        <f>'2025 год_ИСХ'!AC19</f>
        <v>2424.3000000000002</v>
      </c>
      <c r="AD19" s="90">
        <f>'2025 год_ИСХ'!AA18</f>
        <v>54.335999999999999</v>
      </c>
      <c r="AE19" s="90">
        <f>'2025 год_ИСХ'!AD18</f>
        <v>56.675999999999995</v>
      </c>
      <c r="AF19" s="90">
        <f>'2025 год_ИСХ'!Z18</f>
        <v>30.82</v>
      </c>
      <c r="AG19" s="90">
        <f>'2025 год_ИСХ'!AC18</f>
        <v>35.130000000000003</v>
      </c>
    </row>
    <row r="20" spans="1:34" customFormat="1">
      <c r="B20" s="121"/>
      <c r="C20" s="23"/>
      <c r="D20" s="87"/>
      <c r="E20" s="133"/>
      <c r="F20" s="87"/>
      <c r="G20" s="125"/>
      <c r="H20" s="114"/>
      <c r="I20" s="115"/>
      <c r="J20" s="115"/>
      <c r="K20" s="120"/>
      <c r="L20" s="119"/>
      <c r="M20" s="117"/>
      <c r="N20" s="111"/>
      <c r="O20" s="208"/>
      <c r="P20" s="96"/>
      <c r="Q20" s="107"/>
      <c r="R20" s="95"/>
      <c r="S20" s="95"/>
      <c r="T20" s="97"/>
      <c r="U20" s="95"/>
      <c r="V20" s="96"/>
      <c r="W20" s="25"/>
      <c r="X20" s="95"/>
      <c r="Y20" s="94"/>
      <c r="Z20" s="88"/>
      <c r="AA20" s="90"/>
      <c r="AB20" s="90"/>
      <c r="AC20" s="90"/>
      <c r="AD20" s="90"/>
      <c r="AE20" s="90"/>
      <c r="AF20" s="90"/>
      <c r="AG20" s="90"/>
    </row>
    <row r="21" spans="1:34" customFormat="1">
      <c r="A21">
        <f t="shared" ref="A21" si="42">A19+1</f>
        <v>8</v>
      </c>
      <c r="B21" s="121" t="str">
        <f>B19</f>
        <v>Курский район</v>
      </c>
      <c r="C21" s="23">
        <f t="shared" si="19"/>
        <v>0</v>
      </c>
      <c r="D21" s="87">
        <f>'2025 год_ИСХ'!B20</f>
        <v>0</v>
      </c>
      <c r="E21" s="133" t="str">
        <f>'2025 год_ИСХ'!G20</f>
        <v>открытая</v>
      </c>
      <c r="F21" s="87" t="str">
        <f>'2025 год_ИСХ'!C20</f>
        <v>ФГБУ "ЦЖКУ" Минобороны России</v>
      </c>
      <c r="G21" s="244">
        <v>7729314745</v>
      </c>
      <c r="H21" s="114" t="e">
        <f>I21+J21</f>
        <v>#REF!</v>
      </c>
      <c r="I21" s="115" t="e">
        <f>O21+U21</f>
        <v>#REF!</v>
      </c>
      <c r="J21" s="115" t="e">
        <f>P21+V21</f>
        <v>#REF!</v>
      </c>
      <c r="K21" s="120" t="e">
        <f>L21+M21</f>
        <v>#REF!</v>
      </c>
      <c r="L21" s="119" t="e">
        <f>R21+X21</f>
        <v>#REF!</v>
      </c>
      <c r="M21" s="117" t="e">
        <f>S21+Y21</f>
        <v>#REF!</v>
      </c>
      <c r="N21" s="111" t="e">
        <f>O21+P21</f>
        <v>#REF!</v>
      </c>
      <c r="O21" s="110" t="e">
        <f>'2025 год_ИСХ'!#REF!+'2025 год_ИСХ'!#REF!</f>
        <v>#REF!</v>
      </c>
      <c r="P21" s="96" t="e">
        <f>'2025 год_ИСХ'!#REF!+'2025 год_ИСХ'!#REF!</f>
        <v>#REF!</v>
      </c>
      <c r="Q21" s="107" t="e">
        <f>R21+S21</f>
        <v>#REF!</v>
      </c>
      <c r="R21" s="95" t="e">
        <f>'2025 год_ИСХ'!#REF!+'2025 год_ИСХ'!#REF!</f>
        <v>#REF!</v>
      </c>
      <c r="S21" s="95" t="e">
        <f>'2025 год_ИСХ'!#REF!+'2025 год_ИСХ'!#REF!</f>
        <v>#REF!</v>
      </c>
      <c r="T21" s="97" t="e">
        <f>U21+V21</f>
        <v>#REF!</v>
      </c>
      <c r="U21" s="95" t="e">
        <f>'2025 год_ИСХ'!#REF!</f>
        <v>#REF!</v>
      </c>
      <c r="V21" s="96" t="e">
        <f>'2025 год_ИСХ'!#REF!</f>
        <v>#REF!</v>
      </c>
      <c r="W21" s="25" t="e">
        <f>X21+Y21</f>
        <v>#REF!</v>
      </c>
      <c r="X21" s="95" t="e">
        <f>'2025 год_ИСХ'!#REF!</f>
        <v>#REF!</v>
      </c>
      <c r="Y21" s="94" t="e">
        <f>'2025 год_ИСХ'!#REF!</f>
        <v>#REF!</v>
      </c>
      <c r="Z21" s="88">
        <f>'2025 год_ИСХ'!AA21</f>
        <v>2817.732</v>
      </c>
      <c r="AA21" s="90">
        <f>'2025 год_ИСХ'!AD21</f>
        <v>3343.3199999999997</v>
      </c>
      <c r="AB21" s="90">
        <f>'2025 год_ИСХ'!Z21</f>
        <v>1666.93</v>
      </c>
      <c r="AC21" s="90">
        <f>'2025 год_ИСХ'!AC21</f>
        <v>1898.63</v>
      </c>
      <c r="AD21" s="90">
        <f>'2025 год_ИСХ'!AA20</f>
        <v>34.512</v>
      </c>
      <c r="AE21" s="90">
        <f>'2025 год_ИСХ'!AD20</f>
        <v>38.770000000000003</v>
      </c>
      <c r="AF21" s="90">
        <f>'2025 год_ИСХ'!Z20</f>
        <v>34.51</v>
      </c>
      <c r="AG21" s="90">
        <f>'2025 год_ИСХ'!AC20</f>
        <v>38.770000000000003</v>
      </c>
    </row>
    <row r="22" spans="1:34" customFormat="1">
      <c r="B22" s="121"/>
      <c r="C22" s="23"/>
      <c r="D22" s="87"/>
      <c r="E22" s="133"/>
      <c r="F22" s="87"/>
      <c r="G22" s="8"/>
      <c r="H22" s="1"/>
      <c r="I22" s="1"/>
      <c r="J22" s="1"/>
      <c r="K22" s="1"/>
      <c r="L22" s="1"/>
      <c r="M22" s="1"/>
      <c r="N22" s="1"/>
      <c r="O22" s="1"/>
      <c r="P22" s="1"/>
      <c r="Q22" s="2"/>
      <c r="R22" s="2"/>
      <c r="S22" s="2"/>
      <c r="T22" s="1"/>
      <c r="U22" s="1"/>
      <c r="V22" s="1"/>
      <c r="W22" s="1"/>
      <c r="X22" s="1"/>
      <c r="Y22" s="1"/>
      <c r="Z22" s="5"/>
      <c r="AA22" s="5"/>
      <c r="AB22" s="188"/>
      <c r="AC22" s="188"/>
      <c r="AD22" s="5"/>
      <c r="AE22" s="5"/>
      <c r="AF22" s="5"/>
      <c r="AG22" s="5"/>
      <c r="AH22" s="1"/>
    </row>
    <row r="23" spans="1:34" customFormat="1">
      <c r="A23">
        <f t="shared" ref="A23" si="43">A21+1</f>
        <v>9</v>
      </c>
      <c r="B23" s="121" t="str">
        <f t="shared" ref="B23" si="44">B21</f>
        <v>Курский район</v>
      </c>
      <c r="C23" s="23">
        <f t="shared" si="19"/>
        <v>0</v>
      </c>
      <c r="D23" s="87">
        <f>'2025 год_ИСХ'!B22</f>
        <v>0</v>
      </c>
      <c r="E23" s="133" t="str">
        <f>'2025 год_ИСХ'!G22</f>
        <v>открытая</v>
      </c>
      <c r="F23" s="87" t="str">
        <f>'2025 год_ИСХ'!C22</f>
        <v>«АО «РИР Энерго» (филиал  АО «РИР Энерго» - «Курская генерация»)</v>
      </c>
      <c r="G23" s="244">
        <v>6829012680</v>
      </c>
      <c r="H23" s="114" t="e">
        <f>I23+J23</f>
        <v>#REF!</v>
      </c>
      <c r="I23" s="115" t="e">
        <f>O23+U23</f>
        <v>#REF!</v>
      </c>
      <c r="J23" s="115" t="e">
        <f>P23+V23</f>
        <v>#REF!</v>
      </c>
      <c r="K23" s="120" t="e">
        <f>L23+M23</f>
        <v>#REF!</v>
      </c>
      <c r="L23" s="119" t="e">
        <f>R23+X23</f>
        <v>#REF!</v>
      </c>
      <c r="M23" s="117" t="e">
        <f>S23+Y23</f>
        <v>#REF!</v>
      </c>
      <c r="N23" s="111" t="e">
        <f>O23+P23</f>
        <v>#REF!</v>
      </c>
      <c r="O23" s="110" t="e">
        <f>'2025 год_ИСХ'!#REF!+'2025 год_ИСХ'!#REF!</f>
        <v>#REF!</v>
      </c>
      <c r="P23" s="96" t="e">
        <f>'2025 год_ИСХ'!#REF!+'2025 год_ИСХ'!#REF!</f>
        <v>#REF!</v>
      </c>
      <c r="Q23" s="107" t="e">
        <f>R23+S23</f>
        <v>#REF!</v>
      </c>
      <c r="R23" s="95" t="e">
        <f>'2025 год_ИСХ'!#REF!+'2025 год_ИСХ'!#REF!</f>
        <v>#REF!</v>
      </c>
      <c r="S23" s="95" t="e">
        <f>'2025 год_ИСХ'!#REF!+'2025 год_ИСХ'!#REF!</f>
        <v>#REF!</v>
      </c>
      <c r="T23" s="97" t="e">
        <f>U23+V23</f>
        <v>#REF!</v>
      </c>
      <c r="U23" s="95" t="e">
        <f>'2025 год_ИСХ'!#REF!</f>
        <v>#REF!</v>
      </c>
      <c r="V23" s="96" t="e">
        <f>'2025 год_ИСХ'!#REF!</f>
        <v>#REF!</v>
      </c>
      <c r="W23" s="25" t="e">
        <f>X23+Y23</f>
        <v>#REF!</v>
      </c>
      <c r="X23" s="95" t="e">
        <f>'2025 год_ИСХ'!#REF!</f>
        <v>#REF!</v>
      </c>
      <c r="Y23" s="94" t="e">
        <f>'2025 год_ИСХ'!#REF!</f>
        <v>#REF!</v>
      </c>
      <c r="Z23" s="88">
        <f>'2025 год_ИСХ'!AA23</f>
        <v>2598.9719999999998</v>
      </c>
      <c r="AA23" s="90">
        <f>'2025 год_ИСХ'!AD23</f>
        <v>2988.6239999999998</v>
      </c>
      <c r="AB23" s="90">
        <f>'2025 год_ИСХ'!Z23</f>
        <v>0</v>
      </c>
      <c r="AC23" s="90">
        <f>'2025 год_ИСХ'!AC23</f>
        <v>0</v>
      </c>
      <c r="AD23" s="90">
        <f>'2025 год_ИСХ'!AA22</f>
        <v>35.495999999999995</v>
      </c>
      <c r="AE23" s="90">
        <f>'2025 год_ИСХ'!AD22</f>
        <v>36.18</v>
      </c>
      <c r="AF23" s="90">
        <f>'2025 год_ИСХ'!Z22</f>
        <v>0</v>
      </c>
      <c r="AG23" s="90">
        <f>'2025 год_ИСХ'!AC22</f>
        <v>0</v>
      </c>
    </row>
    <row r="24" spans="1:34" customFormat="1">
      <c r="B24" s="121"/>
      <c r="C24" s="23"/>
      <c r="D24" s="87"/>
      <c r="E24" s="133"/>
      <c r="F24" s="87"/>
      <c r="G24" s="125"/>
      <c r="H24" s="1"/>
      <c r="I24" s="1"/>
      <c r="J24" s="1"/>
      <c r="K24" s="1"/>
      <c r="L24" s="1"/>
      <c r="M24" s="1"/>
      <c r="N24" s="1"/>
      <c r="O24" s="1"/>
      <c r="P24" s="1"/>
      <c r="Q24" s="2"/>
      <c r="R24" s="2"/>
      <c r="S24" s="2"/>
      <c r="T24" s="1"/>
      <c r="U24" s="1"/>
      <c r="V24" s="1"/>
      <c r="W24" s="1"/>
      <c r="X24" s="1"/>
      <c r="Y24" s="1"/>
      <c r="Z24" s="5"/>
      <c r="AA24" s="5"/>
      <c r="AB24" s="188"/>
      <c r="AC24" s="188"/>
      <c r="AD24" s="5"/>
      <c r="AE24" s="5"/>
      <c r="AF24" s="5"/>
      <c r="AG24" s="5"/>
      <c r="AH24" s="1"/>
    </row>
    <row r="25" spans="1:34" customFormat="1">
      <c r="A25">
        <f t="shared" ref="A25" si="45">A23+1</f>
        <v>10</v>
      </c>
      <c r="B25" s="121" t="str">
        <f t="shared" ref="B25" si="46">B23</f>
        <v>Курский район</v>
      </c>
      <c r="C25" s="23">
        <f t="shared" si="19"/>
        <v>0</v>
      </c>
      <c r="D25" s="87" t="str">
        <f>'2025 год_ИСХ'!B26</f>
        <v>Рышковский сельсовет</v>
      </c>
      <c r="E25" s="133" t="str">
        <f>'2025 год_ИСХ'!G26</f>
        <v>закрытая</v>
      </c>
      <c r="F25" s="87" t="str">
        <f>'2025 год_ИСХ'!C26</f>
        <v xml:space="preserve">ГУПКО "Курскоблжилкомхоз" </v>
      </c>
      <c r="G25" s="243">
        <v>4632024035</v>
      </c>
      <c r="H25" s="114" t="e">
        <f>I25+J25</f>
        <v>#REF!</v>
      </c>
      <c r="I25" s="115" t="e">
        <f>O25+U25</f>
        <v>#REF!</v>
      </c>
      <c r="J25" s="115" t="e">
        <f>P25+V25</f>
        <v>#REF!</v>
      </c>
      <c r="K25" s="120" t="e">
        <f>L25+M25</f>
        <v>#REF!</v>
      </c>
      <c r="L25" s="119" t="e">
        <f>R25+X25</f>
        <v>#REF!</v>
      </c>
      <c r="M25" s="117" t="e">
        <f>S25+Y25</f>
        <v>#REF!</v>
      </c>
      <c r="N25" s="111" t="e">
        <f>O25+P25</f>
        <v>#REF!</v>
      </c>
      <c r="O25" s="208" t="e">
        <f>'2025 год_ИСХ'!#REF!+'2025 год_ИСХ'!#REF!</f>
        <v>#REF!</v>
      </c>
      <c r="P25" s="96" t="e">
        <f>'2025 год_ИСХ'!#REF!+'2025 год_ИСХ'!#REF!</f>
        <v>#REF!</v>
      </c>
      <c r="Q25" s="249" t="e">
        <f>R25+S25</f>
        <v>#REF!</v>
      </c>
      <c r="R25" s="95" t="e">
        <f>'2025 год_ИСХ'!#REF!+'2025 год_ИСХ'!#REF!</f>
        <v>#REF!</v>
      </c>
      <c r="S25" s="95" t="e">
        <f>'2025 год_ИСХ'!#REF!+'2025 год_ИСХ'!#REF!</f>
        <v>#REF!</v>
      </c>
      <c r="T25" s="97" t="e">
        <f>U25+V25</f>
        <v>#REF!</v>
      </c>
      <c r="U25" s="95" t="e">
        <f>'2025 год_ИСХ'!#REF!</f>
        <v>#REF!</v>
      </c>
      <c r="V25" s="96" t="e">
        <f>'2025 год_ИСХ'!#REF!</f>
        <v>#REF!</v>
      </c>
      <c r="W25" s="25" t="e">
        <f>X25+Y25</f>
        <v>#REF!</v>
      </c>
      <c r="X25" s="95" t="e">
        <f>'2025 год_ИСХ'!#REF!</f>
        <v>#REF!</v>
      </c>
      <c r="Y25" s="94" t="e">
        <f>'2025 год_ИСХ'!#REF!</f>
        <v>#REF!</v>
      </c>
      <c r="Z25" s="88">
        <f>'2025 год_ИСХ'!AA27</f>
        <v>3758.5679999999998</v>
      </c>
      <c r="AA25" s="90">
        <f>'2025 год_ИСХ'!AD27</f>
        <v>4505.8919999999998</v>
      </c>
      <c r="AB25" s="90">
        <f>'2025 год_ИСХ'!Z27</f>
        <v>0</v>
      </c>
      <c r="AC25" s="90">
        <f>'2025 год_ИСХ'!AC27</f>
        <v>0</v>
      </c>
      <c r="AD25" s="90">
        <f>'2025 год_ИСХ'!AA26</f>
        <v>0</v>
      </c>
      <c r="AE25" s="90">
        <f>'2025 год_ИСХ'!AD26</f>
        <v>0</v>
      </c>
      <c r="AF25" s="90">
        <f>'2025 год_ИСХ'!Z26</f>
        <v>0</v>
      </c>
      <c r="AG25" s="90">
        <f>'2025 год_ИСХ'!AC26</f>
        <v>0</v>
      </c>
    </row>
    <row r="26" spans="1:34" customFormat="1">
      <c r="B26" s="121"/>
      <c r="C26" s="23"/>
      <c r="D26" s="87"/>
      <c r="E26" s="133"/>
      <c r="F26" s="87"/>
      <c r="G26" s="125"/>
      <c r="H26" s="1"/>
      <c r="I26" s="1"/>
      <c r="J26" s="1"/>
      <c r="K26" s="1"/>
      <c r="L26" s="1"/>
      <c r="M26" s="1"/>
      <c r="N26" s="1"/>
      <c r="O26" s="1"/>
      <c r="P26" s="1"/>
      <c r="Q26" s="2"/>
      <c r="R26" s="2"/>
      <c r="S26" s="2"/>
      <c r="T26" s="1"/>
      <c r="U26" s="1"/>
      <c r="V26" s="1"/>
      <c r="W26" s="1"/>
      <c r="X26" s="1"/>
      <c r="Y26" s="1"/>
      <c r="Z26" s="5"/>
      <c r="AA26" s="5"/>
      <c r="AB26" s="188"/>
      <c r="AC26" s="188"/>
      <c r="AD26" s="5"/>
      <c r="AE26" s="5"/>
      <c r="AF26" s="5"/>
      <c r="AG26" s="5"/>
      <c r="AH26" s="1"/>
    </row>
    <row r="27" spans="1:34" customFormat="1">
      <c r="A27">
        <f t="shared" ref="A27:A31" si="47">A25+1</f>
        <v>11</v>
      </c>
      <c r="B27" s="121" t="str">
        <f t="shared" ref="B27:B29" si="48">B25</f>
        <v>Курский район</v>
      </c>
      <c r="C27" s="23">
        <f t="shared" si="19"/>
        <v>0</v>
      </c>
      <c r="D27" s="87" t="str">
        <f>'2025 год_ИСХ'!B28</f>
        <v>Моковский сельсовет</v>
      </c>
      <c r="E27" s="133" t="str">
        <f>'2025 год_ИСХ'!G28</f>
        <v>закрытая</v>
      </c>
      <c r="F27" s="87" t="str">
        <f>'2025 год_ИСХ'!C28</f>
        <v xml:space="preserve">ГУПКО "Курскоблжилкомхоз" </v>
      </c>
      <c r="G27" s="243">
        <v>4632024035</v>
      </c>
      <c r="H27" s="114" t="e">
        <f>I27+J27</f>
        <v>#REF!</v>
      </c>
      <c r="I27" s="115" t="e">
        <f>O27+U27</f>
        <v>#REF!</v>
      </c>
      <c r="J27" s="115" t="e">
        <f>P27+V27</f>
        <v>#REF!</v>
      </c>
      <c r="K27" s="120" t="e">
        <f>L27+M27</f>
        <v>#REF!</v>
      </c>
      <c r="L27" s="119" t="e">
        <f>R27+X27</f>
        <v>#REF!</v>
      </c>
      <c r="M27" s="117" t="e">
        <f>S27+Y27</f>
        <v>#REF!</v>
      </c>
      <c r="N27" s="111" t="e">
        <f>O27+P27</f>
        <v>#REF!</v>
      </c>
      <c r="O27" s="208" t="e">
        <f>'2025 год_ИСХ'!#REF!+'2025 год_ИСХ'!#REF!</f>
        <v>#REF!</v>
      </c>
      <c r="P27" s="96" t="e">
        <f>'2025 год_ИСХ'!#REF!+'2025 год_ИСХ'!#REF!</f>
        <v>#REF!</v>
      </c>
      <c r="Q27" s="249" t="e">
        <f>R27+S27</f>
        <v>#REF!</v>
      </c>
      <c r="R27" s="95" t="e">
        <f>'2025 год_ИСХ'!#REF!+'2025 год_ИСХ'!#REF!</f>
        <v>#REF!</v>
      </c>
      <c r="S27" s="95" t="e">
        <f>'2025 год_ИСХ'!#REF!+'2025 год_ИСХ'!#REF!</f>
        <v>#REF!</v>
      </c>
      <c r="T27" s="97" t="e">
        <f>U27+V27</f>
        <v>#REF!</v>
      </c>
      <c r="U27" s="95" t="e">
        <f>'2025 год_ИСХ'!#REF!</f>
        <v>#REF!</v>
      </c>
      <c r="V27" s="96" t="e">
        <f>'2025 год_ИСХ'!#REF!</f>
        <v>#REF!</v>
      </c>
      <c r="W27" s="25" t="e">
        <f>X27+Y27</f>
        <v>#REF!</v>
      </c>
      <c r="X27" s="95" t="e">
        <f>'2025 год_ИСХ'!#REF!</f>
        <v>#REF!</v>
      </c>
      <c r="Y27" s="94" t="e">
        <f>'2025 год_ИСХ'!#REF!</f>
        <v>#REF!</v>
      </c>
      <c r="Z27" s="88">
        <f>'2025 год_ИСХ'!AA29</f>
        <v>3758.5679999999998</v>
      </c>
      <c r="AA27" s="90">
        <f>'2025 год_ИСХ'!AD29</f>
        <v>4505.8919999999998</v>
      </c>
      <c r="AB27" s="90">
        <f>'2025 год_ИСХ'!Z29</f>
        <v>0</v>
      </c>
      <c r="AC27" s="90">
        <f>'2025 год_ИСХ'!AC29</f>
        <v>0</v>
      </c>
      <c r="AD27" s="90">
        <f>'2025 год_ИСХ'!AA28</f>
        <v>0</v>
      </c>
      <c r="AE27" s="90">
        <f>'2025 год_ИСХ'!AD28</f>
        <v>0</v>
      </c>
      <c r="AF27" s="90">
        <f>'2025 год_ИСХ'!Z28</f>
        <v>0</v>
      </c>
      <c r="AG27" s="90">
        <f>'2025 год_ИСХ'!AC28</f>
        <v>0</v>
      </c>
    </row>
    <row r="28" spans="1:34" customFormat="1">
      <c r="B28" s="121"/>
      <c r="C28" s="23"/>
      <c r="D28" s="87"/>
      <c r="E28" s="133"/>
      <c r="F28" s="87"/>
      <c r="G28" s="125"/>
      <c r="H28" s="1"/>
      <c r="I28" s="1"/>
      <c r="J28" s="1"/>
      <c r="K28" s="1"/>
      <c r="L28" s="1"/>
      <c r="M28" s="1"/>
      <c r="N28" s="1"/>
      <c r="O28" s="1"/>
      <c r="P28" s="1"/>
      <c r="Q28" s="2"/>
      <c r="R28" s="2"/>
      <c r="S28" s="2"/>
      <c r="T28" s="1"/>
      <c r="U28" s="1"/>
      <c r="V28" s="1"/>
      <c r="W28" s="1"/>
      <c r="X28" s="1"/>
      <c r="Y28" s="1"/>
      <c r="Z28" s="5"/>
      <c r="AA28" s="5"/>
      <c r="AB28" s="188"/>
      <c r="AC28" s="188"/>
      <c r="AD28" s="5"/>
      <c r="AE28" s="5"/>
      <c r="AF28" s="5"/>
      <c r="AG28" s="5"/>
      <c r="AH28" s="1"/>
    </row>
    <row r="29" spans="1:34" customFormat="1">
      <c r="A29">
        <f t="shared" si="47"/>
        <v>12</v>
      </c>
      <c r="B29" s="121" t="str">
        <f t="shared" si="48"/>
        <v>Курский район</v>
      </c>
      <c r="C29" s="23">
        <f t="shared" si="19"/>
        <v>0</v>
      </c>
      <c r="D29" s="87" t="str">
        <f>'2025 год_ИСХ'!B30</f>
        <v>Рышковский сельсовет</v>
      </c>
      <c r="E29" s="133" t="str">
        <f>'2025 год_ИСХ'!G30</f>
        <v>закрытая</v>
      </c>
      <c r="F29" s="87" t="str">
        <f>'2025 год_ИСХ'!C30</f>
        <v>ООО "Санаторий имени И.Д. Черняховского"</v>
      </c>
      <c r="G29" s="243">
        <v>4632024035</v>
      </c>
      <c r="H29" s="114" t="e">
        <f>I29+J29</f>
        <v>#REF!</v>
      </c>
      <c r="I29" s="115" t="e">
        <f>O29+U29</f>
        <v>#REF!</v>
      </c>
      <c r="J29" s="115" t="e">
        <f>P29+V29</f>
        <v>#REF!</v>
      </c>
      <c r="K29" s="120" t="e">
        <f>L29+M29</f>
        <v>#REF!</v>
      </c>
      <c r="L29" s="119" t="e">
        <f>R29+X29</f>
        <v>#REF!</v>
      </c>
      <c r="M29" s="117" t="e">
        <f>S29+Y29</f>
        <v>#REF!</v>
      </c>
      <c r="N29" s="111" t="e">
        <f>O29+P29</f>
        <v>#REF!</v>
      </c>
      <c r="O29" s="208" t="e">
        <f>'2025 год_ИСХ'!#REF!+'2025 год_ИСХ'!#REF!</f>
        <v>#REF!</v>
      </c>
      <c r="P29" s="96" t="e">
        <f>'2025 год_ИСХ'!#REF!+'2025 год_ИСХ'!#REF!</f>
        <v>#REF!</v>
      </c>
      <c r="Q29" s="249" t="e">
        <f>R29+S29</f>
        <v>#REF!</v>
      </c>
      <c r="R29" s="95" t="e">
        <f>'2025 год_ИСХ'!#REF!+'2025 год_ИСХ'!#REF!</f>
        <v>#REF!</v>
      </c>
      <c r="S29" s="95" t="e">
        <f>'2025 год_ИСХ'!#REF!+'2025 год_ИСХ'!#REF!</f>
        <v>#REF!</v>
      </c>
      <c r="T29" s="97" t="e">
        <f>U29+V29</f>
        <v>#REF!</v>
      </c>
      <c r="U29" s="95" t="e">
        <f>'2025 год_ИСХ'!#REF!</f>
        <v>#REF!</v>
      </c>
      <c r="V29" s="96" t="e">
        <f>'2025 год_ИСХ'!#REF!</f>
        <v>#REF!</v>
      </c>
      <c r="W29" s="25" t="e">
        <f>X29+Y29</f>
        <v>#REF!</v>
      </c>
      <c r="X29" s="95" t="e">
        <f>'2025 год_ИСХ'!#REF!</f>
        <v>#REF!</v>
      </c>
      <c r="Y29" s="94" t="e">
        <f>'2025 год_ИСХ'!#REF!</f>
        <v>#REF!</v>
      </c>
      <c r="Z29" s="88">
        <f>'2025 год_ИСХ'!AA31</f>
        <v>0</v>
      </c>
      <c r="AA29" s="90">
        <f>'2025 год_ИСХ'!AD31</f>
        <v>0</v>
      </c>
      <c r="AB29" s="90">
        <f>'2025 год_ИСХ'!Z31</f>
        <v>2866.58</v>
      </c>
      <c r="AC29" s="90">
        <f>'2025 год_ИСХ'!AC31</f>
        <v>3049.3</v>
      </c>
      <c r="AD29" s="90">
        <f>'2025 год_ИСХ'!AA30</f>
        <v>0</v>
      </c>
      <c r="AE29" s="90">
        <f>'2025 год_ИСХ'!AD30</f>
        <v>0</v>
      </c>
      <c r="AF29" s="90">
        <f>'2025 год_ИСХ'!Z30</f>
        <v>37.22</v>
      </c>
      <c r="AG29" s="90">
        <f>'2025 год_ИСХ'!AC30</f>
        <v>40.130000000000003</v>
      </c>
      <c r="AH29" s="1"/>
    </row>
    <row r="30" spans="1:34" customFormat="1">
      <c r="B30" s="121"/>
      <c r="C30" s="23"/>
      <c r="D30" s="87"/>
      <c r="E30" s="133"/>
      <c r="F30" s="87"/>
      <c r="G30" s="125"/>
      <c r="H30" s="1"/>
      <c r="I30" s="1"/>
      <c r="J30" s="1"/>
      <c r="K30" s="1"/>
      <c r="L30" s="1"/>
      <c r="M30" s="1"/>
      <c r="N30" s="1"/>
      <c r="O30" s="1"/>
      <c r="P30" s="1"/>
      <c r="Q30" s="2"/>
      <c r="R30" s="2"/>
      <c r="S30" s="2"/>
      <c r="T30" s="1"/>
      <c r="U30" s="1"/>
      <c r="V30" s="1"/>
      <c r="W30" s="1"/>
      <c r="X30" s="1"/>
      <c r="Y30" s="1"/>
      <c r="Z30" s="5"/>
      <c r="AA30" s="5"/>
      <c r="AB30" s="188"/>
      <c r="AC30" s="188"/>
      <c r="AD30" s="5"/>
      <c r="AE30" s="5"/>
      <c r="AF30" s="5"/>
      <c r="AG30" s="5"/>
      <c r="AH30" s="1"/>
    </row>
    <row r="31" spans="1:34" customFormat="1">
      <c r="A31">
        <f t="shared" si="47"/>
        <v>13</v>
      </c>
      <c r="B31" s="121" t="str">
        <f t="shared" ref="B31" si="49">B27</f>
        <v>Курский район</v>
      </c>
      <c r="C31" s="23">
        <f>C28</f>
        <v>0</v>
      </c>
      <c r="D31" s="87" t="str">
        <f>'2025 год_ИСХ'!B32</f>
        <v>Моковский сельсовет</v>
      </c>
      <c r="E31" s="133" t="str">
        <f>'2025 год_ИСХ'!G32</f>
        <v>закрытая</v>
      </c>
      <c r="F31" s="87" t="str">
        <f>'2025 год_ИСХ'!C32</f>
        <v>Индивидуальный предприниматель Рустем Мансур Исмаилович</v>
      </c>
      <c r="G31" s="245">
        <v>461109152080</v>
      </c>
      <c r="H31" s="114" t="e">
        <f>I31+J31</f>
        <v>#REF!</v>
      </c>
      <c r="I31" s="115" t="e">
        <f>O31+U31</f>
        <v>#REF!</v>
      </c>
      <c r="J31" s="115" t="e">
        <f>P31+V31</f>
        <v>#REF!</v>
      </c>
      <c r="K31" s="120" t="e">
        <f>L31+M31</f>
        <v>#REF!</v>
      </c>
      <c r="L31" s="119" t="e">
        <f>R31+X31</f>
        <v>#REF!</v>
      </c>
      <c r="M31" s="117" t="e">
        <f>S31+Y31</f>
        <v>#REF!</v>
      </c>
      <c r="N31" s="111" t="e">
        <f>O31+P31</f>
        <v>#REF!</v>
      </c>
      <c r="O31" s="208" t="e">
        <f>'2025 год_ИСХ'!#REF!+'2025 год_ИСХ'!#REF!</f>
        <v>#REF!</v>
      </c>
      <c r="P31" s="96" t="e">
        <f>'2025 год_ИСХ'!#REF!+'2025 год_ИСХ'!#REF!</f>
        <v>#REF!</v>
      </c>
      <c r="Q31" s="249" t="e">
        <f>R31+S31</f>
        <v>#REF!</v>
      </c>
      <c r="R31" s="95" t="e">
        <f>'2025 год_ИСХ'!#REF!+'2025 год_ИСХ'!#REF!</f>
        <v>#REF!</v>
      </c>
      <c r="S31" s="95" t="e">
        <f>'2025 год_ИСХ'!#REF!+'2025 год_ИСХ'!#REF!</f>
        <v>#REF!</v>
      </c>
      <c r="T31" s="97" t="e">
        <f>U31+V31</f>
        <v>#REF!</v>
      </c>
      <c r="U31" s="95" t="e">
        <f>'2025 год_ИСХ'!#REF!</f>
        <v>#REF!</v>
      </c>
      <c r="V31" s="96" t="e">
        <f>'2025 год_ИСХ'!#REF!</f>
        <v>#REF!</v>
      </c>
      <c r="W31" s="25" t="e">
        <f>X31+Y31</f>
        <v>#REF!</v>
      </c>
      <c r="X31" s="95" t="e">
        <f>'2025 год_ИСХ'!#REF!</f>
        <v>#REF!</v>
      </c>
      <c r="Y31" s="94" t="e">
        <f>'2025 год_ИСХ'!#REF!</f>
        <v>#REF!</v>
      </c>
      <c r="Z31" s="88">
        <f>'2025 год_ИСХ'!AA33</f>
        <v>2437.5100000000002</v>
      </c>
      <c r="AA31" s="90">
        <f>'2025 год_ИСХ'!AD33</f>
        <v>2507.09</v>
      </c>
      <c r="AB31" s="90">
        <f>'2025 год_ИСХ'!Z33</f>
        <v>2437.5100000000002</v>
      </c>
      <c r="AC31" s="90">
        <f>'2025 год_ИСХ'!AC33</f>
        <v>2507.09</v>
      </c>
      <c r="AD31" s="90">
        <f>'2025 год_ИСХ'!AA32</f>
        <v>14.58</v>
      </c>
      <c r="AE31" s="90">
        <f>'2025 год_ИСХ'!AD32</f>
        <v>15.68</v>
      </c>
      <c r="AF31" s="90">
        <f>'2025 год_ИСХ'!Z32</f>
        <v>14.58</v>
      </c>
      <c r="AG31" s="90">
        <f>'2025 год_ИСХ'!AC32</f>
        <v>15.68</v>
      </c>
      <c r="AH31" s="1"/>
    </row>
    <row r="32" spans="1:34" customFormat="1">
      <c r="B32" s="121"/>
      <c r="C32" s="23"/>
      <c r="D32" s="87"/>
      <c r="E32" s="133"/>
      <c r="F32" s="87"/>
      <c r="G32" s="125"/>
      <c r="H32" s="1"/>
      <c r="I32" s="1"/>
      <c r="J32" s="1"/>
      <c r="K32" s="1"/>
      <c r="L32" s="1"/>
      <c r="M32" s="1"/>
      <c r="N32" s="1"/>
      <c r="O32" s="1"/>
      <c r="P32" s="1"/>
      <c r="Q32" s="2"/>
      <c r="R32" s="2"/>
      <c r="S32" s="2"/>
      <c r="T32" s="1"/>
      <c r="U32" s="1"/>
      <c r="V32" s="1"/>
      <c r="W32" s="1"/>
      <c r="X32" s="1"/>
      <c r="Y32" s="1"/>
      <c r="Z32" s="5"/>
      <c r="AA32" s="5"/>
      <c r="AB32" s="188"/>
      <c r="AC32" s="188"/>
      <c r="AD32" s="5"/>
      <c r="AE32" s="5"/>
      <c r="AF32" s="5"/>
      <c r="AG32" s="5"/>
      <c r="AH32" s="1"/>
    </row>
    <row r="33" spans="1:34" customFormat="1">
      <c r="A33">
        <f>A31+1</f>
        <v>14</v>
      </c>
      <c r="B33" s="121" t="str">
        <f>B31</f>
        <v>Курский район</v>
      </c>
      <c r="C33" s="23">
        <f>C32</f>
        <v>0</v>
      </c>
      <c r="D33" s="87" t="str">
        <f>'2025 год_ИСХ'!B34</f>
        <v>Щетинский сельсовет</v>
      </c>
      <c r="E33" s="133" t="str">
        <f>'2025 год_ИСХ'!G34</f>
        <v>открытая</v>
      </c>
      <c r="F33" s="87" t="str">
        <f>'2025 год_ИСХ'!C34</f>
        <v>«АО «РИР Энерго» (филиал  АО «РИР Энерго» - «Курская генерация»)</v>
      </c>
      <c r="G33" s="244">
        <v>6829012680</v>
      </c>
      <c r="H33" s="114" t="e">
        <f>I33+J33</f>
        <v>#REF!</v>
      </c>
      <c r="I33" s="115" t="e">
        <f>O33+U33</f>
        <v>#REF!</v>
      </c>
      <c r="J33" s="115" t="e">
        <f>P33+V33</f>
        <v>#REF!</v>
      </c>
      <c r="K33" s="120" t="e">
        <f>L33+M33</f>
        <v>#REF!</v>
      </c>
      <c r="L33" s="119" t="e">
        <f>R33+X33</f>
        <v>#REF!</v>
      </c>
      <c r="M33" s="117" t="e">
        <f>S33+Y33</f>
        <v>#REF!</v>
      </c>
      <c r="N33" s="111" t="e">
        <f>O33+P33</f>
        <v>#REF!</v>
      </c>
      <c r="O33" s="110" t="e">
        <f>'2025 год_ИСХ'!#REF!+'2025 год_ИСХ'!#REF!</f>
        <v>#REF!</v>
      </c>
      <c r="P33" s="96" t="e">
        <f>'2025 год_ИСХ'!#REF!+'2025 год_ИСХ'!#REF!</f>
        <v>#REF!</v>
      </c>
      <c r="Q33" s="107" t="e">
        <f>R33+S33</f>
        <v>#REF!</v>
      </c>
      <c r="R33" s="95" t="e">
        <f>'2025 год_ИСХ'!#REF!+'2025 год_ИСХ'!#REF!</f>
        <v>#REF!</v>
      </c>
      <c r="S33" s="95" t="e">
        <f>'2025 год_ИСХ'!#REF!+'2025 год_ИСХ'!#REF!</f>
        <v>#REF!</v>
      </c>
      <c r="T33" s="97" t="e">
        <f>U33+V33</f>
        <v>#REF!</v>
      </c>
      <c r="U33" s="95" t="e">
        <f>'2025 год_ИСХ'!#REF!</f>
        <v>#REF!</v>
      </c>
      <c r="V33" s="96" t="e">
        <f>'2025 год_ИСХ'!#REF!</f>
        <v>#REF!</v>
      </c>
      <c r="W33" s="25" t="e">
        <f>X33+Y33</f>
        <v>#REF!</v>
      </c>
      <c r="X33" s="95" t="e">
        <f>'2025 год_ИСХ'!#REF!</f>
        <v>#REF!</v>
      </c>
      <c r="Y33" s="94" t="e">
        <f>'2025 год_ИСХ'!#REF!</f>
        <v>#REF!</v>
      </c>
      <c r="Z33" s="88">
        <f>'2025 год_ИСХ'!AA35</f>
        <v>2598.9719999999998</v>
      </c>
      <c r="AA33" s="90">
        <f>'2025 год_ИСХ'!AD35</f>
        <v>2988.6239999999998</v>
      </c>
      <c r="AB33" s="90">
        <f>'2025 год_ИСХ'!Z35</f>
        <v>2403.02</v>
      </c>
      <c r="AC33" s="90">
        <f>'2025 год_ИСХ'!AC35</f>
        <v>2710.6065599999997</v>
      </c>
      <c r="AD33" s="90">
        <f>'2025 год_ИСХ'!AA34</f>
        <v>35.495999999999995</v>
      </c>
      <c r="AE33" s="90">
        <f>'2025 год_ИСХ'!AD34</f>
        <v>36.18</v>
      </c>
      <c r="AF33" s="90">
        <f>'2025 год_ИСХ'!Z34</f>
        <v>32.42</v>
      </c>
      <c r="AG33" s="90">
        <f>'2025 год_ИСХ'!AC34</f>
        <v>36.18</v>
      </c>
    </row>
    <row r="34" spans="1:34" customFormat="1">
      <c r="B34" s="121"/>
      <c r="C34" s="23"/>
      <c r="D34" s="87"/>
      <c r="E34" s="133"/>
      <c r="F34" s="87"/>
      <c r="G34" s="125"/>
      <c r="H34" s="1"/>
      <c r="I34" s="1"/>
      <c r="J34" s="1"/>
      <c r="K34" s="1"/>
      <c r="L34" s="1"/>
      <c r="M34" s="1"/>
      <c r="N34" s="1"/>
      <c r="O34" s="1"/>
      <c r="P34" s="1"/>
      <c r="Q34" s="2"/>
      <c r="R34" s="2"/>
      <c r="S34" s="2"/>
      <c r="T34" s="1"/>
      <c r="U34" s="1"/>
      <c r="V34" s="1"/>
      <c r="W34" s="1"/>
      <c r="X34" s="1"/>
      <c r="Y34" s="1"/>
      <c r="Z34" s="5"/>
      <c r="AA34" s="5"/>
      <c r="AB34" s="188"/>
      <c r="AC34" s="188"/>
      <c r="AD34" s="5"/>
      <c r="AE34" s="5"/>
      <c r="AF34" s="5"/>
      <c r="AG34" s="5"/>
      <c r="AH34" s="1"/>
    </row>
    <row r="35" spans="1:34" customFormat="1">
      <c r="A35">
        <f t="shared" ref="A35" si="50">A33+1</f>
        <v>15</v>
      </c>
      <c r="B35" s="121" t="str">
        <f t="shared" ref="B35" si="51">B33</f>
        <v>Курский район</v>
      </c>
      <c r="C35" s="23">
        <f t="shared" si="19"/>
        <v>0</v>
      </c>
      <c r="D35" s="87" t="str">
        <f>'2025 год_ИСХ'!B36</f>
        <v>Щетинский сельсовет</v>
      </c>
      <c r="E35" s="133" t="str">
        <f>'2025 год_ИСХ'!G36</f>
        <v>закрытая</v>
      </c>
      <c r="F35" s="87" t="str">
        <f>'2025 год_ИСХ'!C36</f>
        <v xml:space="preserve">ГУПКО "Курскоблжилкомхоз" </v>
      </c>
      <c r="G35" s="243">
        <v>4632024035</v>
      </c>
      <c r="H35" s="114" t="e">
        <f>I35+J35</f>
        <v>#REF!</v>
      </c>
      <c r="I35" s="115" t="e">
        <f>O35+U35</f>
        <v>#REF!</v>
      </c>
      <c r="J35" s="115" t="e">
        <f>P35+V35</f>
        <v>#REF!</v>
      </c>
      <c r="K35" s="120" t="e">
        <f>L35+M35</f>
        <v>#REF!</v>
      </c>
      <c r="L35" s="119" t="e">
        <f>R35+X35</f>
        <v>#REF!</v>
      </c>
      <c r="M35" s="117" t="e">
        <f>S35+Y35</f>
        <v>#REF!</v>
      </c>
      <c r="N35" s="111" t="e">
        <f>O35+P35</f>
        <v>#REF!</v>
      </c>
      <c r="O35" s="208" t="e">
        <f>'2025 год_ИСХ'!#REF!+'2025 год_ИСХ'!#REF!</f>
        <v>#REF!</v>
      </c>
      <c r="P35" s="96" t="e">
        <f>'2025 год_ИСХ'!#REF!+'2025 год_ИСХ'!#REF!</f>
        <v>#REF!</v>
      </c>
      <c r="Q35" s="249" t="e">
        <f>R35+S35</f>
        <v>#REF!</v>
      </c>
      <c r="R35" s="95" t="e">
        <f>'2025 год_ИСХ'!#REF!+'2025 год_ИСХ'!#REF!</f>
        <v>#REF!</v>
      </c>
      <c r="S35" s="95" t="e">
        <f>'2025 год_ИСХ'!#REF!+'2025 год_ИСХ'!#REF!</f>
        <v>#REF!</v>
      </c>
      <c r="T35" s="97" t="e">
        <f>U35+V35</f>
        <v>#REF!</v>
      </c>
      <c r="U35" s="95" t="e">
        <f>'2025 год_ИСХ'!#REF!</f>
        <v>#REF!</v>
      </c>
      <c r="V35" s="96" t="e">
        <f>'2025 год_ИСХ'!#REF!</f>
        <v>#REF!</v>
      </c>
      <c r="W35" s="25" t="e">
        <f>X35+Y35</f>
        <v>#REF!</v>
      </c>
      <c r="X35" s="95" t="e">
        <f>'2025 год_ИСХ'!#REF!</f>
        <v>#REF!</v>
      </c>
      <c r="Y35" s="94" t="e">
        <f>'2025 год_ИСХ'!#REF!</f>
        <v>#REF!</v>
      </c>
      <c r="Z35" s="88">
        <f>'2025 год_ИСХ'!AA37</f>
        <v>3758.5679999999998</v>
      </c>
      <c r="AA35" s="90">
        <f>'2025 год_ИСХ'!AD37</f>
        <v>4505.8919999999998</v>
      </c>
      <c r="AB35" s="90">
        <f>'2025 год_ИСХ'!Z37</f>
        <v>0</v>
      </c>
      <c r="AC35" s="90">
        <f>'2025 год_ИСХ'!AC37</f>
        <v>0</v>
      </c>
      <c r="AD35" s="90">
        <f>'2025 год_ИСХ'!AA36</f>
        <v>0</v>
      </c>
      <c r="AE35" s="90">
        <f>'2025 год_ИСХ'!AD36</f>
        <v>0</v>
      </c>
      <c r="AF35" s="90">
        <f>'2025 год_ИСХ'!Z36</f>
        <v>0</v>
      </c>
      <c r="AG35" s="90">
        <f>'2025 год_ИСХ'!AC36</f>
        <v>0</v>
      </c>
    </row>
    <row r="36" spans="1:34" customFormat="1">
      <c r="B36" s="121"/>
      <c r="C36" s="23"/>
      <c r="D36" s="87"/>
      <c r="E36" s="133"/>
      <c r="F36" s="87"/>
      <c r="G36" s="125"/>
      <c r="H36" s="114"/>
      <c r="I36" s="115"/>
      <c r="J36" s="115"/>
      <c r="K36" s="120"/>
      <c r="L36" s="119"/>
      <c r="M36" s="117"/>
      <c r="N36" s="111"/>
      <c r="O36" s="208"/>
      <c r="P36" s="96"/>
      <c r="Q36" s="107"/>
      <c r="R36" s="95"/>
      <c r="S36" s="95"/>
      <c r="T36" s="97"/>
      <c r="U36" s="95"/>
      <c r="V36" s="96"/>
      <c r="W36" s="25"/>
      <c r="X36" s="95"/>
      <c r="Y36" s="94"/>
      <c r="Z36" s="88"/>
      <c r="AA36" s="90"/>
      <c r="AB36" s="90"/>
      <c r="AC36" s="90"/>
      <c r="AD36" s="90"/>
      <c r="AE36" s="90"/>
      <c r="AF36" s="90"/>
      <c r="AG36" s="90"/>
    </row>
    <row r="37" spans="1:34" customFormat="1">
      <c r="A37">
        <f t="shared" ref="A37" si="52">A35+1</f>
        <v>16</v>
      </c>
      <c r="B37" s="121" t="str">
        <f t="shared" ref="B37" si="53">B35</f>
        <v>Курский район</v>
      </c>
      <c r="C37" s="23">
        <f t="shared" si="19"/>
        <v>0</v>
      </c>
      <c r="D37" s="87" t="str">
        <f>'2025 год_ИСХ'!B38</f>
        <v>Щетинский сельсовет</v>
      </c>
      <c r="E37" s="133" t="str">
        <f>'2025 год_ИСХ'!G38</f>
        <v>закрытая</v>
      </c>
      <c r="F37" s="87" t="str">
        <f>'2025 год_ИСХ'!C38</f>
        <v>МУП ЖКХ "Родник"</v>
      </c>
      <c r="G37" s="244">
        <v>4611013586</v>
      </c>
      <c r="H37" s="114" t="e">
        <f>I37+J37</f>
        <v>#REF!</v>
      </c>
      <c r="I37" s="115" t="e">
        <f>O37+U37</f>
        <v>#REF!</v>
      </c>
      <c r="J37" s="115" t="e">
        <f>P37+V37</f>
        <v>#REF!</v>
      </c>
      <c r="K37" s="120" t="e">
        <f>L37+M37</f>
        <v>#REF!</v>
      </c>
      <c r="L37" s="119" t="e">
        <f>R37+X37</f>
        <v>#REF!</v>
      </c>
      <c r="M37" s="117" t="e">
        <f>S37+Y37</f>
        <v>#REF!</v>
      </c>
      <c r="N37" s="111" t="e">
        <f>O37+P37</f>
        <v>#REF!</v>
      </c>
      <c r="O37" s="110" t="e">
        <f>'2025 год_ИСХ'!#REF!+'2025 год_ИСХ'!#REF!</f>
        <v>#REF!</v>
      </c>
      <c r="P37" s="96" t="e">
        <f>'2025 год_ИСХ'!#REF!+'2025 год_ИСХ'!#REF!</f>
        <v>#REF!</v>
      </c>
      <c r="Q37" s="249" t="e">
        <f>R37+S37</f>
        <v>#REF!</v>
      </c>
      <c r="R37" s="95" t="e">
        <f>'2025 год_ИСХ'!#REF!+'2025 год_ИСХ'!#REF!</f>
        <v>#REF!</v>
      </c>
      <c r="S37" s="95" t="e">
        <f>'2025 год_ИСХ'!#REF!+'2025 год_ИСХ'!#REF!</f>
        <v>#REF!</v>
      </c>
      <c r="T37" s="97" t="e">
        <f>U37+V37</f>
        <v>#REF!</v>
      </c>
      <c r="U37" s="95" t="e">
        <f>'2025 год_ИСХ'!#REF!</f>
        <v>#REF!</v>
      </c>
      <c r="V37" s="96" t="e">
        <f>'2025 год_ИСХ'!#REF!</f>
        <v>#REF!</v>
      </c>
      <c r="W37" s="25" t="e">
        <f>X37+Y37</f>
        <v>#REF!</v>
      </c>
      <c r="X37" s="95" t="e">
        <f>'2025 год_ИСХ'!#REF!</f>
        <v>#REF!</v>
      </c>
      <c r="Y37" s="94" t="e">
        <f>'2025 год_ИСХ'!#REF!</f>
        <v>#REF!</v>
      </c>
      <c r="Z37" s="88">
        <f>'2025 год_ИСХ'!AA39</f>
        <v>0</v>
      </c>
      <c r="AA37" s="90">
        <f>'2025 год_ИСХ'!AD39</f>
        <v>0</v>
      </c>
      <c r="AB37" s="90">
        <f>'2025 год_ИСХ'!Z39</f>
        <v>3524.67</v>
      </c>
      <c r="AC37" s="90">
        <f>'2025 год_ИСХ'!AC39</f>
        <v>3595.17</v>
      </c>
      <c r="AD37" s="90">
        <f>'2025 год_ИСХ'!AA38</f>
        <v>0</v>
      </c>
      <c r="AE37" s="90">
        <f>'2025 год_ИСХ'!AD38</f>
        <v>0</v>
      </c>
      <c r="AF37" s="90">
        <f>'2025 год_ИСХ'!Z38</f>
        <v>34.1</v>
      </c>
      <c r="AG37" s="90">
        <f>'2025 год_ИСХ'!AC38</f>
        <v>38.869999999999997</v>
      </c>
    </row>
    <row r="38" spans="1:34" customFormat="1">
      <c r="B38" s="121"/>
      <c r="C38" s="23"/>
      <c r="D38" s="87"/>
      <c r="E38" s="133"/>
      <c r="F38" s="87"/>
      <c r="G38" s="125"/>
      <c r="H38" s="114"/>
      <c r="I38" s="115"/>
      <c r="J38" s="115"/>
      <c r="K38" s="120"/>
      <c r="L38" s="119"/>
      <c r="M38" s="117"/>
      <c r="N38" s="111"/>
      <c r="O38" s="110"/>
      <c r="P38" s="96"/>
      <c r="Q38" s="107"/>
      <c r="R38" s="95"/>
      <c r="S38" s="95"/>
      <c r="T38" s="97"/>
      <c r="U38" s="95"/>
      <c r="V38" s="96"/>
      <c r="W38" s="25"/>
      <c r="X38" s="95"/>
      <c r="Y38" s="94"/>
      <c r="Z38" s="88"/>
      <c r="AA38" s="90"/>
      <c r="AB38" s="90"/>
      <c r="AC38" s="90"/>
      <c r="AD38" s="90"/>
      <c r="AE38" s="90"/>
      <c r="AF38" s="90"/>
      <c r="AG38" s="90"/>
    </row>
    <row r="39" spans="1:34" customFormat="1">
      <c r="A39">
        <f t="shared" ref="A39" si="54">A37+1</f>
        <v>17</v>
      </c>
      <c r="B39" s="121" t="str">
        <f t="shared" ref="B39" si="55">B37</f>
        <v>Курский район</v>
      </c>
      <c r="C39" s="23">
        <f t="shared" si="19"/>
        <v>0</v>
      </c>
      <c r="D39" s="87" t="str">
        <f>'2025 год_ИСХ'!B40</f>
        <v xml:space="preserve">Ворошневский сельсовет
</v>
      </c>
      <c r="E39" s="133" t="str">
        <f>'2025 год_ИСХ'!G40</f>
        <v>закрытая</v>
      </c>
      <c r="F39" s="87" t="str">
        <f>'2025 год_ИСХ'!C40</f>
        <v>МУП ЖКХ "Родник"</v>
      </c>
      <c r="G39" s="244">
        <v>4611013586</v>
      </c>
      <c r="H39" s="114" t="e">
        <f>I39+J39</f>
        <v>#REF!</v>
      </c>
      <c r="I39" s="115" t="e">
        <f>O39+U39</f>
        <v>#REF!</v>
      </c>
      <c r="J39" s="115" t="e">
        <f>P39+V39</f>
        <v>#REF!</v>
      </c>
      <c r="K39" s="120" t="e">
        <f>L39+M39</f>
        <v>#REF!</v>
      </c>
      <c r="L39" s="119" t="e">
        <f>R39+X39</f>
        <v>#REF!</v>
      </c>
      <c r="M39" s="117" t="e">
        <f>S39+Y39</f>
        <v>#REF!</v>
      </c>
      <c r="N39" s="111" t="e">
        <f>O39+P39</f>
        <v>#REF!</v>
      </c>
      <c r="O39" s="110" t="e">
        <f>'2025 год_ИСХ'!#REF!+'2025 год_ИСХ'!#REF!</f>
        <v>#REF!</v>
      </c>
      <c r="P39" s="96" t="e">
        <f>'2025 год_ИСХ'!#REF!+'2025 год_ИСХ'!#REF!</f>
        <v>#REF!</v>
      </c>
      <c r="Q39" s="249" t="e">
        <f>R39+S39</f>
        <v>#REF!</v>
      </c>
      <c r="R39" s="95" t="e">
        <f>'2025 год_ИСХ'!#REF!+'2025 год_ИСХ'!#REF!</f>
        <v>#REF!</v>
      </c>
      <c r="S39" s="95" t="e">
        <f>'2025 год_ИСХ'!#REF!+'2025 год_ИСХ'!#REF!</f>
        <v>#REF!</v>
      </c>
      <c r="T39" s="97" t="e">
        <f>U39+V39</f>
        <v>#REF!</v>
      </c>
      <c r="U39" s="95" t="e">
        <f>'2025 год_ИСХ'!#REF!</f>
        <v>#REF!</v>
      </c>
      <c r="V39" s="96" t="e">
        <f>'2025 год_ИСХ'!#REF!</f>
        <v>#REF!</v>
      </c>
      <c r="W39" s="25" t="e">
        <f>X39+Y39</f>
        <v>#REF!</v>
      </c>
      <c r="X39" s="95" t="e">
        <f>'2025 год_ИСХ'!#REF!</f>
        <v>#REF!</v>
      </c>
      <c r="Y39" s="94" t="e">
        <f>'2025 год_ИСХ'!#REF!</f>
        <v>#REF!</v>
      </c>
      <c r="Z39" s="88">
        <f>'2025 год_ИСХ'!AA41</f>
        <v>0</v>
      </c>
      <c r="AA39" s="90">
        <f>'2025 год_ИСХ'!AD41</f>
        <v>0</v>
      </c>
      <c r="AB39" s="90">
        <f>'2025 год_ИСХ'!Z41</f>
        <v>3052.71</v>
      </c>
      <c r="AC39" s="90">
        <f>'2025 год_ИСХ'!AC41</f>
        <v>3479.78</v>
      </c>
      <c r="AD39" s="90">
        <f>'2025 год_ИСХ'!AA40</f>
        <v>0</v>
      </c>
      <c r="AE39" s="90">
        <f>'2025 год_ИСХ'!AD40</f>
        <v>0</v>
      </c>
      <c r="AF39" s="90">
        <f>'2025 год_ИСХ'!Z40</f>
        <v>54.69</v>
      </c>
      <c r="AG39" s="90">
        <f>'2025 год_ИСХ'!AC40</f>
        <v>60.3</v>
      </c>
    </row>
    <row r="40" spans="1:34" customFormat="1">
      <c r="B40" s="121"/>
      <c r="C40" s="23"/>
      <c r="D40" s="87"/>
      <c r="E40" s="133"/>
      <c r="F40" s="87"/>
      <c r="G40" s="125"/>
      <c r="H40" s="114"/>
      <c r="I40" s="115"/>
      <c r="J40" s="115"/>
      <c r="K40" s="120"/>
      <c r="L40" s="119"/>
      <c r="M40" s="117"/>
      <c r="N40" s="111"/>
      <c r="O40" s="110"/>
      <c r="P40" s="96"/>
      <c r="Q40" s="107"/>
      <c r="R40" s="95"/>
      <c r="S40" s="95"/>
      <c r="T40" s="97"/>
      <c r="U40" s="95"/>
      <c r="V40" s="96"/>
      <c r="W40" s="25"/>
      <c r="X40" s="95"/>
      <c r="Y40" s="94"/>
      <c r="Z40" s="88"/>
      <c r="AA40" s="90"/>
      <c r="AB40" s="90"/>
      <c r="AC40" s="90"/>
      <c r="AD40" s="90"/>
      <c r="AE40" s="90"/>
      <c r="AF40" s="90"/>
      <c r="AG40" s="90"/>
    </row>
    <row r="41" spans="1:34" customFormat="1">
      <c r="A41">
        <f t="shared" ref="A41" si="56">A39+1</f>
        <v>18</v>
      </c>
      <c r="B41" s="121" t="str">
        <f>'2025 год_ИСХ'!A42</f>
        <v>Курчатовский район</v>
      </c>
      <c r="C41" s="23">
        <f t="shared" si="19"/>
        <v>0</v>
      </c>
      <c r="D41" s="87" t="str">
        <f>'2025 год_ИСХ'!B42</f>
        <v>п.им. К.Либкнехта</v>
      </c>
      <c r="E41" s="133" t="str">
        <f>'2025 год_ИСХ'!G42</f>
        <v>закрытая</v>
      </c>
      <c r="F41" s="87" t="str">
        <f>'2025 год_ИСХ'!C42</f>
        <v xml:space="preserve">ГУПКО "Курскоблжилкомхоз"                              </v>
      </c>
      <c r="G41" s="243">
        <v>4632024035</v>
      </c>
      <c r="H41" s="114" t="e">
        <f>I41+J41</f>
        <v>#REF!</v>
      </c>
      <c r="I41" s="115" t="e">
        <f>O41+U41</f>
        <v>#REF!</v>
      </c>
      <c r="J41" s="115" t="e">
        <f>P41+V41</f>
        <v>#REF!</v>
      </c>
      <c r="K41" s="120" t="e">
        <f>L41+M41</f>
        <v>#REF!</v>
      </c>
      <c r="L41" s="119" t="e">
        <f>R41+X41</f>
        <v>#REF!</v>
      </c>
      <c r="M41" s="117" t="e">
        <f>S41+Y41</f>
        <v>#REF!</v>
      </c>
      <c r="N41" s="111" t="e">
        <f>O41+P41</f>
        <v>#REF!</v>
      </c>
      <c r="O41" s="110" t="e">
        <f>'2025 год_ИСХ'!#REF!+'2025 год_ИСХ'!#REF!</f>
        <v>#REF!</v>
      </c>
      <c r="P41" s="96" t="e">
        <f>'2025 год_ИСХ'!#REF!+'2025 год_ИСХ'!#REF!</f>
        <v>#REF!</v>
      </c>
      <c r="Q41" s="249" t="e">
        <f>R41+S41</f>
        <v>#REF!</v>
      </c>
      <c r="R41" s="95" t="e">
        <f>'2025 год_ИСХ'!#REF!+'2025 год_ИСХ'!#REF!</f>
        <v>#REF!</v>
      </c>
      <c r="S41" s="95" t="e">
        <f>'2025 год_ИСХ'!#REF!+'2025 год_ИСХ'!#REF!</f>
        <v>#REF!</v>
      </c>
      <c r="T41" s="97" t="e">
        <f>U41+V41</f>
        <v>#REF!</v>
      </c>
      <c r="U41" s="95" t="e">
        <f>'2025 год_ИСХ'!#REF!</f>
        <v>#REF!</v>
      </c>
      <c r="V41" s="96" t="e">
        <f>'2025 год_ИСХ'!#REF!</f>
        <v>#REF!</v>
      </c>
      <c r="W41" s="25" t="e">
        <f>X41+Y41</f>
        <v>#REF!</v>
      </c>
      <c r="X41" s="95" t="e">
        <f>'2025 год_ИСХ'!#REF!</f>
        <v>#REF!</v>
      </c>
      <c r="Y41" s="94" t="e">
        <f>'2025 год_ИСХ'!#REF!</f>
        <v>#REF!</v>
      </c>
      <c r="Z41" s="88">
        <f>'2025 год_ИСХ'!AA43</f>
        <v>3758.5679999999998</v>
      </c>
      <c r="AA41" s="90">
        <f>'2025 год_ИСХ'!AD43</f>
        <v>4505.8919999999998</v>
      </c>
      <c r="AB41" s="90">
        <f>'2025 год_ИСХ'!Z43</f>
        <v>0</v>
      </c>
      <c r="AC41" s="90">
        <f>'2025 год_ИСХ'!AC43</f>
        <v>0</v>
      </c>
      <c r="AD41" s="90">
        <f>'2025 год_ИСХ'!AA42</f>
        <v>72.983999999999995</v>
      </c>
      <c r="AE41" s="90">
        <f>'2025 год_ИСХ'!AD42</f>
        <v>77.051999999999992</v>
      </c>
      <c r="AF41" s="90">
        <f>'2025 год_ИСХ'!Z42</f>
        <v>0</v>
      </c>
      <c r="AG41" s="90">
        <f>'2025 год_ИСХ'!AC42</f>
        <v>0</v>
      </c>
    </row>
    <row r="42" spans="1:34" customFormat="1">
      <c r="B42" s="121"/>
      <c r="C42" s="23"/>
      <c r="D42" s="87"/>
      <c r="E42" s="133"/>
      <c r="F42" s="87"/>
      <c r="G42" s="125"/>
      <c r="H42" s="114"/>
      <c r="I42" s="115"/>
      <c r="J42" s="115"/>
      <c r="K42" s="120"/>
      <c r="L42" s="119"/>
      <c r="M42" s="117"/>
      <c r="N42" s="111"/>
      <c r="O42" s="110"/>
      <c r="P42" s="96"/>
      <c r="Q42" s="107"/>
      <c r="R42" s="95"/>
      <c r="S42" s="95"/>
      <c r="T42" s="97"/>
      <c r="U42" s="95"/>
      <c r="V42" s="96"/>
      <c r="W42" s="25"/>
      <c r="X42" s="95"/>
      <c r="Y42" s="94"/>
      <c r="Z42" s="88"/>
      <c r="AA42" s="90"/>
      <c r="AB42" s="90"/>
      <c r="AC42" s="90"/>
      <c r="AD42" s="90"/>
      <c r="AE42" s="90"/>
      <c r="AF42" s="90"/>
      <c r="AG42" s="90"/>
    </row>
    <row r="43" spans="1:34" customFormat="1">
      <c r="A43">
        <f t="shared" ref="A43" si="57">A41+1</f>
        <v>19</v>
      </c>
      <c r="B43" s="121" t="str">
        <f>'2025 год_ИСХ'!A44</f>
        <v>Медвенский район</v>
      </c>
      <c r="C43" s="23">
        <f t="shared" si="19"/>
        <v>0</v>
      </c>
      <c r="D43" s="87" t="str">
        <f>'2025 год_ИСХ'!B44</f>
        <v xml:space="preserve"> п. Медвенка</v>
      </c>
      <c r="E43" s="133" t="str">
        <f>'2025 год_ИСХ'!G44</f>
        <v>закрытая</v>
      </c>
      <c r="F43" s="87" t="str">
        <f>'2025 год_ИСХ'!C44</f>
        <v xml:space="preserve">ГУПКО "Курскоблжилкомхоз"                              </v>
      </c>
      <c r="G43" s="243">
        <v>4632024035</v>
      </c>
      <c r="H43" s="114" t="e">
        <f>I43+J43</f>
        <v>#REF!</v>
      </c>
      <c r="I43" s="115" t="e">
        <f>O43+U43</f>
        <v>#REF!</v>
      </c>
      <c r="J43" s="115" t="e">
        <f>P43+V43</f>
        <v>#REF!</v>
      </c>
      <c r="K43" s="120" t="e">
        <f>L43+M43</f>
        <v>#REF!</v>
      </c>
      <c r="L43" s="119" t="e">
        <f>R43+X43</f>
        <v>#REF!</v>
      </c>
      <c r="M43" s="117" t="e">
        <f>S43+Y43</f>
        <v>#REF!</v>
      </c>
      <c r="N43" s="111" t="e">
        <f>O43+P43</f>
        <v>#REF!</v>
      </c>
      <c r="O43" s="110" t="e">
        <f>'2025 год_ИСХ'!#REF!+'2025 год_ИСХ'!#REF!</f>
        <v>#REF!</v>
      </c>
      <c r="P43" s="96" t="e">
        <f>'2025 год_ИСХ'!#REF!+'2025 год_ИСХ'!#REF!</f>
        <v>#REF!</v>
      </c>
      <c r="Q43" s="249" t="e">
        <f>R43+S43</f>
        <v>#REF!</v>
      </c>
      <c r="R43" s="95" t="e">
        <f>'2025 год_ИСХ'!#REF!+'2025 год_ИСХ'!#REF!</f>
        <v>#REF!</v>
      </c>
      <c r="S43" s="95" t="e">
        <f>'2025 год_ИСХ'!#REF!+'2025 год_ИСХ'!#REF!</f>
        <v>#REF!</v>
      </c>
      <c r="T43" s="97" t="e">
        <f>U43+V43</f>
        <v>#REF!</v>
      </c>
      <c r="U43" s="95" t="e">
        <f>'2025 год_ИСХ'!#REF!</f>
        <v>#REF!</v>
      </c>
      <c r="V43" s="96" t="e">
        <f>'2025 год_ИСХ'!#REF!</f>
        <v>#REF!</v>
      </c>
      <c r="W43" s="25" t="e">
        <f>X43+Y43</f>
        <v>#REF!</v>
      </c>
      <c r="X43" s="95" t="e">
        <f>'2025 год_ИСХ'!#REF!</f>
        <v>#REF!</v>
      </c>
      <c r="Y43" s="94" t="e">
        <f>'2025 год_ИСХ'!#REF!</f>
        <v>#REF!</v>
      </c>
      <c r="Z43" s="88">
        <f>'2025 год_ИСХ'!AA45</f>
        <v>3758.5679999999998</v>
      </c>
      <c r="AA43" s="90">
        <f>'2025 год_ИСХ'!AD45</f>
        <v>4505.8919999999998</v>
      </c>
      <c r="AB43" s="90">
        <f>'2025 год_ИСХ'!Z45</f>
        <v>0</v>
      </c>
      <c r="AC43" s="90">
        <f>'2025 год_ИСХ'!AC45</f>
        <v>0</v>
      </c>
      <c r="AD43" s="90">
        <f>'2025 год_ИСХ'!AA44</f>
        <v>45.072000000000003</v>
      </c>
      <c r="AE43" s="90">
        <f>'2025 год_ИСХ'!AD44</f>
        <v>50.411999999999999</v>
      </c>
      <c r="AF43" s="90">
        <f>'2025 год_ИСХ'!Z44</f>
        <v>0</v>
      </c>
      <c r="AG43" s="90">
        <f>'2025 год_ИСХ'!AC44</f>
        <v>0</v>
      </c>
    </row>
    <row r="44" spans="1:34" customFormat="1">
      <c r="B44" s="121"/>
      <c r="C44" s="23"/>
      <c r="D44" s="87"/>
      <c r="E44" s="133"/>
      <c r="F44" s="87"/>
      <c r="G44" s="125"/>
      <c r="H44" s="114"/>
      <c r="I44" s="115"/>
      <c r="J44" s="115"/>
      <c r="K44" s="120"/>
      <c r="L44" s="119"/>
      <c r="M44" s="117"/>
      <c r="N44" s="111"/>
      <c r="O44" s="208"/>
      <c r="P44" s="96"/>
      <c r="Q44" s="107"/>
      <c r="R44" s="95"/>
      <c r="S44" s="95"/>
      <c r="T44" s="97"/>
      <c r="U44" s="95"/>
      <c r="V44" s="96"/>
      <c r="W44" s="25"/>
      <c r="X44" s="95"/>
      <c r="Y44" s="94"/>
      <c r="Z44" s="88"/>
      <c r="AA44" s="90"/>
      <c r="AB44" s="90"/>
      <c r="AC44" s="90"/>
      <c r="AD44" s="90"/>
      <c r="AE44" s="90"/>
      <c r="AF44" s="90"/>
      <c r="AG44" s="90"/>
    </row>
    <row r="45" spans="1:34" customFormat="1">
      <c r="A45">
        <f t="shared" ref="A45" si="58">A43+1</f>
        <v>20</v>
      </c>
      <c r="B45" s="121" t="str">
        <f>'2025 год_ИСХ'!A46</f>
        <v>Обоянский район</v>
      </c>
      <c r="C45" s="23">
        <f t="shared" si="19"/>
        <v>0</v>
      </c>
      <c r="D45" s="87" t="str">
        <f>'2025 год_ИСХ'!B46</f>
        <v>г. Обоянь</v>
      </c>
      <c r="E45" s="133" t="str">
        <f>'2025 год_ИСХ'!G46</f>
        <v>закрытая</v>
      </c>
      <c r="F45" s="87" t="str">
        <f>'2025 год_ИСХ'!C46</f>
        <v>ООО "Обоянские Коммунальные Тепловые Сети"</v>
      </c>
      <c r="G45" s="244">
        <v>4616008283</v>
      </c>
      <c r="H45" s="114" t="e">
        <f>I45+J45</f>
        <v>#REF!</v>
      </c>
      <c r="I45" s="115" t="e">
        <f>O45+U45</f>
        <v>#REF!</v>
      </c>
      <c r="J45" s="115" t="e">
        <f>P45+V45</f>
        <v>#REF!</v>
      </c>
      <c r="K45" s="120" t="e">
        <f>L45+M45</f>
        <v>#REF!</v>
      </c>
      <c r="L45" s="119" t="e">
        <f>R45+X45</f>
        <v>#REF!</v>
      </c>
      <c r="M45" s="117" t="e">
        <f>S45+Y45</f>
        <v>#REF!</v>
      </c>
      <c r="N45" s="111" t="e">
        <f>O45+P45</f>
        <v>#REF!</v>
      </c>
      <c r="O45" s="110" t="e">
        <f>'2025 год_ИСХ'!#REF!+'2025 год_ИСХ'!#REF!</f>
        <v>#REF!</v>
      </c>
      <c r="P45" s="96" t="e">
        <f>'2025 год_ИСХ'!#REF!+'2025 год_ИСХ'!#REF!</f>
        <v>#REF!</v>
      </c>
      <c r="Q45" s="249" t="e">
        <f>R45+S45</f>
        <v>#REF!</v>
      </c>
      <c r="R45" s="95" t="e">
        <f>'2025 год_ИСХ'!#REF!+'2025 год_ИСХ'!#REF!</f>
        <v>#REF!</v>
      </c>
      <c r="S45" s="95" t="e">
        <f>'2025 год_ИСХ'!#REF!+'2025 год_ИСХ'!#REF!</f>
        <v>#REF!</v>
      </c>
      <c r="T45" s="97" t="e">
        <f>U45+V45</f>
        <v>#REF!</v>
      </c>
      <c r="U45" s="95" t="e">
        <f>'2025 год_ИСХ'!#REF!</f>
        <v>#REF!</v>
      </c>
      <c r="V45" s="96" t="e">
        <f>'2025 год_ИСХ'!#REF!</f>
        <v>#REF!</v>
      </c>
      <c r="W45" s="25" t="e">
        <f>X45+Y45</f>
        <v>#REF!</v>
      </c>
      <c r="X45" s="95" t="e">
        <f>'2025 год_ИСХ'!#REF!</f>
        <v>#REF!</v>
      </c>
      <c r="Y45" s="94" t="e">
        <f>'2025 год_ИСХ'!#REF!</f>
        <v>#REF!</v>
      </c>
      <c r="Z45" s="88">
        <f>'2025 год_ИСХ'!AA47</f>
        <v>3853.91</v>
      </c>
      <c r="AA45" s="90">
        <f>'2025 год_ИСХ'!AD47</f>
        <v>4360.8900000000003</v>
      </c>
      <c r="AB45" s="90">
        <f>'2025 год_ИСХ'!Z47</f>
        <v>0</v>
      </c>
      <c r="AC45" s="90">
        <f>'2025 год_ИСХ'!AC47</f>
        <v>0</v>
      </c>
      <c r="AD45" s="90">
        <f>'2025 год_ИСХ'!AA46</f>
        <v>0</v>
      </c>
      <c r="AE45" s="90">
        <f>'2025 год_ИСХ'!AD46</f>
        <v>0</v>
      </c>
      <c r="AF45" s="90">
        <f>'2025 год_ИСХ'!Z46</f>
        <v>0</v>
      </c>
      <c r="AG45" s="90">
        <f>'2025 год_ИСХ'!AC46</f>
        <v>0</v>
      </c>
    </row>
    <row r="46" spans="1:34" customFormat="1">
      <c r="B46" s="121"/>
      <c r="C46" s="23"/>
      <c r="D46" s="87"/>
      <c r="E46" s="133"/>
      <c r="F46" s="87"/>
      <c r="G46" s="125">
        <v>4632024035</v>
      </c>
      <c r="H46" s="114"/>
      <c r="I46" s="115"/>
      <c r="J46" s="115"/>
      <c r="K46" s="120"/>
      <c r="L46" s="119"/>
      <c r="M46" s="117"/>
      <c r="N46" s="111"/>
      <c r="O46" s="208"/>
      <c r="P46" s="96"/>
      <c r="Q46" s="107"/>
      <c r="R46" s="95"/>
      <c r="S46" s="95"/>
      <c r="T46" s="97"/>
      <c r="U46" s="95"/>
      <c r="V46" s="96"/>
      <c r="W46" s="25"/>
      <c r="X46" s="95"/>
      <c r="Y46" s="94"/>
      <c r="Z46" s="88"/>
      <c r="AA46" s="90"/>
      <c r="AB46" s="90"/>
      <c r="AC46" s="90"/>
      <c r="AD46" s="90"/>
      <c r="AE46" s="90"/>
      <c r="AF46" s="90"/>
      <c r="AG46" s="90"/>
    </row>
    <row r="47" spans="1:34" customFormat="1">
      <c r="A47">
        <f t="shared" ref="A47" si="59">A45+1</f>
        <v>21</v>
      </c>
      <c r="B47" s="121" t="str">
        <f>B45</f>
        <v>Обоянский район</v>
      </c>
      <c r="C47" s="23">
        <f t="shared" si="19"/>
        <v>0</v>
      </c>
      <c r="D47" s="87" t="str">
        <f>'2025 год_ИСХ'!B48</f>
        <v>г. Обоянь</v>
      </c>
      <c r="E47" s="133" t="str">
        <f>'2025 год_ИСХ'!G48</f>
        <v>открытая</v>
      </c>
      <c r="F47" s="87" t="str">
        <f>'2025 год_ИСХ'!C48</f>
        <v>ООО "Обоянские Коммунальные Тепловые Сети"</v>
      </c>
      <c r="G47" s="244">
        <v>4616008283</v>
      </c>
      <c r="H47" s="114" t="e">
        <f>I47+J47</f>
        <v>#REF!</v>
      </c>
      <c r="I47" s="115" t="e">
        <f>O47+U47</f>
        <v>#REF!</v>
      </c>
      <c r="J47" s="115" t="e">
        <f>P47+V47</f>
        <v>#REF!</v>
      </c>
      <c r="K47" s="120" t="e">
        <f>L47+M47</f>
        <v>#REF!</v>
      </c>
      <c r="L47" s="119" t="e">
        <f>R47+X47</f>
        <v>#REF!</v>
      </c>
      <c r="M47" s="117" t="e">
        <f>S47+Y47</f>
        <v>#REF!</v>
      </c>
      <c r="N47" s="111" t="e">
        <f>O47+P47</f>
        <v>#REF!</v>
      </c>
      <c r="O47" s="110" t="e">
        <f>'2025 год_ИСХ'!#REF!+'2025 год_ИСХ'!#REF!</f>
        <v>#REF!</v>
      </c>
      <c r="P47" s="96" t="e">
        <f>'2025 год_ИСХ'!#REF!+'2025 год_ИСХ'!#REF!</f>
        <v>#REF!</v>
      </c>
      <c r="Q47" s="107" t="e">
        <f>R47+S47</f>
        <v>#REF!</v>
      </c>
      <c r="R47" s="95" t="e">
        <f>'2025 год_ИСХ'!#REF!+'2025 год_ИСХ'!#REF!</f>
        <v>#REF!</v>
      </c>
      <c r="S47" s="95" t="e">
        <f>'2025 год_ИСХ'!#REF!+'2025 год_ИСХ'!#REF!</f>
        <v>#REF!</v>
      </c>
      <c r="T47" s="97" t="e">
        <f>U47+V47</f>
        <v>#REF!</v>
      </c>
      <c r="U47" s="95" t="e">
        <f>'2025 год_ИСХ'!#REF!</f>
        <v>#REF!</v>
      </c>
      <c r="V47" s="96" t="e">
        <f>'2025 год_ИСХ'!#REF!</f>
        <v>#REF!</v>
      </c>
      <c r="W47" s="25" t="e">
        <f>X47+Y47</f>
        <v>#REF!</v>
      </c>
      <c r="X47" s="95" t="e">
        <f>'2025 год_ИСХ'!#REF!</f>
        <v>#REF!</v>
      </c>
      <c r="Y47" s="94" t="e">
        <f>'2025 год_ИСХ'!#REF!</f>
        <v>#REF!</v>
      </c>
      <c r="Z47" s="88">
        <f>'2025 год_ИСХ'!AA49</f>
        <v>3853.91</v>
      </c>
      <c r="AA47" s="90">
        <f>'2025 год_ИСХ'!AD49</f>
        <v>4360.8900000000003</v>
      </c>
      <c r="AB47" s="90">
        <f>'2025 год_ИСХ'!Z49</f>
        <v>3572.47</v>
      </c>
      <c r="AC47" s="90">
        <f>'2025 год_ИСХ'!AC49</f>
        <v>3986.88</v>
      </c>
      <c r="AD47" s="90">
        <f>'2025 год_ИСХ'!AA48</f>
        <v>62.03</v>
      </c>
      <c r="AE47" s="90">
        <f>'2025 год_ИСХ'!AD48</f>
        <v>64.67</v>
      </c>
      <c r="AF47" s="90">
        <f>'2025 год_ИСХ'!Z48</f>
        <v>62.03</v>
      </c>
      <c r="AG47" s="90">
        <f>'2025 год_ИСХ'!AC48</f>
        <v>64.67</v>
      </c>
    </row>
    <row r="48" spans="1:34" customFormat="1">
      <c r="B48" s="121"/>
      <c r="C48" s="23"/>
      <c r="D48" s="87"/>
      <c r="E48" s="133"/>
      <c r="F48" s="87"/>
      <c r="G48" s="125"/>
      <c r="H48" s="114"/>
      <c r="I48" s="115"/>
      <c r="J48" s="115"/>
      <c r="K48" s="120"/>
      <c r="L48" s="119"/>
      <c r="M48" s="117"/>
      <c r="N48" s="111"/>
      <c r="O48" s="208"/>
      <c r="P48" s="96"/>
      <c r="Q48" s="107"/>
      <c r="R48" s="95"/>
      <c r="S48" s="95"/>
      <c r="T48" s="97"/>
      <c r="U48" s="95"/>
      <c r="V48" s="96"/>
      <c r="W48" s="25"/>
      <c r="X48" s="95"/>
      <c r="Y48" s="94"/>
      <c r="Z48" s="88"/>
      <c r="AA48" s="90"/>
      <c r="AB48" s="90"/>
      <c r="AC48" s="90"/>
      <c r="AD48" s="90"/>
      <c r="AE48" s="90"/>
      <c r="AF48" s="90"/>
      <c r="AG48" s="90"/>
    </row>
    <row r="49" spans="1:33" s="241" customFormat="1">
      <c r="A49">
        <f t="shared" ref="A49" si="60">A47+1</f>
        <v>22</v>
      </c>
      <c r="B49" s="121" t="str">
        <f>'2025 год_ИСХ'!A50</f>
        <v>Октябрьский район</v>
      </c>
      <c r="C49" s="23">
        <f t="shared" si="19"/>
        <v>0</v>
      </c>
      <c r="D49" s="87" t="str">
        <f>'2025 год_ИСХ'!B50</f>
        <v>п.Прямицыно</v>
      </c>
      <c r="E49" s="133" t="str">
        <f>'2025 год_ИСХ'!G50</f>
        <v>закрытая</v>
      </c>
      <c r="F49" s="87" t="str">
        <f>'2025 год_ИСХ'!C50</f>
        <v xml:space="preserve">ООО "Коммунальщик" </v>
      </c>
      <c r="G49" s="246">
        <v>4617004147</v>
      </c>
      <c r="H49" s="114" t="e">
        <f>I49+J49</f>
        <v>#REF!</v>
      </c>
      <c r="I49" s="115" t="e">
        <f>O49+U49</f>
        <v>#REF!</v>
      </c>
      <c r="J49" s="115" t="e">
        <f>P49+V49</f>
        <v>#REF!</v>
      </c>
      <c r="K49" s="120" t="e">
        <f>L49+M49</f>
        <v>#REF!</v>
      </c>
      <c r="L49" s="119" t="e">
        <f>R49+X49</f>
        <v>#REF!</v>
      </c>
      <c r="M49" s="117" t="e">
        <f>S49+Y49</f>
        <v>#REF!</v>
      </c>
      <c r="N49" s="111" t="e">
        <f>O49+P49</f>
        <v>#REF!</v>
      </c>
      <c r="O49" s="110" t="e">
        <f>'2025 год_ИСХ'!#REF!+'2025 год_ИСХ'!#REF!</f>
        <v>#REF!</v>
      </c>
      <c r="P49" s="96" t="e">
        <f>'2025 год_ИСХ'!#REF!+'2025 год_ИСХ'!#REF!</f>
        <v>#REF!</v>
      </c>
      <c r="Q49" s="249" t="e">
        <f>R49+S49</f>
        <v>#REF!</v>
      </c>
      <c r="R49" s="95" t="e">
        <f>'2025 год_ИСХ'!#REF!+'2025 год_ИСХ'!#REF!</f>
        <v>#REF!</v>
      </c>
      <c r="S49" s="95" t="e">
        <f>'2025 год_ИСХ'!#REF!+'2025 год_ИСХ'!#REF!</f>
        <v>#REF!</v>
      </c>
      <c r="T49" s="97" t="e">
        <f>U49+V49</f>
        <v>#REF!</v>
      </c>
      <c r="U49" s="95" t="e">
        <f>'2025 год_ИСХ'!#REF!</f>
        <v>#REF!</v>
      </c>
      <c r="V49" s="96" t="e">
        <f>'2025 год_ИСХ'!#REF!</f>
        <v>#REF!</v>
      </c>
      <c r="W49" s="25" t="e">
        <f>X49+Y49</f>
        <v>#REF!</v>
      </c>
      <c r="X49" s="95" t="e">
        <f>'2025 год_ИСХ'!#REF!</f>
        <v>#REF!</v>
      </c>
      <c r="Y49" s="94" t="e">
        <f>'2025 год_ИСХ'!#REF!</f>
        <v>#REF!</v>
      </c>
      <c r="Z49" s="88">
        <f>'2025 год_ИСХ'!AA51</f>
        <v>4621.0200000000004</v>
      </c>
      <c r="AA49" s="90">
        <f>'2025 год_ИСХ'!AD51</f>
        <v>5526.66</v>
      </c>
      <c r="AB49" s="90">
        <f>'2025 год_ИСХ'!Z51</f>
        <v>0</v>
      </c>
      <c r="AC49" s="90">
        <f>'2025 год_ИСХ'!AC51</f>
        <v>0</v>
      </c>
      <c r="AD49" s="90">
        <f>'2025 год_ИСХ'!AA50</f>
        <v>45.55</v>
      </c>
      <c r="AE49" s="90">
        <f>'2025 год_ИСХ'!AD50</f>
        <v>46.13</v>
      </c>
      <c r="AF49" s="90">
        <f>'2025 год_ИСХ'!Z50</f>
        <v>0</v>
      </c>
      <c r="AG49" s="90">
        <f>'2025 год_ИСХ'!AC50</f>
        <v>0</v>
      </c>
    </row>
    <row r="50" spans="1:33" s="241" customFormat="1">
      <c r="A50"/>
      <c r="B50" s="121"/>
      <c r="C50" s="23"/>
      <c r="D50" s="87"/>
      <c r="E50" s="133"/>
      <c r="F50" s="87"/>
      <c r="G50" s="125"/>
      <c r="H50" s="114"/>
      <c r="I50" s="115"/>
      <c r="J50" s="115"/>
      <c r="K50" s="120"/>
      <c r="L50" s="119"/>
      <c r="M50" s="117"/>
      <c r="N50" s="111"/>
      <c r="O50" s="208"/>
      <c r="P50" s="96"/>
      <c r="Q50" s="107"/>
      <c r="R50" s="95"/>
      <c r="S50" s="95"/>
      <c r="T50" s="97"/>
      <c r="U50" s="95"/>
      <c r="V50" s="96"/>
      <c r="W50" s="25"/>
      <c r="X50" s="95"/>
      <c r="Y50" s="94"/>
      <c r="Z50" s="88"/>
      <c r="AA50" s="90"/>
      <c r="AB50" s="90"/>
      <c r="AC50" s="90"/>
      <c r="AD50" s="90"/>
      <c r="AE50" s="90"/>
      <c r="AF50" s="90"/>
      <c r="AG50" s="90"/>
    </row>
    <row r="51" spans="1:33" customFormat="1">
      <c r="A51">
        <f t="shared" ref="A51" si="61">A49+1</f>
        <v>23</v>
      </c>
      <c r="B51" s="121" t="str">
        <f>'2025 год_ИСХ'!A52</f>
        <v>Поныровский район</v>
      </c>
      <c r="C51" s="23">
        <f t="shared" si="19"/>
        <v>0</v>
      </c>
      <c r="D51" s="87" t="str">
        <f>'2025 год_ИСХ'!B52</f>
        <v>п.Поныри</v>
      </c>
      <c r="E51" s="133" t="str">
        <f>'2025 год_ИСХ'!G52</f>
        <v>закрытая</v>
      </c>
      <c r="F51" s="87" t="str">
        <f>'2025 год_ИСХ'!C52</f>
        <v>ООО Теплосети п.Поныри</v>
      </c>
      <c r="G51" s="244">
        <v>4618003724</v>
      </c>
      <c r="H51" s="114" t="e">
        <f>I51+J51</f>
        <v>#REF!</v>
      </c>
      <c r="I51" s="115" t="e">
        <f>O51+U51</f>
        <v>#REF!</v>
      </c>
      <c r="J51" s="115" t="e">
        <f>P51+V51</f>
        <v>#REF!</v>
      </c>
      <c r="K51" s="120" t="e">
        <f>L51+M51</f>
        <v>#REF!</v>
      </c>
      <c r="L51" s="119" t="e">
        <f>R51+X51</f>
        <v>#REF!</v>
      </c>
      <c r="M51" s="117" t="e">
        <f>S51+Y51</f>
        <v>#REF!</v>
      </c>
      <c r="N51" s="111" t="e">
        <f>O51+P51</f>
        <v>#REF!</v>
      </c>
      <c r="O51" s="110" t="e">
        <f>'2025 год_ИСХ'!#REF!+'2025 год_ИСХ'!#REF!</f>
        <v>#REF!</v>
      </c>
      <c r="P51" s="96" t="e">
        <f>'2025 год_ИСХ'!#REF!+'2025 год_ИСХ'!#REF!</f>
        <v>#REF!</v>
      </c>
      <c r="Q51" s="249" t="e">
        <f>R51+S51</f>
        <v>#REF!</v>
      </c>
      <c r="R51" s="95" t="e">
        <f>'2025 год_ИСХ'!#REF!+'2025 год_ИСХ'!#REF!</f>
        <v>#REF!</v>
      </c>
      <c r="S51" s="95" t="e">
        <f>'2025 год_ИСХ'!#REF!+'2025 год_ИСХ'!#REF!</f>
        <v>#REF!</v>
      </c>
      <c r="T51" s="97" t="e">
        <f>U51+V51</f>
        <v>#REF!</v>
      </c>
      <c r="U51" s="95" t="e">
        <f>'2025 год_ИСХ'!#REF!</f>
        <v>#REF!</v>
      </c>
      <c r="V51" s="96" t="e">
        <f>'2025 год_ИСХ'!#REF!</f>
        <v>#REF!</v>
      </c>
      <c r="W51" s="25" t="e">
        <f>X51+Y51</f>
        <v>#REF!</v>
      </c>
      <c r="X51" s="95" t="e">
        <f>'2025 год_ИСХ'!#REF!</f>
        <v>#REF!</v>
      </c>
      <c r="Y51" s="94" t="e">
        <f>'2025 год_ИСХ'!#REF!</f>
        <v>#REF!</v>
      </c>
      <c r="Z51" s="88">
        <f>'2025 год_ИСХ'!AA53</f>
        <v>2958.8</v>
      </c>
      <c r="AA51" s="90">
        <f>'2025 год_ИСХ'!AD53</f>
        <v>3385.56</v>
      </c>
      <c r="AB51" s="90">
        <f>'2025 год_ИСХ'!Z53</f>
        <v>0</v>
      </c>
      <c r="AC51" s="90">
        <f>'2025 год_ИСХ'!AC53</f>
        <v>0</v>
      </c>
      <c r="AD51" s="90">
        <f>'2025 год_ИСХ'!AA52</f>
        <v>46.71</v>
      </c>
      <c r="AE51" s="90">
        <f>'2025 год_ИСХ'!AD52</f>
        <v>52.5</v>
      </c>
      <c r="AF51" s="90">
        <f>'2025 год_ИСХ'!Z52</f>
        <v>0</v>
      </c>
      <c r="AG51" s="90">
        <f>'2025 год_ИСХ'!AC52</f>
        <v>0</v>
      </c>
    </row>
    <row r="52" spans="1:33" customFormat="1">
      <c r="B52" s="121"/>
      <c r="C52" s="23"/>
      <c r="D52" s="87"/>
      <c r="E52" s="133"/>
      <c r="F52" s="87"/>
      <c r="G52" s="125"/>
      <c r="H52" s="114"/>
      <c r="I52" s="115"/>
      <c r="J52" s="115"/>
      <c r="K52" s="120"/>
      <c r="L52" s="119"/>
      <c r="M52" s="117"/>
      <c r="N52" s="111"/>
      <c r="O52" s="208"/>
      <c r="P52" s="96"/>
      <c r="Q52" s="107"/>
      <c r="R52" s="95"/>
      <c r="S52" s="95"/>
      <c r="T52" s="97"/>
      <c r="U52" s="95"/>
      <c r="V52" s="96"/>
      <c r="W52" s="25"/>
      <c r="X52" s="95"/>
      <c r="Y52" s="94"/>
      <c r="Z52" s="88"/>
      <c r="AA52" s="90"/>
      <c r="AB52" s="90"/>
      <c r="AC52" s="90"/>
      <c r="AD52" s="90"/>
      <c r="AE52" s="90"/>
      <c r="AF52" s="90"/>
      <c r="AG52" s="90"/>
    </row>
    <row r="53" spans="1:33" customFormat="1">
      <c r="A53">
        <f t="shared" ref="A53" si="62">A51+1</f>
        <v>24</v>
      </c>
      <c r="B53" s="121" t="str">
        <f>'2025 год_ИСХ'!A54</f>
        <v>Рыльский район</v>
      </c>
      <c r="C53" s="23">
        <f t="shared" si="19"/>
        <v>0</v>
      </c>
      <c r="D53" s="87" t="str">
        <f>'2025 год_ИСХ'!B54</f>
        <v>город Рыльск</v>
      </c>
      <c r="E53" s="133" t="str">
        <f>'2025 год_ИСХ'!G54</f>
        <v>открытая</v>
      </c>
      <c r="F53" s="87" t="str">
        <f>'2025 год_ИСХ'!C54</f>
        <v>ООО "ПРОМ-ЭНЕРГО-СЕРВИС"</v>
      </c>
      <c r="G53" s="244">
        <v>4620014875</v>
      </c>
      <c r="H53" s="114" t="e">
        <f>I53+J53</f>
        <v>#REF!</v>
      </c>
      <c r="I53" s="115" t="e">
        <f>O53+U53</f>
        <v>#REF!</v>
      </c>
      <c r="J53" s="115" t="e">
        <f>P53+V53</f>
        <v>#REF!</v>
      </c>
      <c r="K53" s="120" t="e">
        <f>L53+M53</f>
        <v>#REF!</v>
      </c>
      <c r="L53" s="119" t="e">
        <f>R53+X53</f>
        <v>#REF!</v>
      </c>
      <c r="M53" s="117" t="e">
        <f>S53+Y53</f>
        <v>#REF!</v>
      </c>
      <c r="N53" s="111" t="e">
        <f>O53+P53</f>
        <v>#REF!</v>
      </c>
      <c r="O53" s="110" t="e">
        <f>'2025 год_ИСХ'!#REF!+'2025 год_ИСХ'!#REF!</f>
        <v>#REF!</v>
      </c>
      <c r="P53" s="96" t="e">
        <f>'2025 год_ИСХ'!#REF!+'2025 год_ИСХ'!#REF!</f>
        <v>#REF!</v>
      </c>
      <c r="Q53" s="107" t="e">
        <f>R53+S53</f>
        <v>#REF!</v>
      </c>
      <c r="R53" s="95" t="e">
        <f>'2025 год_ИСХ'!#REF!+'2025 год_ИСХ'!#REF!</f>
        <v>#REF!</v>
      </c>
      <c r="S53" s="95" t="e">
        <f>'2025 год_ИСХ'!#REF!+'2025 год_ИСХ'!#REF!</f>
        <v>#REF!</v>
      </c>
      <c r="T53" s="97" t="e">
        <f>U53+V53</f>
        <v>#REF!</v>
      </c>
      <c r="U53" s="95" t="e">
        <f>'2025 год_ИСХ'!#REF!</f>
        <v>#REF!</v>
      </c>
      <c r="V53" s="96" t="e">
        <f>'2025 год_ИСХ'!#REF!</f>
        <v>#REF!</v>
      </c>
      <c r="W53" s="25" t="e">
        <f>X53+Y53</f>
        <v>#REF!</v>
      </c>
      <c r="X53" s="95" t="e">
        <f>'2025 год_ИСХ'!#REF!</f>
        <v>#REF!</v>
      </c>
      <c r="Y53" s="94" t="e">
        <f>'2025 год_ИСХ'!#REF!</f>
        <v>#REF!</v>
      </c>
      <c r="Z53" s="88">
        <f>'2025 год_ИСХ'!AA55</f>
        <v>3336.71</v>
      </c>
      <c r="AA53" s="90">
        <f>'2025 год_ИСХ'!AD55</f>
        <v>3841.52</v>
      </c>
      <c r="AB53" s="90">
        <f>'2025 год_ИСХ'!Z55</f>
        <v>2455.14</v>
      </c>
      <c r="AC53" s="90">
        <f>'2025 год_ИСХ'!AC55</f>
        <v>2798.86</v>
      </c>
      <c r="AD53" s="90">
        <f>'2025 год_ИСХ'!AA54</f>
        <v>47.98</v>
      </c>
      <c r="AE53" s="90">
        <f>'2025 год_ИСХ'!AD54</f>
        <v>52.86</v>
      </c>
      <c r="AF53" s="90">
        <f>'2025 год_ИСХ'!Z54</f>
        <v>37.450000000000003</v>
      </c>
      <c r="AG53" s="90">
        <f>'2025 год_ИСХ'!AC54</f>
        <v>42.09</v>
      </c>
    </row>
    <row r="54" spans="1:33" customFormat="1">
      <c r="B54" s="121"/>
      <c r="C54" s="23"/>
      <c r="D54" s="87"/>
      <c r="E54" s="133"/>
      <c r="F54" s="87"/>
      <c r="G54" s="125"/>
      <c r="H54" s="114"/>
      <c r="I54" s="115"/>
      <c r="J54" s="115"/>
      <c r="K54" s="120"/>
      <c r="L54" s="119"/>
      <c r="M54" s="117"/>
      <c r="N54" s="111"/>
      <c r="O54" s="208"/>
      <c r="P54" s="96"/>
      <c r="Q54" s="107"/>
      <c r="R54" s="95"/>
      <c r="S54" s="95"/>
      <c r="T54" s="97"/>
      <c r="U54" s="95"/>
      <c r="V54" s="96"/>
      <c r="W54" s="25"/>
      <c r="X54" s="95"/>
      <c r="Y54" s="94"/>
      <c r="Z54" s="88"/>
      <c r="AA54" s="90"/>
      <c r="AB54" s="90"/>
      <c r="AC54" s="90"/>
      <c r="AD54" s="90"/>
      <c r="AE54" s="90"/>
      <c r="AF54" s="90"/>
      <c r="AG54" s="90"/>
    </row>
    <row r="55" spans="1:33" customFormat="1">
      <c r="A55">
        <f t="shared" ref="A55" si="63">A53+1</f>
        <v>25</v>
      </c>
      <c r="B55" s="121" t="str">
        <f>B53</f>
        <v>Рыльский район</v>
      </c>
      <c r="C55" s="23">
        <f t="shared" si="19"/>
        <v>0</v>
      </c>
      <c r="D55" s="87" t="str">
        <f>'2025 год_ИСХ'!B56</f>
        <v>п.Учительский Ивановский сельсовет</v>
      </c>
      <c r="E55" s="133" t="str">
        <f>'2025 год_ИСХ'!G56</f>
        <v>закрытая</v>
      </c>
      <c r="F55" s="87" t="str">
        <f>'2025 год_ИСХ'!C56</f>
        <v>ООО "ПРОМ-ЭНЕРГО-СЕРВИС"</v>
      </c>
      <c r="G55" s="244">
        <v>4620014875</v>
      </c>
      <c r="H55" s="114" t="e">
        <f>I55+J55</f>
        <v>#REF!</v>
      </c>
      <c r="I55" s="115" t="e">
        <f>O55+U55</f>
        <v>#REF!</v>
      </c>
      <c r="J55" s="115" t="e">
        <f>P55+V55</f>
        <v>#REF!</v>
      </c>
      <c r="K55" s="120" t="e">
        <f>L55+M55</f>
        <v>#REF!</v>
      </c>
      <c r="L55" s="119" t="e">
        <f>R55+X55</f>
        <v>#REF!</v>
      </c>
      <c r="M55" s="117" t="e">
        <f>S55+Y55</f>
        <v>#REF!</v>
      </c>
      <c r="N55" s="111" t="e">
        <f>O55+P55</f>
        <v>#REF!</v>
      </c>
      <c r="O55" s="110" t="e">
        <f>'2025 год_ИСХ'!#REF!+'2025 год_ИСХ'!#REF!</f>
        <v>#REF!</v>
      </c>
      <c r="P55" s="96" t="e">
        <f>'2025 год_ИСХ'!#REF!+'2025 год_ИСХ'!#REF!</f>
        <v>#REF!</v>
      </c>
      <c r="Q55" s="249" t="e">
        <f>R55+S55</f>
        <v>#REF!</v>
      </c>
      <c r="R55" s="95" t="e">
        <f>'2025 год_ИСХ'!#REF!+'2025 год_ИСХ'!#REF!</f>
        <v>#REF!</v>
      </c>
      <c r="S55" s="95" t="e">
        <f>'2025 год_ИСХ'!#REF!+'2025 год_ИСХ'!#REF!</f>
        <v>#REF!</v>
      </c>
      <c r="T55" s="97" t="e">
        <f>U55+V55</f>
        <v>#REF!</v>
      </c>
      <c r="U55" s="95" t="e">
        <f>'2025 год_ИСХ'!#REF!</f>
        <v>#REF!</v>
      </c>
      <c r="V55" s="96" t="e">
        <f>'2025 год_ИСХ'!#REF!</f>
        <v>#REF!</v>
      </c>
      <c r="W55" s="25" t="e">
        <f>X55+Y55</f>
        <v>#REF!</v>
      </c>
      <c r="X55" s="95" t="e">
        <f>'2025 год_ИСХ'!#REF!</f>
        <v>#REF!</v>
      </c>
      <c r="Y55" s="94" t="e">
        <f>'2025 год_ИСХ'!#REF!</f>
        <v>#REF!</v>
      </c>
      <c r="Z55" s="88">
        <f>'2025 год_ИСХ'!AA57</f>
        <v>2396.64</v>
      </c>
      <c r="AA55" s="90">
        <f>'2025 год_ИСХ'!AD57</f>
        <v>2659.97</v>
      </c>
      <c r="AB55" s="90">
        <f>'2025 год_ИСХ'!Z57</f>
        <v>2169.3200000000002</v>
      </c>
      <c r="AC55" s="90">
        <f>'2025 год_ИСХ'!AC57</f>
        <v>2473.02</v>
      </c>
      <c r="AD55" s="90">
        <f>'2025 год_ИСХ'!AA56</f>
        <v>0</v>
      </c>
      <c r="AE55" s="90">
        <f>'2025 год_ИСХ'!AD56</f>
        <v>0</v>
      </c>
      <c r="AF55" s="90">
        <f>'2025 год_ИСХ'!Z56</f>
        <v>0</v>
      </c>
      <c r="AG55" s="90">
        <f>'2025 год_ИСХ'!AC56</f>
        <v>0</v>
      </c>
    </row>
    <row r="56" spans="1:33" customFormat="1">
      <c r="B56" s="121"/>
      <c r="C56" s="23"/>
      <c r="D56" s="87"/>
      <c r="E56" s="133"/>
      <c r="F56" s="87"/>
      <c r="G56" s="125"/>
      <c r="H56" s="114"/>
      <c r="I56" s="115"/>
      <c r="J56" s="115"/>
      <c r="K56" s="120"/>
      <c r="L56" s="119"/>
      <c r="M56" s="117"/>
      <c r="N56" s="111"/>
      <c r="O56" s="208"/>
      <c r="P56" s="96"/>
      <c r="Q56" s="107"/>
      <c r="R56" s="95"/>
      <c r="S56" s="95"/>
      <c r="T56" s="97"/>
      <c r="U56" s="95"/>
      <c r="V56" s="96"/>
      <c r="W56" s="25"/>
      <c r="X56" s="95"/>
      <c r="Y56" s="94"/>
      <c r="Z56" s="88"/>
      <c r="AA56" s="90"/>
      <c r="AB56" s="90"/>
      <c r="AC56" s="90"/>
      <c r="AD56" s="90"/>
      <c r="AE56" s="90"/>
      <c r="AF56" s="90"/>
      <c r="AG56" s="90"/>
    </row>
    <row r="57" spans="1:33" customFormat="1">
      <c r="A57">
        <f t="shared" ref="A57" si="64">A55+1</f>
        <v>26</v>
      </c>
      <c r="B57" s="121" t="str">
        <f>B55</f>
        <v>Рыльский район</v>
      </c>
      <c r="C57" s="23">
        <f t="shared" si="19"/>
        <v>0</v>
      </c>
      <c r="D57" s="87" t="str">
        <f>'2025 год_ИСХ'!B58</f>
        <v xml:space="preserve"> Ивановский сельсовет</v>
      </c>
      <c r="E57" s="133" t="str">
        <f>'2025 год_ИСХ'!G58</f>
        <v>открытая</v>
      </c>
      <c r="F57" s="87" t="str">
        <f>'2025 год_ИСХ'!C58</f>
        <v xml:space="preserve">ФГБУ "Санаторий "Марьино" </v>
      </c>
      <c r="G57" s="244">
        <v>4620001192</v>
      </c>
      <c r="H57" s="114" t="e">
        <f>I57+J57</f>
        <v>#REF!</v>
      </c>
      <c r="I57" s="115" t="e">
        <f>O57+U57</f>
        <v>#REF!</v>
      </c>
      <c r="J57" s="115" t="e">
        <f>P57+V57</f>
        <v>#REF!</v>
      </c>
      <c r="K57" s="120" t="e">
        <f>L57+M57</f>
        <v>#REF!</v>
      </c>
      <c r="L57" s="119" t="e">
        <f>R57+X57</f>
        <v>#REF!</v>
      </c>
      <c r="M57" s="117" t="e">
        <f>S57+Y57</f>
        <v>#REF!</v>
      </c>
      <c r="N57" s="111" t="e">
        <f>O57+P57</f>
        <v>#REF!</v>
      </c>
      <c r="O57" s="110" t="e">
        <f>'2025 год_ИСХ'!#REF!+'2025 год_ИСХ'!#REF!</f>
        <v>#REF!</v>
      </c>
      <c r="P57" s="96" t="e">
        <f>'2025 год_ИСХ'!#REF!+'2025 год_ИСХ'!#REF!</f>
        <v>#REF!</v>
      </c>
      <c r="Q57" s="107" t="e">
        <f>R57+S57</f>
        <v>#REF!</v>
      </c>
      <c r="R57" s="95" t="e">
        <f>'2025 год_ИСХ'!#REF!+'2025 год_ИСХ'!#REF!</f>
        <v>#REF!</v>
      </c>
      <c r="S57" s="95" t="e">
        <f>'2025 год_ИСХ'!#REF!+'2025 год_ИСХ'!#REF!</f>
        <v>#REF!</v>
      </c>
      <c r="T57" s="97" t="e">
        <f>U57+V57</f>
        <v>#REF!</v>
      </c>
      <c r="U57" s="95" t="e">
        <f>'2025 год_ИСХ'!#REF!</f>
        <v>#REF!</v>
      </c>
      <c r="V57" s="96" t="e">
        <f>'2025 год_ИСХ'!#REF!</f>
        <v>#REF!</v>
      </c>
      <c r="W57" s="25" t="e">
        <f>X57+Y57</f>
        <v>#REF!</v>
      </c>
      <c r="X57" s="95" t="e">
        <f>'2025 год_ИСХ'!#REF!</f>
        <v>#REF!</v>
      </c>
      <c r="Y57" s="94" t="e">
        <f>'2025 год_ИСХ'!#REF!</f>
        <v>#REF!</v>
      </c>
      <c r="Z57" s="88">
        <f>'2025 год_ИСХ'!AA59</f>
        <v>2460.2267269576555</v>
      </c>
      <c r="AA57" s="90">
        <f>'2025 год_ИСХ'!AD59</f>
        <v>2952.2759999999998</v>
      </c>
      <c r="AB57" s="90">
        <f>'2025 год_ИСХ'!Z59</f>
        <v>2169.5100000000002</v>
      </c>
      <c r="AC57" s="90">
        <f>'2025 год_ИСХ'!AC59</f>
        <v>2473.2399999999998</v>
      </c>
      <c r="AD57" s="90">
        <f>'2025 год_ИСХ'!AA58</f>
        <v>19.931999999999999</v>
      </c>
      <c r="AE57" s="90">
        <f>'2025 год_ИСХ'!AD58</f>
        <v>22.66</v>
      </c>
      <c r="AF57" s="90">
        <f>'2025 год_ИСХ'!Z58</f>
        <v>19.931999999999999</v>
      </c>
      <c r="AG57" s="90">
        <f>'2025 год_ИСХ'!AC58</f>
        <v>22.66</v>
      </c>
    </row>
    <row r="58" spans="1:33" customFormat="1">
      <c r="B58" s="121"/>
      <c r="C58" s="23"/>
      <c r="D58" s="87"/>
      <c r="E58" s="133"/>
      <c r="F58" s="87"/>
      <c r="G58" s="125"/>
      <c r="H58" s="114"/>
      <c r="I58" s="115"/>
      <c r="J58" s="115"/>
      <c r="K58" s="120"/>
      <c r="L58" s="119"/>
      <c r="M58" s="117"/>
      <c r="N58" s="111"/>
      <c r="O58" s="208"/>
      <c r="P58" s="96"/>
      <c r="Q58" s="107"/>
      <c r="R58" s="95"/>
      <c r="S58" s="95"/>
      <c r="T58" s="97"/>
      <c r="U58" s="95"/>
      <c r="V58" s="96"/>
      <c r="W58" s="25"/>
      <c r="X58" s="95"/>
      <c r="Y58" s="94"/>
      <c r="Z58" s="88"/>
      <c r="AA58" s="90"/>
      <c r="AB58" s="90"/>
      <c r="AC58" s="90"/>
      <c r="AD58" s="90"/>
      <c r="AE58" s="90"/>
      <c r="AF58" s="90"/>
      <c r="AG58" s="90"/>
    </row>
    <row r="59" spans="1:33" customFormat="1">
      <c r="A59">
        <f t="shared" ref="A59" si="65">A57+1</f>
        <v>27</v>
      </c>
      <c r="B59" s="121" t="str">
        <f>B57</f>
        <v>Рыльский район</v>
      </c>
      <c r="C59" s="23">
        <f t="shared" si="19"/>
        <v>0</v>
      </c>
      <c r="D59" s="87" t="str">
        <f>'2025 год_ИСХ'!B60</f>
        <v xml:space="preserve"> Ивановский сельсовет</v>
      </c>
      <c r="E59" s="133" t="str">
        <f>'2025 год_ИСХ'!G60</f>
        <v>закрытая</v>
      </c>
      <c r="F59" s="87" t="str">
        <f>'2025 год_ИСХ'!C60</f>
        <v>ГУПКО "Курскоблжилкомхоз"</v>
      </c>
      <c r="G59" s="243">
        <v>4632024035</v>
      </c>
      <c r="H59" s="114" t="e">
        <f>I59+J59</f>
        <v>#REF!</v>
      </c>
      <c r="I59" s="115" t="e">
        <f>O59+U59</f>
        <v>#REF!</v>
      </c>
      <c r="J59" s="115" t="e">
        <f>P59+V59</f>
        <v>#REF!</v>
      </c>
      <c r="K59" s="120" t="e">
        <f>L59+M59</f>
        <v>#REF!</v>
      </c>
      <c r="L59" s="119" t="e">
        <f>R59+X59</f>
        <v>#REF!</v>
      </c>
      <c r="M59" s="117" t="e">
        <f>S59+Y59</f>
        <v>#REF!</v>
      </c>
      <c r="N59" s="111" t="e">
        <f>O59+P59</f>
        <v>#REF!</v>
      </c>
      <c r="O59" s="110" t="e">
        <f>'2025 год_ИСХ'!#REF!+'2025 год_ИСХ'!#REF!</f>
        <v>#REF!</v>
      </c>
      <c r="P59" s="96" t="e">
        <f>'2025 год_ИСХ'!#REF!+'2025 год_ИСХ'!#REF!</f>
        <v>#REF!</v>
      </c>
      <c r="Q59" s="249" t="e">
        <f>R59+S59</f>
        <v>#REF!</v>
      </c>
      <c r="R59" s="95" t="e">
        <f>'2025 год_ИСХ'!#REF!+'2025 год_ИСХ'!#REF!</f>
        <v>#REF!</v>
      </c>
      <c r="S59" s="95" t="e">
        <f>'2025 год_ИСХ'!#REF!+'2025 год_ИСХ'!#REF!</f>
        <v>#REF!</v>
      </c>
      <c r="T59" s="97" t="e">
        <f>U59+V59</f>
        <v>#REF!</v>
      </c>
      <c r="U59" s="95" t="e">
        <f>'2025 год_ИСХ'!#REF!</f>
        <v>#REF!</v>
      </c>
      <c r="V59" s="96" t="e">
        <f>'2025 год_ИСХ'!#REF!</f>
        <v>#REF!</v>
      </c>
      <c r="W59" s="25" t="e">
        <f>X59+Y59</f>
        <v>#REF!</v>
      </c>
      <c r="X59" s="95" t="e">
        <f>'2025 год_ИСХ'!#REF!</f>
        <v>#REF!</v>
      </c>
      <c r="Y59" s="94" t="e">
        <f>'2025 год_ИСХ'!#REF!</f>
        <v>#REF!</v>
      </c>
      <c r="Z59" s="88">
        <f>'2025 год_ИСХ'!AA61</f>
        <v>3758.5679999999998</v>
      </c>
      <c r="AA59" s="90">
        <f>'2025 год_ИСХ'!AD61</f>
        <v>4505.8919999999998</v>
      </c>
      <c r="AB59" s="90">
        <f>'2025 год_ИСХ'!Z61</f>
        <v>0</v>
      </c>
      <c r="AC59" s="90">
        <f>'2025 год_ИСХ'!AC61</f>
        <v>0</v>
      </c>
      <c r="AD59" s="90">
        <f>'2025 год_ИСХ'!AA60</f>
        <v>58.403999999999996</v>
      </c>
      <c r="AE59" s="90">
        <f>'2025 год_ИСХ'!AD60</f>
        <v>65.411999999999992</v>
      </c>
      <c r="AF59" s="90">
        <f>'2025 год_ИСХ'!Z60</f>
        <v>0</v>
      </c>
      <c r="AG59" s="90">
        <f>'2025 год_ИСХ'!AC60</f>
        <v>0</v>
      </c>
    </row>
    <row r="60" spans="1:33" customFormat="1">
      <c r="B60" s="121"/>
      <c r="C60" s="23"/>
      <c r="D60" s="87"/>
      <c r="E60" s="133"/>
      <c r="F60" s="87"/>
      <c r="G60" s="125"/>
      <c r="H60" s="114"/>
      <c r="I60" s="115"/>
      <c r="J60" s="115"/>
      <c r="K60" s="120"/>
      <c r="L60" s="119"/>
      <c r="M60" s="117"/>
      <c r="N60" s="111"/>
      <c r="O60" s="208"/>
      <c r="P60" s="96"/>
      <c r="Q60" s="107"/>
      <c r="R60" s="95"/>
      <c r="S60" s="95"/>
      <c r="T60" s="97"/>
      <c r="U60" s="95"/>
      <c r="V60" s="96"/>
      <c r="W60" s="25"/>
      <c r="X60" s="95"/>
      <c r="Y60" s="94"/>
      <c r="Z60" s="88"/>
      <c r="AA60" s="90"/>
      <c r="AB60" s="90"/>
      <c r="AC60" s="90"/>
      <c r="AD60" s="90"/>
      <c r="AE60" s="90"/>
      <c r="AF60" s="90"/>
      <c r="AG60" s="90"/>
    </row>
    <row r="61" spans="1:33" customFormat="1">
      <c r="A61">
        <f t="shared" ref="A61" si="66">A59+1</f>
        <v>28</v>
      </c>
      <c r="B61" s="121" t="str">
        <f>'2025 год_ИСХ'!A62</f>
        <v>Советский район</v>
      </c>
      <c r="C61" s="23">
        <f t="shared" si="19"/>
        <v>0</v>
      </c>
      <c r="D61" s="87" t="str">
        <f>'2025 год_ИСХ'!B62</f>
        <v>Советский сельсовет</v>
      </c>
      <c r="E61" s="133" t="str">
        <f>'2025 год_ИСХ'!G62</f>
        <v>Закрытая</v>
      </c>
      <c r="F61" s="87" t="str">
        <f>'2025 год_ИСХ'!C62</f>
        <v>ГУПКО "Курскоблжилкомхоз"</v>
      </c>
      <c r="G61" s="243">
        <v>4632024035</v>
      </c>
      <c r="H61" s="114" t="e">
        <f>I61+J61</f>
        <v>#REF!</v>
      </c>
      <c r="I61" s="115" t="e">
        <f>O61+U61</f>
        <v>#REF!</v>
      </c>
      <c r="J61" s="115" t="e">
        <f>P61+V61</f>
        <v>#REF!</v>
      </c>
      <c r="K61" s="120" t="e">
        <f>L61+M61</f>
        <v>#REF!</v>
      </c>
      <c r="L61" s="119" t="e">
        <f>R61+X61</f>
        <v>#REF!</v>
      </c>
      <c r="M61" s="117" t="e">
        <f>S61+Y61</f>
        <v>#REF!</v>
      </c>
      <c r="N61" s="111" t="e">
        <f>O61+P61</f>
        <v>#REF!</v>
      </c>
      <c r="O61" s="110" t="e">
        <f>'2025 год_ИСХ'!#REF!+'2025 год_ИСХ'!#REF!</f>
        <v>#REF!</v>
      </c>
      <c r="P61" s="96" t="e">
        <f>'2025 год_ИСХ'!#REF!+'2025 год_ИСХ'!#REF!</f>
        <v>#REF!</v>
      </c>
      <c r="Q61" s="249" t="e">
        <f>R61+S61</f>
        <v>#REF!</v>
      </c>
      <c r="R61" s="95" t="e">
        <f>'2025 год_ИСХ'!#REF!+'2025 год_ИСХ'!#REF!</f>
        <v>#REF!</v>
      </c>
      <c r="S61" s="95" t="e">
        <f>'2025 год_ИСХ'!#REF!+'2025 год_ИСХ'!#REF!</f>
        <v>#REF!</v>
      </c>
      <c r="T61" s="97" t="e">
        <f>U61+V61</f>
        <v>#REF!</v>
      </c>
      <c r="U61" s="95" t="e">
        <f>'2025 год_ИСХ'!#REF!</f>
        <v>#REF!</v>
      </c>
      <c r="V61" s="96" t="e">
        <f>'2025 год_ИСХ'!#REF!</f>
        <v>#REF!</v>
      </c>
      <c r="W61" s="25" t="e">
        <f>X61+Y61</f>
        <v>#REF!</v>
      </c>
      <c r="X61" s="95" t="e">
        <f>'2025 год_ИСХ'!#REF!</f>
        <v>#REF!</v>
      </c>
      <c r="Y61" s="94" t="e">
        <f>'2025 год_ИСХ'!#REF!</f>
        <v>#REF!</v>
      </c>
      <c r="Z61" s="88">
        <f>'2025 год_ИСХ'!AA63</f>
        <v>3758.5679999999998</v>
      </c>
      <c r="AA61" s="90">
        <f>'2025 год_ИСХ'!AD63</f>
        <v>4505.8919999999998</v>
      </c>
      <c r="AB61" s="90">
        <f>'2025 год_ИСХ'!Z63</f>
        <v>0</v>
      </c>
      <c r="AC61" s="90">
        <f>'2025 год_ИСХ'!AC63</f>
        <v>0</v>
      </c>
      <c r="AD61" s="90">
        <f>'2025 год_ИСХ'!AA62</f>
        <v>72.983999999999995</v>
      </c>
      <c r="AE61" s="90">
        <f>'2025 год_ИСХ'!AD62</f>
        <v>77.051999999999992</v>
      </c>
      <c r="AF61" s="90">
        <f>'2025 год_ИСХ'!Z62</f>
        <v>0</v>
      </c>
      <c r="AG61" s="90">
        <f>'2025 год_ИСХ'!AC62</f>
        <v>0</v>
      </c>
    </row>
    <row r="62" spans="1:33" customFormat="1">
      <c r="B62" s="121"/>
      <c r="C62" s="23"/>
      <c r="D62" s="87"/>
      <c r="E62" s="133"/>
      <c r="F62" s="87"/>
      <c r="G62" s="125"/>
      <c r="H62" s="114"/>
      <c r="I62" s="115"/>
      <c r="J62" s="115"/>
      <c r="K62" s="120"/>
      <c r="L62" s="119"/>
      <c r="M62" s="117"/>
      <c r="N62" s="111"/>
      <c r="O62" s="208"/>
      <c r="P62" s="96"/>
      <c r="Q62" s="107"/>
      <c r="R62" s="95"/>
      <c r="S62" s="95"/>
      <c r="T62" s="97"/>
      <c r="U62" s="95"/>
      <c r="V62" s="96"/>
      <c r="W62" s="25"/>
      <c r="X62" s="95"/>
      <c r="Y62" s="94"/>
      <c r="Z62" s="88"/>
      <c r="AA62" s="90"/>
      <c r="AB62" s="90"/>
      <c r="AC62" s="90"/>
      <c r="AD62" s="90"/>
      <c r="AE62" s="90"/>
      <c r="AF62" s="90"/>
      <c r="AG62" s="90"/>
    </row>
    <row r="63" spans="1:33" customFormat="1">
      <c r="A63">
        <f t="shared" ref="A63" si="67">A61+1</f>
        <v>29</v>
      </c>
      <c r="B63" s="121" t="str">
        <f>'2025 год_ИСХ'!A64</f>
        <v>Суджанский район</v>
      </c>
      <c r="C63" s="23">
        <f t="shared" si="19"/>
        <v>0</v>
      </c>
      <c r="D63" s="87" t="str">
        <f>'2025 год_ИСХ'!B64</f>
        <v>г.Суджа</v>
      </c>
      <c r="E63" s="133" t="str">
        <f>'2025 год_ИСХ'!G64</f>
        <v>закрытая</v>
      </c>
      <c r="F63" s="87" t="str">
        <f>'2025 год_ИСХ'!C64</f>
        <v>МУП КЭТС г. Суджи</v>
      </c>
      <c r="G63" s="244">
        <v>4623002116</v>
      </c>
      <c r="H63" s="114" t="e">
        <f>I63+J63</f>
        <v>#REF!</v>
      </c>
      <c r="I63" s="115" t="e">
        <f>O63+U63</f>
        <v>#REF!</v>
      </c>
      <c r="J63" s="115" t="e">
        <f>P63+V63</f>
        <v>#REF!</v>
      </c>
      <c r="K63" s="120" t="e">
        <f>L63+M63</f>
        <v>#REF!</v>
      </c>
      <c r="L63" s="119" t="e">
        <f>R63+X63</f>
        <v>#REF!</v>
      </c>
      <c r="M63" s="117" t="e">
        <f>S63+Y63</f>
        <v>#REF!</v>
      </c>
      <c r="N63" s="111" t="e">
        <f>O63+P63</f>
        <v>#REF!</v>
      </c>
      <c r="O63" s="110" t="e">
        <f>'2025 год_ИСХ'!#REF!+'2025 год_ИСХ'!#REF!</f>
        <v>#REF!</v>
      </c>
      <c r="P63" s="96" t="e">
        <f>'2025 год_ИСХ'!#REF!+'2025 год_ИСХ'!#REF!</f>
        <v>#REF!</v>
      </c>
      <c r="Q63" s="249" t="e">
        <f>R63+S63</f>
        <v>#REF!</v>
      </c>
      <c r="R63" s="95" t="e">
        <f>'2025 год_ИСХ'!#REF!+'2025 год_ИСХ'!#REF!</f>
        <v>#REF!</v>
      </c>
      <c r="S63" s="95" t="e">
        <f>'2025 год_ИСХ'!#REF!+'2025 год_ИСХ'!#REF!</f>
        <v>#REF!</v>
      </c>
      <c r="T63" s="97" t="e">
        <f>U63+V63</f>
        <v>#REF!</v>
      </c>
      <c r="U63" s="95" t="e">
        <f>'2025 год_ИСХ'!#REF!</f>
        <v>#REF!</v>
      </c>
      <c r="V63" s="96" t="e">
        <f>'2025 год_ИСХ'!#REF!</f>
        <v>#REF!</v>
      </c>
      <c r="W63" s="25" t="e">
        <f>X63+Y63</f>
        <v>#REF!</v>
      </c>
      <c r="X63" s="95" t="e">
        <f>'2025 год_ИСХ'!#REF!</f>
        <v>#REF!</v>
      </c>
      <c r="Y63" s="94" t="e">
        <f>'2025 год_ИСХ'!#REF!</f>
        <v>#REF!</v>
      </c>
      <c r="Z63" s="88">
        <f>'2025 год_ИСХ'!AA65</f>
        <v>3674.59</v>
      </c>
      <c r="AA63" s="90">
        <f>'2025 год_ИСХ'!AD65</f>
        <v>3674.59</v>
      </c>
      <c r="AB63" s="90">
        <f>'2025 год_ИСХ'!Z65</f>
        <v>0</v>
      </c>
      <c r="AC63" s="90">
        <f>'2025 год_ИСХ'!AC65</f>
        <v>0</v>
      </c>
      <c r="AD63" s="90">
        <f>'2025 год_ИСХ'!AA64</f>
        <v>0</v>
      </c>
      <c r="AE63" s="90">
        <f>'2025 год_ИСХ'!AD64</f>
        <v>0</v>
      </c>
      <c r="AF63" s="90">
        <f>'2025 год_ИСХ'!Z64</f>
        <v>0</v>
      </c>
      <c r="AG63" s="90">
        <f>'2025 год_ИСХ'!AC64</f>
        <v>0</v>
      </c>
    </row>
    <row r="64" spans="1:33" customFormat="1">
      <c r="B64" s="121"/>
      <c r="C64" s="23"/>
      <c r="D64" s="87"/>
      <c r="E64" s="133"/>
      <c r="F64" s="87"/>
      <c r="G64" s="125"/>
      <c r="H64" s="114"/>
      <c r="I64" s="115"/>
      <c r="J64" s="115"/>
      <c r="K64" s="120"/>
      <c r="L64" s="119"/>
      <c r="M64" s="117"/>
      <c r="N64" s="111"/>
      <c r="O64" s="208"/>
      <c r="P64" s="96"/>
      <c r="Q64" s="107"/>
      <c r="R64" s="95"/>
      <c r="S64" s="95"/>
      <c r="T64" s="97"/>
      <c r="U64" s="95"/>
      <c r="V64" s="96"/>
      <c r="W64" s="25"/>
      <c r="X64" s="95"/>
      <c r="Y64" s="94"/>
      <c r="Z64" s="88"/>
      <c r="AA64" s="90"/>
      <c r="AB64" s="90"/>
      <c r="AC64" s="90"/>
      <c r="AD64" s="90"/>
      <c r="AE64" s="90"/>
      <c r="AF64" s="90"/>
      <c r="AG64" s="90"/>
    </row>
    <row r="65" spans="1:33" customFormat="1">
      <c r="A65">
        <f t="shared" ref="A65" si="68">A63+1</f>
        <v>30</v>
      </c>
      <c r="B65" s="121" t="str">
        <f>'2025 год_ИСХ'!A66</f>
        <v>Черемисиновский район</v>
      </c>
      <c r="C65" s="23">
        <f t="shared" si="19"/>
        <v>0</v>
      </c>
      <c r="D65" s="87" t="str">
        <f>'2025 год_ИСХ'!B66</f>
        <v>Краснополянский  сельсовет</v>
      </c>
      <c r="E65" s="133" t="str">
        <f>'2025 год_ИСХ'!G66</f>
        <v>Закрытая</v>
      </c>
      <c r="F65" s="87" t="str">
        <f>'2025 год_ИСХ'!C66</f>
        <v xml:space="preserve">ГУПКО "Курскоблжилкомхоз" </v>
      </c>
      <c r="G65" s="243">
        <v>4632024035</v>
      </c>
      <c r="H65" s="114" t="e">
        <f>I65+J65</f>
        <v>#REF!</v>
      </c>
      <c r="I65" s="115" t="e">
        <f>O65+U65</f>
        <v>#REF!</v>
      </c>
      <c r="J65" s="115" t="e">
        <f>P65+V65</f>
        <v>#REF!</v>
      </c>
      <c r="K65" s="120" t="e">
        <f>L65+M65</f>
        <v>#REF!</v>
      </c>
      <c r="L65" s="119" t="e">
        <f>R65+X65</f>
        <v>#REF!</v>
      </c>
      <c r="M65" s="117" t="e">
        <f>S65+Y65</f>
        <v>#REF!</v>
      </c>
      <c r="N65" s="111" t="e">
        <f>O65+P65</f>
        <v>#REF!</v>
      </c>
      <c r="O65" s="110" t="e">
        <f>'2025 год_ИСХ'!#REF!+'2025 год_ИСХ'!#REF!</f>
        <v>#REF!</v>
      </c>
      <c r="P65" s="96" t="e">
        <f>'2025 год_ИСХ'!#REF!+'2025 год_ИСХ'!#REF!</f>
        <v>#REF!</v>
      </c>
      <c r="Q65" s="249" t="e">
        <f>R65+S65</f>
        <v>#REF!</v>
      </c>
      <c r="R65" s="95" t="e">
        <f>'2025 год_ИСХ'!#REF!+'2025 год_ИСХ'!#REF!</f>
        <v>#REF!</v>
      </c>
      <c r="S65" s="95" t="e">
        <f>'2025 год_ИСХ'!#REF!+'2025 год_ИСХ'!#REF!</f>
        <v>#REF!</v>
      </c>
      <c r="T65" s="97" t="e">
        <f>U65+V65</f>
        <v>#REF!</v>
      </c>
      <c r="U65" s="95" t="e">
        <f>'2025 год_ИСХ'!#REF!</f>
        <v>#REF!</v>
      </c>
      <c r="V65" s="96" t="e">
        <f>'2025 год_ИСХ'!#REF!</f>
        <v>#REF!</v>
      </c>
      <c r="W65" s="25" t="e">
        <f>X65+Y65</f>
        <v>#REF!</v>
      </c>
      <c r="X65" s="95" t="e">
        <f>'2025 год_ИСХ'!#REF!</f>
        <v>#REF!</v>
      </c>
      <c r="Y65" s="94" t="e">
        <f>'2025 год_ИСХ'!#REF!</f>
        <v>#REF!</v>
      </c>
      <c r="Z65" s="88">
        <f>'2025 год_ИСХ'!AA67</f>
        <v>3758.5679999999998</v>
      </c>
      <c r="AA65" s="90">
        <f>'2025 год_ИСХ'!AD67</f>
        <v>4505.8919999999998</v>
      </c>
      <c r="AB65" s="90">
        <f>'2025 год_ИСХ'!Z67</f>
        <v>0</v>
      </c>
      <c r="AC65" s="90">
        <f>'2025 год_ИСХ'!AC67</f>
        <v>0</v>
      </c>
      <c r="AD65" s="90">
        <f>'2025 год_ИСХ'!AA66</f>
        <v>72.983999999999995</v>
      </c>
      <c r="AE65" s="90">
        <f>'2025 год_ИСХ'!AD66</f>
        <v>77.051999999999992</v>
      </c>
      <c r="AF65" s="90">
        <f>'2025 год_ИСХ'!Z66</f>
        <v>0</v>
      </c>
      <c r="AG65" s="90">
        <f>'2025 год_ИСХ'!AC66</f>
        <v>0</v>
      </c>
    </row>
    <row r="66" spans="1:33" customFormat="1">
      <c r="B66" s="121"/>
      <c r="C66" s="23"/>
      <c r="D66" s="87"/>
      <c r="E66" s="133"/>
      <c r="F66" s="87"/>
      <c r="G66" s="125"/>
      <c r="H66" s="114"/>
      <c r="I66" s="115"/>
      <c r="J66" s="115"/>
      <c r="K66" s="120"/>
      <c r="L66" s="119"/>
      <c r="M66" s="117"/>
      <c r="N66" s="111"/>
      <c r="O66" s="208"/>
      <c r="P66" s="96"/>
      <c r="Q66" s="107"/>
      <c r="R66" s="95"/>
      <c r="S66" s="95"/>
      <c r="T66" s="97"/>
      <c r="U66" s="95"/>
      <c r="V66" s="96"/>
      <c r="W66" s="25"/>
      <c r="X66" s="95"/>
      <c r="Y66" s="94"/>
      <c r="Z66" s="88"/>
      <c r="AA66" s="90"/>
      <c r="AB66" s="90"/>
      <c r="AC66" s="90"/>
      <c r="AD66" s="90"/>
      <c r="AE66" s="90"/>
      <c r="AF66" s="90"/>
      <c r="AG66" s="90"/>
    </row>
    <row r="67" spans="1:33" customFormat="1">
      <c r="A67">
        <f t="shared" ref="A67" si="69">A65+1</f>
        <v>31</v>
      </c>
      <c r="B67" s="121" t="str">
        <f>'2025 год_ИСХ'!A68</f>
        <v>Железногорский район</v>
      </c>
      <c r="C67" s="23">
        <f t="shared" si="19"/>
        <v>0</v>
      </c>
      <c r="D67" s="87" t="str">
        <f>'2025 год_ИСХ'!B68</f>
        <v>город Железногорск</v>
      </c>
      <c r="E67" s="133" t="str">
        <f>'2025 год_ИСХ'!G68</f>
        <v>закрытая</v>
      </c>
      <c r="F67" s="87" t="str">
        <f>'2025 год_ИСХ'!C68</f>
        <v xml:space="preserve">МУП "Гортеплосеть"
</v>
      </c>
      <c r="G67" s="244">
        <v>4633002394</v>
      </c>
      <c r="H67" s="114" t="e">
        <f>I67+J67</f>
        <v>#REF!</v>
      </c>
      <c r="I67" s="115" t="e">
        <f>O67+U67</f>
        <v>#REF!</v>
      </c>
      <c r="J67" s="115" t="e">
        <f>P67+V67</f>
        <v>#REF!</v>
      </c>
      <c r="K67" s="120" t="e">
        <f>L67+M67</f>
        <v>#REF!</v>
      </c>
      <c r="L67" s="119" t="e">
        <f>R67+X67</f>
        <v>#REF!</v>
      </c>
      <c r="M67" s="117" t="e">
        <f>S67+Y67</f>
        <v>#REF!</v>
      </c>
      <c r="N67" s="111" t="e">
        <f>O67+P67</f>
        <v>#REF!</v>
      </c>
      <c r="O67" s="110" t="e">
        <f>'2025 год_ИСХ'!#REF!+'2025 год_ИСХ'!#REF!</f>
        <v>#REF!</v>
      </c>
      <c r="P67" s="96" t="e">
        <f>'2025 год_ИСХ'!#REF!+'2025 год_ИСХ'!#REF!</f>
        <v>#REF!</v>
      </c>
      <c r="Q67" s="249" t="e">
        <f>R67+S67</f>
        <v>#REF!</v>
      </c>
      <c r="R67" s="95" t="e">
        <f>'2025 год_ИСХ'!#REF!+'2025 год_ИСХ'!#REF!</f>
        <v>#REF!</v>
      </c>
      <c r="S67" s="95" t="e">
        <f>'2025 год_ИСХ'!#REF!+'2025 год_ИСХ'!#REF!</f>
        <v>#REF!</v>
      </c>
      <c r="T67" s="97" t="e">
        <f>U67+V67</f>
        <v>#REF!</v>
      </c>
      <c r="U67" s="95" t="e">
        <f>'2025 год_ИСХ'!#REF!</f>
        <v>#REF!</v>
      </c>
      <c r="V67" s="96" t="e">
        <f>'2025 год_ИСХ'!#REF!</f>
        <v>#REF!</v>
      </c>
      <c r="W67" s="25" t="e">
        <f>X67+Y67</f>
        <v>#REF!</v>
      </c>
      <c r="X67" s="95" t="e">
        <f>'2025 год_ИСХ'!#REF!</f>
        <v>#REF!</v>
      </c>
      <c r="Y67" s="94" t="e">
        <f>'2025 год_ИСХ'!#REF!</f>
        <v>#REF!</v>
      </c>
      <c r="Z67" s="88">
        <f>'2025 год_ИСХ'!AA69</f>
        <v>2326.9079999999999</v>
      </c>
      <c r="AA67" s="90">
        <f>'2025 год_ИСХ'!AD69</f>
        <v>2571.5639999999999</v>
      </c>
      <c r="AB67" s="90">
        <f>'2025 год_ИСХ'!Z69</f>
        <v>2326.91</v>
      </c>
      <c r="AC67" s="90">
        <f>'2025 год_ИСХ'!AC69</f>
        <v>2571.56</v>
      </c>
      <c r="AD67" s="90">
        <f>'2025 год_ИСХ'!AA68</f>
        <v>38.448</v>
      </c>
      <c r="AE67" s="90">
        <f>'2025 год_ИСХ'!AD68</f>
        <v>40.775999999999996</v>
      </c>
      <c r="AF67" s="90">
        <f>'2025 год_ИСХ'!Z68</f>
        <v>30.46</v>
      </c>
      <c r="AG67" s="90">
        <f>'2025 год_ИСХ'!AC68</f>
        <v>33.53</v>
      </c>
    </row>
    <row r="68" spans="1:33" customFormat="1">
      <c r="B68" s="121"/>
      <c r="C68" s="23"/>
      <c r="D68" s="87"/>
      <c r="E68" s="133"/>
      <c r="F68" s="87"/>
      <c r="G68" s="125"/>
      <c r="H68" s="114"/>
      <c r="I68" s="115"/>
      <c r="J68" s="115"/>
      <c r="K68" s="120"/>
      <c r="L68" s="119"/>
      <c r="M68" s="117"/>
      <c r="N68" s="111"/>
      <c r="O68" s="208"/>
      <c r="P68" s="96"/>
      <c r="Q68" s="107"/>
      <c r="R68" s="95"/>
      <c r="S68" s="95"/>
      <c r="T68" s="97"/>
      <c r="U68" s="95"/>
      <c r="V68" s="96"/>
      <c r="W68" s="25"/>
      <c r="X68" s="95"/>
      <c r="Y68" s="94"/>
      <c r="Z68" s="88"/>
      <c r="AA68" s="90"/>
      <c r="AB68" s="90"/>
      <c r="AC68" s="90"/>
      <c r="AD68" s="90"/>
      <c r="AE68" s="90"/>
      <c r="AF68" s="90"/>
      <c r="AG68" s="90"/>
    </row>
    <row r="69" spans="1:33" customFormat="1">
      <c r="A69">
        <f t="shared" ref="A69" si="70">A67+1</f>
        <v>32</v>
      </c>
      <c r="B69" s="121" t="str">
        <f>B67</f>
        <v>Железногорский район</v>
      </c>
      <c r="C69" s="23">
        <f t="shared" si="19"/>
        <v>0</v>
      </c>
      <c r="D69" s="87" t="str">
        <f>'2025 год_ИСХ'!B70</f>
        <v>город Железногорск</v>
      </c>
      <c r="E69" s="133" t="str">
        <f>'2025 год_ИСХ'!G70</f>
        <v>закрытая</v>
      </c>
      <c r="F69" s="87" t="str">
        <f>'2025 год_ИСХ'!C70</f>
        <v>ООО "Комфорт"</v>
      </c>
      <c r="G69" s="244">
        <v>4633022993</v>
      </c>
      <c r="H69" s="114" t="e">
        <f>I69+J69</f>
        <v>#REF!</v>
      </c>
      <c r="I69" s="115" t="e">
        <f>O69+U69</f>
        <v>#REF!</v>
      </c>
      <c r="J69" s="115" t="e">
        <f>P69+V69</f>
        <v>#REF!</v>
      </c>
      <c r="K69" s="120" t="e">
        <f>L69+M69</f>
        <v>#REF!</v>
      </c>
      <c r="L69" s="119" t="e">
        <f>R69+X69</f>
        <v>#REF!</v>
      </c>
      <c r="M69" s="117" t="e">
        <f>S69+Y69</f>
        <v>#REF!</v>
      </c>
      <c r="N69" s="111" t="e">
        <f>O69+P69</f>
        <v>#REF!</v>
      </c>
      <c r="O69" s="110" t="e">
        <f>'2025 год_ИСХ'!#REF!+'2025 год_ИСХ'!#REF!</f>
        <v>#REF!</v>
      </c>
      <c r="P69" s="96" t="e">
        <f>'2025 год_ИСХ'!#REF!+'2025 год_ИСХ'!#REF!</f>
        <v>#REF!</v>
      </c>
      <c r="Q69" s="249" t="e">
        <f>R69+S69</f>
        <v>#REF!</v>
      </c>
      <c r="R69" s="95" t="e">
        <f>'2025 год_ИСХ'!#REF!+'2025 год_ИСХ'!#REF!</f>
        <v>#REF!</v>
      </c>
      <c r="S69" s="95" t="e">
        <f>'2025 год_ИСХ'!#REF!+'2025 год_ИСХ'!#REF!</f>
        <v>#REF!</v>
      </c>
      <c r="T69" s="97" t="e">
        <f>U69+V69</f>
        <v>#REF!</v>
      </c>
      <c r="U69" s="95" t="e">
        <f>'2025 год_ИСХ'!#REF!</f>
        <v>#REF!</v>
      </c>
      <c r="V69" s="96" t="e">
        <f>'2025 год_ИСХ'!#REF!</f>
        <v>#REF!</v>
      </c>
      <c r="W69" s="25" t="e">
        <f>X69+Y69</f>
        <v>#REF!</v>
      </c>
      <c r="X69" s="95" t="e">
        <f>'2025 год_ИСХ'!#REF!</f>
        <v>#REF!</v>
      </c>
      <c r="Y69" s="94" t="e">
        <f>'2025 год_ИСХ'!#REF!</f>
        <v>#REF!</v>
      </c>
      <c r="Z69" s="88">
        <f>'2025 год_ИСХ'!AA71</f>
        <v>0</v>
      </c>
      <c r="AA69" s="90">
        <f>'2025 год_ИСХ'!AD71</f>
        <v>0</v>
      </c>
      <c r="AB69" s="90">
        <f>'2025 год_ИСХ'!Z71</f>
        <v>1837.55</v>
      </c>
      <c r="AC69" s="90">
        <f>'2025 год_ИСХ'!AC71</f>
        <v>1964.56</v>
      </c>
      <c r="AD69" s="90">
        <f>'2025 год_ИСХ'!AA70</f>
        <v>0</v>
      </c>
      <c r="AE69" s="90">
        <f>'2025 год_ИСХ'!AD70</f>
        <v>0</v>
      </c>
      <c r="AF69" s="90">
        <f>'2025 год_ИСХ'!Z70</f>
        <v>30.46</v>
      </c>
      <c r="AG69" s="90">
        <f>'2025 год_ИСХ'!AC70</f>
        <v>33.53</v>
      </c>
    </row>
    <row r="70" spans="1:33" customFormat="1">
      <c r="B70" s="121"/>
      <c r="C70" s="23"/>
      <c r="D70" s="87"/>
      <c r="E70" s="133"/>
      <c r="F70" s="87"/>
      <c r="G70" s="125"/>
      <c r="H70" s="114"/>
      <c r="I70" s="115"/>
      <c r="J70" s="115"/>
      <c r="K70" s="120"/>
      <c r="L70" s="119"/>
      <c r="M70" s="117"/>
      <c r="N70" s="111"/>
      <c r="O70" s="208"/>
      <c r="P70" s="96"/>
      <c r="Q70" s="107"/>
      <c r="R70" s="95"/>
      <c r="S70" s="95"/>
      <c r="T70" s="97"/>
      <c r="U70" s="95"/>
      <c r="V70" s="96"/>
      <c r="W70" s="25"/>
      <c r="X70" s="95"/>
      <c r="Y70" s="94"/>
      <c r="Z70" s="88"/>
      <c r="AA70" s="90"/>
      <c r="AB70" s="90"/>
      <c r="AC70" s="90"/>
      <c r="AD70" s="90"/>
      <c r="AE70" s="90"/>
      <c r="AF70" s="90"/>
      <c r="AG70" s="90"/>
    </row>
    <row r="71" spans="1:33" customFormat="1">
      <c r="A71">
        <f t="shared" ref="A71" si="71">A69+1</f>
        <v>33</v>
      </c>
      <c r="B71" s="121" t="str">
        <f>B69</f>
        <v>Железногорский район</v>
      </c>
      <c r="C71" s="23">
        <f t="shared" si="19"/>
        <v>0</v>
      </c>
      <c r="D71" s="87" t="str">
        <f>'2025 год_ИСХ'!B72</f>
        <v>город Железногорск</v>
      </c>
      <c r="E71" s="133" t="str">
        <f>'2025 год_ИСХ'!G72</f>
        <v>закрытая</v>
      </c>
      <c r="F71" s="87" t="str">
        <f>'2025 год_ИСХ'!C72</f>
        <v>ООО "Комфорт"</v>
      </c>
      <c r="G71" s="244">
        <v>4633039010</v>
      </c>
      <c r="H71" s="114" t="e">
        <f>I71+J71</f>
        <v>#REF!</v>
      </c>
      <c r="I71" s="115" t="e">
        <f>O71+U71</f>
        <v>#REF!</v>
      </c>
      <c r="J71" s="115" t="e">
        <f>P71+V71</f>
        <v>#REF!</v>
      </c>
      <c r="K71" s="120" t="e">
        <f>L71+M71</f>
        <v>#REF!</v>
      </c>
      <c r="L71" s="119" t="e">
        <f>R71+X71</f>
        <v>#REF!</v>
      </c>
      <c r="M71" s="117" t="e">
        <f>S71+Y71</f>
        <v>#REF!</v>
      </c>
      <c r="N71" s="111" t="e">
        <f>O71+P71</f>
        <v>#REF!</v>
      </c>
      <c r="O71" s="110" t="e">
        <f>'2025 год_ИСХ'!#REF!+'2025 год_ИСХ'!#REF!</f>
        <v>#REF!</v>
      </c>
      <c r="P71" s="96" t="e">
        <f>'2025 год_ИСХ'!#REF!+'2025 год_ИСХ'!#REF!</f>
        <v>#REF!</v>
      </c>
      <c r="Q71" s="249" t="e">
        <f>R71+S71</f>
        <v>#REF!</v>
      </c>
      <c r="R71" s="95" t="e">
        <f>'2025 год_ИСХ'!#REF!+'2025 год_ИСХ'!#REF!</f>
        <v>#REF!</v>
      </c>
      <c r="S71" s="95" t="e">
        <f>'2025 год_ИСХ'!#REF!+'2025 год_ИСХ'!#REF!</f>
        <v>#REF!</v>
      </c>
      <c r="T71" s="97" t="e">
        <f>U71+V71</f>
        <v>#REF!</v>
      </c>
      <c r="U71" s="95" t="e">
        <f>'2025 год_ИСХ'!#REF!</f>
        <v>#REF!</v>
      </c>
      <c r="V71" s="96" t="e">
        <f>'2025 год_ИСХ'!#REF!</f>
        <v>#REF!</v>
      </c>
      <c r="W71" s="25" t="e">
        <f>X71+Y71</f>
        <v>#REF!</v>
      </c>
      <c r="X71" s="95" t="e">
        <f>'2025 год_ИСХ'!#REF!</f>
        <v>#REF!</v>
      </c>
      <c r="Y71" s="94" t="e">
        <f>'2025 год_ИСХ'!#REF!</f>
        <v>#REF!</v>
      </c>
      <c r="Z71" s="88">
        <f>'2025 год_ИСХ'!AB73</f>
        <v>1431.43</v>
      </c>
      <c r="AA71" s="265">
        <f>'2025 год_ИСХ'!AE73</f>
        <v>1637.13</v>
      </c>
      <c r="AB71" s="90">
        <f>'2025 год_ИСХ'!Z73</f>
        <v>1717.71</v>
      </c>
      <c r="AC71" s="90">
        <f>'2025 год_ИСХ'!AC73</f>
        <v>1964.56</v>
      </c>
      <c r="AD71" s="90">
        <f>'2025 год_ИСХ'!AB72</f>
        <v>32.04</v>
      </c>
      <c r="AE71" s="90">
        <f>'2025 год_ИСХ'!AE72</f>
        <v>33.979999999999997</v>
      </c>
      <c r="AF71" s="90">
        <f>'2025 год_ИСХ'!Z72</f>
        <v>30.46</v>
      </c>
      <c r="AG71" s="90">
        <f>'2025 год_ИСХ'!AC72</f>
        <v>33.53</v>
      </c>
    </row>
    <row r="72" spans="1:33" customFormat="1">
      <c r="B72" s="121"/>
      <c r="C72" s="23"/>
      <c r="D72" s="87"/>
      <c r="E72" s="133"/>
      <c r="F72" s="87"/>
      <c r="G72" s="125"/>
      <c r="H72" s="114"/>
      <c r="I72" s="115"/>
      <c r="J72" s="115"/>
      <c r="K72" s="120"/>
      <c r="L72" s="119"/>
      <c r="M72" s="117"/>
      <c r="N72" s="111"/>
      <c r="O72" s="208"/>
      <c r="P72" s="96"/>
      <c r="Q72" s="107"/>
      <c r="R72" s="95"/>
      <c r="S72" s="95"/>
      <c r="T72" s="97"/>
      <c r="U72" s="95"/>
      <c r="V72" s="96"/>
      <c r="W72" s="25"/>
      <c r="X72" s="95"/>
      <c r="Y72" s="94"/>
      <c r="Z72" s="88"/>
      <c r="AA72" s="90"/>
      <c r="AB72" s="90"/>
      <c r="AC72" s="90"/>
      <c r="AD72" s="90"/>
      <c r="AE72" s="90"/>
      <c r="AF72" s="90"/>
      <c r="AG72" s="90"/>
    </row>
    <row r="73" spans="1:33" customFormat="1">
      <c r="A73">
        <f t="shared" ref="A73" si="72">A71+1</f>
        <v>34</v>
      </c>
      <c r="B73" s="121" t="str">
        <f>'2025 год_ИСХ'!A74</f>
        <v>Курский район</v>
      </c>
      <c r="C73" s="23">
        <f t="shared" ref="C73:C101" si="73">C72</f>
        <v>0</v>
      </c>
      <c r="D73" s="87" t="str">
        <f>'2025 год_ИСХ'!B74</f>
        <v>город Курск</v>
      </c>
      <c r="E73" s="133" t="str">
        <f>'2025 год_ИСХ'!G74</f>
        <v>открытая</v>
      </c>
      <c r="F73" s="87" t="str">
        <f>'2025 год_ИСХ'!C74</f>
        <v>Курский завод "Маяк" - филиал АО "Нижегородское научно-производственное объединение имени М.В.Фрунзе"</v>
      </c>
      <c r="G73" s="244">
        <v>5261077695</v>
      </c>
      <c r="H73" s="114" t="e">
        <f>I73+J73</f>
        <v>#REF!</v>
      </c>
      <c r="I73" s="115" t="e">
        <f>O73+U73</f>
        <v>#REF!</v>
      </c>
      <c r="J73" s="115" t="e">
        <f>P73+V73</f>
        <v>#REF!</v>
      </c>
      <c r="K73" s="120" t="e">
        <f>L73+M73</f>
        <v>#REF!</v>
      </c>
      <c r="L73" s="119" t="e">
        <f>R73+X73</f>
        <v>#REF!</v>
      </c>
      <c r="M73" s="117" t="e">
        <f>S73+Y73</f>
        <v>#REF!</v>
      </c>
      <c r="N73" s="111" t="e">
        <f>O73+P73</f>
        <v>#REF!</v>
      </c>
      <c r="O73" s="110" t="e">
        <f>'2025 год_ИСХ'!#REF!+'2025 год_ИСХ'!#REF!</f>
        <v>#REF!</v>
      </c>
      <c r="P73" s="96" t="e">
        <f>'2025 год_ИСХ'!#REF!+'2025 год_ИСХ'!#REF!</f>
        <v>#REF!</v>
      </c>
      <c r="Q73" s="107" t="e">
        <f>R73+S73</f>
        <v>#REF!</v>
      </c>
      <c r="R73" s="95" t="e">
        <f>'2025 год_ИСХ'!#REF!+'2025 год_ИСХ'!#REF!</f>
        <v>#REF!</v>
      </c>
      <c r="S73" s="95" t="e">
        <f>'2025 год_ИСХ'!#REF!+'2025 год_ИСХ'!#REF!</f>
        <v>#REF!</v>
      </c>
      <c r="T73" s="97" t="e">
        <f>U73+V73</f>
        <v>#REF!</v>
      </c>
      <c r="U73" s="95" t="e">
        <f>'2025 год_ИСХ'!#REF!</f>
        <v>#REF!</v>
      </c>
      <c r="V73" s="96" t="e">
        <f>'2025 год_ИСХ'!#REF!</f>
        <v>#REF!</v>
      </c>
      <c r="W73" s="25" t="e">
        <f>X73+Y73</f>
        <v>#REF!</v>
      </c>
      <c r="X73" s="95" t="e">
        <f>'2025 год_ИСХ'!#REF!</f>
        <v>#REF!</v>
      </c>
      <c r="Y73" s="94" t="e">
        <f>'2025 год_ИСХ'!#REF!</f>
        <v>#REF!</v>
      </c>
      <c r="Z73" s="88">
        <f>'2025 год_ИСХ'!AA75</f>
        <v>3009.84</v>
      </c>
      <c r="AA73" s="90">
        <f>'2025 год_ИСХ'!AD75</f>
        <v>3611.81</v>
      </c>
      <c r="AB73" s="90">
        <f>'2025 год_ИСХ'!Z75</f>
        <v>0</v>
      </c>
      <c r="AC73" s="90">
        <f>'2025 год_ИСХ'!AC75</f>
        <v>0</v>
      </c>
      <c r="AD73" s="90">
        <f>'2025 год_ИСХ'!AA74</f>
        <v>25.94</v>
      </c>
      <c r="AE73" s="90">
        <f>'2025 год_ИСХ'!AD74</f>
        <v>31.13</v>
      </c>
      <c r="AF73" s="90">
        <f>'2025 год_ИСХ'!Z74</f>
        <v>0</v>
      </c>
      <c r="AG73" s="90">
        <f>'2025 год_ИСХ'!AC74</f>
        <v>0</v>
      </c>
    </row>
    <row r="74" spans="1:33" customFormat="1">
      <c r="B74" s="121"/>
      <c r="C74" s="23"/>
      <c r="D74" s="87"/>
      <c r="E74" s="133"/>
      <c r="F74" s="87"/>
      <c r="G74" s="125"/>
      <c r="H74" s="114"/>
      <c r="I74" s="115"/>
      <c r="J74" s="115"/>
      <c r="K74" s="120"/>
      <c r="L74" s="119"/>
      <c r="M74" s="117"/>
      <c r="N74" s="111"/>
      <c r="O74" s="208"/>
      <c r="P74" s="96"/>
      <c r="Q74" s="107"/>
      <c r="R74" s="95"/>
      <c r="S74" s="95"/>
      <c r="T74" s="97"/>
      <c r="U74" s="95"/>
      <c r="V74" s="96"/>
      <c r="W74" s="25"/>
      <c r="X74" s="95"/>
      <c r="Y74" s="94"/>
      <c r="Z74" s="88"/>
      <c r="AA74" s="90"/>
      <c r="AB74" s="90"/>
      <c r="AC74" s="90"/>
      <c r="AD74" s="90"/>
      <c r="AE74" s="90"/>
      <c r="AF74" s="90"/>
      <c r="AG74" s="90"/>
    </row>
    <row r="75" spans="1:33" customFormat="1">
      <c r="A75">
        <f t="shared" ref="A75" si="74">A73+1</f>
        <v>35</v>
      </c>
      <c r="B75" s="121" t="str">
        <f t="shared" ref="B75" si="75">B73</f>
        <v>Курский район</v>
      </c>
      <c r="C75" s="23">
        <f t="shared" si="73"/>
        <v>0</v>
      </c>
      <c r="D75" s="87" t="str">
        <f>'2025 год_ИСХ'!B76</f>
        <v>город Курск</v>
      </c>
      <c r="E75" s="133" t="str">
        <f>'2025 год_ИСХ'!G76</f>
        <v>открытая</v>
      </c>
      <c r="F75" s="87" t="str">
        <f>'2025 год_ИСХ'!C76</f>
        <v>ООО "Теплогенерирующая компания"</v>
      </c>
      <c r="G75" s="244">
        <v>4632068226</v>
      </c>
      <c r="H75" s="114" t="e">
        <f>I75+J75</f>
        <v>#REF!</v>
      </c>
      <c r="I75" s="115" t="e">
        <f>O75+U75</f>
        <v>#REF!</v>
      </c>
      <c r="J75" s="115" t="e">
        <f>P75+V75</f>
        <v>#REF!</v>
      </c>
      <c r="K75" s="120" t="e">
        <f>L75+M75</f>
        <v>#REF!</v>
      </c>
      <c r="L75" s="119" t="e">
        <f>R75+X75</f>
        <v>#REF!</v>
      </c>
      <c r="M75" s="117" t="e">
        <f>S75+Y75</f>
        <v>#REF!</v>
      </c>
      <c r="N75" s="111" t="e">
        <f>O75+P75</f>
        <v>#REF!</v>
      </c>
      <c r="O75" s="110" t="e">
        <f>'2025 год_ИСХ'!#REF!+'2025 год_ИСХ'!#REF!</f>
        <v>#REF!</v>
      </c>
      <c r="P75" s="96" t="e">
        <f>'2025 год_ИСХ'!#REF!+'2025 год_ИСХ'!#REF!</f>
        <v>#REF!</v>
      </c>
      <c r="Q75" s="107" t="e">
        <f>R75+S75</f>
        <v>#REF!</v>
      </c>
      <c r="R75" s="95" t="e">
        <f>'2025 год_ИСХ'!#REF!+'2025 год_ИСХ'!#REF!</f>
        <v>#REF!</v>
      </c>
      <c r="S75" s="95" t="e">
        <f>'2025 год_ИСХ'!#REF!+'2025 год_ИСХ'!#REF!</f>
        <v>#REF!</v>
      </c>
      <c r="T75" s="97" t="e">
        <f>U75+V75</f>
        <v>#REF!</v>
      </c>
      <c r="U75" s="95" t="e">
        <f>'2025 год_ИСХ'!#REF!</f>
        <v>#REF!</v>
      </c>
      <c r="V75" s="96" t="e">
        <f>'2025 год_ИСХ'!#REF!</f>
        <v>#REF!</v>
      </c>
      <c r="W75" s="25" t="e">
        <f>X75+Y75</f>
        <v>#REF!</v>
      </c>
      <c r="X75" s="95" t="e">
        <f>'2025 год_ИСХ'!#REF!</f>
        <v>#REF!</v>
      </c>
      <c r="Y75" s="94" t="e">
        <f>'2025 год_ИСХ'!#REF!</f>
        <v>#REF!</v>
      </c>
      <c r="Z75" s="88">
        <f>'2025 год_ИСХ'!AA77</f>
        <v>1828.75</v>
      </c>
      <c r="AA75" s="90">
        <f>'2025 год_ИСХ'!AD77</f>
        <v>2194.5</v>
      </c>
      <c r="AB75" s="90">
        <f>'2025 год_ИСХ'!Z77</f>
        <v>1828.75</v>
      </c>
      <c r="AC75" s="90">
        <f>'2025 год_ИСХ'!AC77</f>
        <v>2084.7600000000002</v>
      </c>
      <c r="AD75" s="90">
        <f>'2025 год_ИСХ'!AA76</f>
        <v>34.36</v>
      </c>
      <c r="AE75" s="90">
        <f>'2025 год_ИСХ'!AD76</f>
        <v>38.65</v>
      </c>
      <c r="AF75" s="90">
        <f>'2025 год_ИСХ'!Z76</f>
        <v>34.36</v>
      </c>
      <c r="AG75" s="90">
        <f>'2025 год_ИСХ'!AC76</f>
        <v>38.65</v>
      </c>
    </row>
    <row r="76" spans="1:33" customFormat="1">
      <c r="B76" s="121"/>
      <c r="C76" s="23"/>
      <c r="D76" s="87"/>
      <c r="E76" s="133"/>
      <c r="F76" s="87"/>
      <c r="G76" s="125"/>
      <c r="H76" s="114"/>
      <c r="I76" s="115"/>
      <c r="J76" s="115"/>
      <c r="K76" s="120"/>
      <c r="L76" s="119"/>
      <c r="M76" s="117"/>
      <c r="N76" s="111"/>
      <c r="O76" s="208"/>
      <c r="P76" s="96"/>
      <c r="Q76" s="107"/>
      <c r="R76" s="95"/>
      <c r="S76" s="95"/>
      <c r="T76" s="97"/>
      <c r="U76" s="95"/>
      <c r="V76" s="96"/>
      <c r="W76" s="25"/>
      <c r="X76" s="95"/>
      <c r="Y76" s="94"/>
      <c r="Z76" s="88"/>
      <c r="AA76" s="90"/>
      <c r="AB76" s="90"/>
      <c r="AC76" s="90"/>
      <c r="AD76" s="90"/>
      <c r="AE76" s="90"/>
      <c r="AF76" s="90"/>
      <c r="AG76" s="90"/>
    </row>
    <row r="77" spans="1:33" customFormat="1">
      <c r="A77">
        <f t="shared" ref="A77" si="76">A75+1</f>
        <v>36</v>
      </c>
      <c r="B77" s="121" t="str">
        <f t="shared" ref="B77" si="77">B75</f>
        <v>Курский район</v>
      </c>
      <c r="C77" s="23">
        <f t="shared" si="73"/>
        <v>0</v>
      </c>
      <c r="D77" s="87" t="str">
        <f>'2025 год_ИСХ'!B78</f>
        <v>город Курск</v>
      </c>
      <c r="E77" s="133" t="str">
        <f>'2025 год_ИСХ'!G78</f>
        <v>Закрытая</v>
      </c>
      <c r="F77" s="87" t="str">
        <f>'2025 год_ИСХ'!C78</f>
        <v xml:space="preserve">ГУПКО "Курскоблжилкомхоз"                       </v>
      </c>
      <c r="G77" s="243">
        <v>4632024035</v>
      </c>
      <c r="H77" s="114" t="e">
        <f>I77+J77</f>
        <v>#REF!</v>
      </c>
      <c r="I77" s="115" t="e">
        <f>O77+U77</f>
        <v>#REF!</v>
      </c>
      <c r="J77" s="115" t="e">
        <f>P77+V77</f>
        <v>#REF!</v>
      </c>
      <c r="K77" s="120" t="e">
        <f>L77+M77</f>
        <v>#REF!</v>
      </c>
      <c r="L77" s="119" t="e">
        <f>R77+X77</f>
        <v>#REF!</v>
      </c>
      <c r="M77" s="117" t="e">
        <f>S77+Y77</f>
        <v>#REF!</v>
      </c>
      <c r="N77" s="111" t="e">
        <f>O77+P77</f>
        <v>#REF!</v>
      </c>
      <c r="O77" s="110" t="e">
        <f>'2025 год_ИСХ'!#REF!+'2025 год_ИСХ'!#REF!</f>
        <v>#REF!</v>
      </c>
      <c r="P77" s="96" t="e">
        <f>'2025 год_ИСХ'!#REF!+'2025 год_ИСХ'!#REF!</f>
        <v>#REF!</v>
      </c>
      <c r="Q77" s="249" t="e">
        <f>R77+S77</f>
        <v>#REF!</v>
      </c>
      <c r="R77" s="95" t="e">
        <f>'2025 год_ИСХ'!#REF!+'2025 год_ИСХ'!#REF!</f>
        <v>#REF!</v>
      </c>
      <c r="S77" s="95" t="e">
        <f>'2025 год_ИСХ'!#REF!+'2025 год_ИСХ'!#REF!</f>
        <v>#REF!</v>
      </c>
      <c r="T77" s="97" t="e">
        <f>U77+V77</f>
        <v>#REF!</v>
      </c>
      <c r="U77" s="95" t="e">
        <f>'2025 год_ИСХ'!#REF!</f>
        <v>#REF!</v>
      </c>
      <c r="V77" s="96" t="e">
        <f>'2025 год_ИСХ'!#REF!</f>
        <v>#REF!</v>
      </c>
      <c r="W77" s="25" t="e">
        <f>X77+Y77</f>
        <v>#REF!</v>
      </c>
      <c r="X77" s="95" t="e">
        <f>'2025 год_ИСХ'!#REF!</f>
        <v>#REF!</v>
      </c>
      <c r="Y77" s="94" t="e">
        <f>'2025 год_ИСХ'!#REF!</f>
        <v>#REF!</v>
      </c>
      <c r="Z77" s="88">
        <f>'2025 год_ИСХ'!AA79</f>
        <v>3758.5679999999998</v>
      </c>
      <c r="AA77" s="90">
        <f>'2025 год_ИСХ'!AD79</f>
        <v>4505.8919999999998</v>
      </c>
      <c r="AB77" s="90">
        <f>'2025 год_ИСХ'!Z79</f>
        <v>0</v>
      </c>
      <c r="AC77" s="90">
        <f>'2025 год_ИСХ'!AC79</f>
        <v>0</v>
      </c>
      <c r="AD77" s="90">
        <f>'2025 год_ИСХ'!AA78</f>
        <v>32.027999999999999</v>
      </c>
      <c r="AE77" s="90">
        <f>'2025 год_ИСХ'!AD78</f>
        <v>34.595999999999997</v>
      </c>
      <c r="AF77" s="90">
        <f>'2025 год_ИСХ'!Z78</f>
        <v>0</v>
      </c>
      <c r="AG77" s="90">
        <f>'2025 год_ИСХ'!AC78</f>
        <v>0</v>
      </c>
    </row>
    <row r="78" spans="1:33" customFormat="1">
      <c r="B78" s="121"/>
      <c r="C78" s="23"/>
      <c r="D78" s="87"/>
      <c r="E78" s="133"/>
      <c r="F78" s="87"/>
      <c r="G78" s="125"/>
      <c r="H78" s="114"/>
      <c r="I78" s="115"/>
      <c r="J78" s="115"/>
      <c r="K78" s="120"/>
      <c r="L78" s="119"/>
      <c r="M78" s="117"/>
      <c r="N78" s="111"/>
      <c r="O78" s="208"/>
      <c r="P78" s="96"/>
      <c r="Q78" s="107"/>
      <c r="R78" s="95"/>
      <c r="S78" s="95"/>
      <c r="T78" s="97"/>
      <c r="U78" s="95"/>
      <c r="V78" s="96"/>
      <c r="W78" s="25"/>
      <c r="X78" s="95"/>
      <c r="Y78" s="94"/>
      <c r="Z78" s="88"/>
      <c r="AA78" s="90"/>
      <c r="AB78" s="90"/>
      <c r="AC78" s="90"/>
      <c r="AD78" s="90"/>
      <c r="AE78" s="90"/>
      <c r="AF78" s="90"/>
      <c r="AG78" s="90"/>
    </row>
    <row r="79" spans="1:33" customFormat="1">
      <c r="A79">
        <f t="shared" ref="A79" si="78">A77+1</f>
        <v>37</v>
      </c>
      <c r="B79" s="121" t="str">
        <f t="shared" ref="B79" si="79">B77</f>
        <v>Курский район</v>
      </c>
      <c r="C79" s="23">
        <f t="shared" si="73"/>
        <v>0</v>
      </c>
      <c r="D79" s="87" t="str">
        <f>'2025 год_ИСХ'!B80</f>
        <v>город Курск</v>
      </c>
      <c r="E79" s="133" t="str">
        <f>'2025 год_ИСХ'!G80</f>
        <v>Закрытая</v>
      </c>
      <c r="F79" s="87" t="str">
        <f>'2025 год_ИСХ'!C80</f>
        <v xml:space="preserve">ГУПКО "Курскоблжилкомхоз"                       </v>
      </c>
      <c r="G79" s="243">
        <v>4632024035</v>
      </c>
      <c r="H79" s="114" t="e">
        <f>I79+J79</f>
        <v>#REF!</v>
      </c>
      <c r="I79" s="115" t="e">
        <f>O79+U79</f>
        <v>#REF!</v>
      </c>
      <c r="J79" s="115" t="e">
        <f>P79+V79</f>
        <v>#REF!</v>
      </c>
      <c r="K79" s="120" t="e">
        <f>L79+M79</f>
        <v>#REF!</v>
      </c>
      <c r="L79" s="119" t="e">
        <f>R79+X79</f>
        <v>#REF!</v>
      </c>
      <c r="M79" s="117" t="e">
        <f>S79+Y79</f>
        <v>#REF!</v>
      </c>
      <c r="N79" s="111" t="e">
        <f>O79+P79</f>
        <v>#REF!</v>
      </c>
      <c r="O79" s="110" t="e">
        <f>'2025 год_ИСХ'!#REF!+'2025 год_ИСХ'!#REF!</f>
        <v>#REF!</v>
      </c>
      <c r="P79" s="96" t="e">
        <f>'2025 год_ИСХ'!#REF!+'2025 год_ИСХ'!#REF!</f>
        <v>#REF!</v>
      </c>
      <c r="Q79" s="249" t="e">
        <f>R79+S79</f>
        <v>#REF!</v>
      </c>
      <c r="R79" s="95" t="e">
        <f>'2025 год_ИСХ'!#REF!+'2025 год_ИСХ'!#REF!</f>
        <v>#REF!</v>
      </c>
      <c r="S79" s="95" t="e">
        <f>'2025 год_ИСХ'!#REF!+'2025 год_ИСХ'!#REF!</f>
        <v>#REF!</v>
      </c>
      <c r="T79" s="97" t="e">
        <f>U79+V79</f>
        <v>#REF!</v>
      </c>
      <c r="U79" s="95" t="e">
        <f>'2025 год_ИСХ'!#REF!</f>
        <v>#REF!</v>
      </c>
      <c r="V79" s="96" t="e">
        <f>'2025 год_ИСХ'!#REF!</f>
        <v>#REF!</v>
      </c>
      <c r="W79" s="25" t="e">
        <f>X79+Y79</f>
        <v>#REF!</v>
      </c>
      <c r="X79" s="95" t="e">
        <f>'2025 год_ИСХ'!#REF!</f>
        <v>#REF!</v>
      </c>
      <c r="Y79" s="94" t="e">
        <f>'2025 год_ИСХ'!#REF!</f>
        <v>#REF!</v>
      </c>
      <c r="Z79" s="88">
        <f>'2025 год_ИСХ'!AA81</f>
        <v>3758.5679999999998</v>
      </c>
      <c r="AA79" s="90">
        <f>'2025 год_ИСХ'!AD81</f>
        <v>4505.8919999999998</v>
      </c>
      <c r="AB79" s="90">
        <f>'2025 год_ИСХ'!Z81</f>
        <v>2979.71</v>
      </c>
      <c r="AC79" s="90">
        <f>'2025 год_ИСХ'!AC81</f>
        <v>3009.51</v>
      </c>
      <c r="AD79" s="90">
        <f>'2025 год_ИСХ'!AA80</f>
        <v>23.783999999999999</v>
      </c>
      <c r="AE79" s="90">
        <f>'2025 год_ИСХ'!AD80</f>
        <v>26.736000000000001</v>
      </c>
      <c r="AF79" s="90">
        <f>'2025 год_ИСХ'!Z80</f>
        <v>19.82</v>
      </c>
      <c r="AG79" s="90">
        <f>'2025 год_ИСХ'!AC80</f>
        <v>22.28</v>
      </c>
    </row>
    <row r="80" spans="1:33" customFormat="1">
      <c r="B80" s="121"/>
      <c r="C80" s="23"/>
      <c r="D80" s="87"/>
      <c r="E80" s="133"/>
      <c r="F80" s="87"/>
      <c r="G80" s="125"/>
      <c r="H80" s="114"/>
      <c r="I80" s="115"/>
      <c r="J80" s="115"/>
      <c r="K80" s="120"/>
      <c r="L80" s="119"/>
      <c r="M80" s="117"/>
      <c r="N80" s="111"/>
      <c r="O80" s="208"/>
      <c r="P80" s="96"/>
      <c r="Q80" s="107"/>
      <c r="R80" s="95"/>
      <c r="S80" s="95"/>
      <c r="T80" s="97"/>
      <c r="U80" s="95"/>
      <c r="V80" s="96"/>
      <c r="W80" s="25"/>
      <c r="X80" s="95"/>
      <c r="Y80" s="94"/>
      <c r="Z80" s="88"/>
      <c r="AA80" s="90"/>
      <c r="AB80" s="90"/>
      <c r="AC80" s="90"/>
      <c r="AD80" s="90"/>
      <c r="AE80" s="90"/>
      <c r="AF80" s="90"/>
      <c r="AG80" s="90"/>
    </row>
    <row r="81" spans="1:41" customFormat="1">
      <c r="A81">
        <f t="shared" ref="A81" si="80">A79+1</f>
        <v>38</v>
      </c>
      <c r="B81" s="121" t="str">
        <f t="shared" ref="B81" si="81">B79</f>
        <v>Курский район</v>
      </c>
      <c r="C81" s="23">
        <f t="shared" si="73"/>
        <v>0</v>
      </c>
      <c r="D81" s="87" t="str">
        <f>'2025 год_ИСХ'!B82</f>
        <v>город Курск</v>
      </c>
      <c r="E81" s="133" t="str">
        <f>'2025 год_ИСХ'!G82</f>
        <v>закрытая</v>
      </c>
      <c r="F81" s="87" t="str">
        <f>'2025 год_ИСХ'!C82</f>
        <v>«АО «РИР Энерго» (филиал  АО «РИР Энерго» - «Курская генерация»)</v>
      </c>
      <c r="G81" s="244">
        <v>6829012680</v>
      </c>
      <c r="H81" s="114" t="e">
        <f>I81+J81</f>
        <v>#REF!</v>
      </c>
      <c r="I81" s="115" t="e">
        <f>O81+U81</f>
        <v>#REF!</v>
      </c>
      <c r="J81" s="115" t="e">
        <f>P81+V81</f>
        <v>#REF!</v>
      </c>
      <c r="K81" s="120" t="e">
        <f>L81+M81</f>
        <v>#REF!</v>
      </c>
      <c r="L81" s="119" t="e">
        <f>R81+X81</f>
        <v>#REF!</v>
      </c>
      <c r="M81" s="117" t="e">
        <f>S81+Y81</f>
        <v>#REF!</v>
      </c>
      <c r="N81" s="111" t="e">
        <f>O81+P81</f>
        <v>#REF!</v>
      </c>
      <c r="O81" s="110" t="e">
        <f>'2025 год_ИСХ'!#REF!+'2025 год_ИСХ'!#REF!</f>
        <v>#REF!</v>
      </c>
      <c r="P81" s="96" t="e">
        <f>'2025 год_ИСХ'!#REF!+'2025 год_ИСХ'!#REF!</f>
        <v>#REF!</v>
      </c>
      <c r="Q81" s="249" t="e">
        <f>R81+S81</f>
        <v>#REF!</v>
      </c>
      <c r="R81" s="95" t="e">
        <f>'2025 год_ИСХ'!#REF!+'2025 год_ИСХ'!#REF!</f>
        <v>#REF!</v>
      </c>
      <c r="S81" s="95" t="e">
        <f>'2025 год_ИСХ'!#REF!+'2025 год_ИСХ'!#REF!</f>
        <v>#REF!</v>
      </c>
      <c r="T81" s="97" t="e">
        <f>U81+V81</f>
        <v>#REF!</v>
      </c>
      <c r="U81" s="95" t="e">
        <f>'2025 год_ИСХ'!#REF!</f>
        <v>#REF!</v>
      </c>
      <c r="V81" s="96" t="e">
        <f>'2025 год_ИСХ'!#REF!</f>
        <v>#REF!</v>
      </c>
      <c r="W81" s="25" t="e">
        <f>X81+Y81</f>
        <v>#REF!</v>
      </c>
      <c r="X81" s="95" t="e">
        <f>'2025 год_ИСХ'!#REF!</f>
        <v>#REF!</v>
      </c>
      <c r="Y81" s="94" t="e">
        <f>'2025 год_ИСХ'!#REF!</f>
        <v>#REF!</v>
      </c>
      <c r="Z81" s="88">
        <f>'2025 год_ИСХ'!AA83</f>
        <v>2598.9719999999998</v>
      </c>
      <c r="AA81" s="90">
        <f>'2025 год_ИСХ'!AD83</f>
        <v>2988.6239999999998</v>
      </c>
      <c r="AB81" s="90">
        <f>'2025 год_ИСХ'!Z83</f>
        <v>2403.02</v>
      </c>
      <c r="AC81" s="90">
        <f>'2025 год_ИСХ'!AC83</f>
        <v>2710.6065599999997</v>
      </c>
      <c r="AD81" s="90">
        <f>'2025 год_ИСХ'!AA82</f>
        <v>32.027999999999999</v>
      </c>
      <c r="AE81" s="90">
        <f>'2025 год_ИСХ'!AD82</f>
        <v>34.595999999999997</v>
      </c>
      <c r="AF81" s="90">
        <f>'2025 год_ИСХ'!Z82</f>
        <v>29.099999999999998</v>
      </c>
      <c r="AG81" s="90">
        <f>'2025 год_ИСХ'!AC82</f>
        <v>33.18</v>
      </c>
    </row>
    <row r="82" spans="1:41" customFormat="1">
      <c r="B82" s="121"/>
      <c r="C82" s="23"/>
      <c r="D82" s="87"/>
      <c r="E82" s="133"/>
      <c r="F82" s="87"/>
      <c r="G82" s="125"/>
      <c r="H82" s="114"/>
      <c r="I82" s="115"/>
      <c r="J82" s="115"/>
      <c r="K82" s="120"/>
      <c r="L82" s="119"/>
      <c r="M82" s="117"/>
      <c r="N82" s="111"/>
      <c r="O82" s="208"/>
      <c r="P82" s="96"/>
      <c r="Q82" s="107"/>
      <c r="R82" s="95"/>
      <c r="S82" s="95"/>
      <c r="T82" s="97"/>
      <c r="U82" s="95"/>
      <c r="V82" s="96"/>
      <c r="W82" s="25"/>
      <c r="X82" s="95"/>
      <c r="Y82" s="94"/>
      <c r="Z82" s="88"/>
      <c r="AA82" s="90"/>
      <c r="AB82" s="90"/>
      <c r="AC82" s="90"/>
      <c r="AD82" s="90"/>
      <c r="AE82" s="90"/>
      <c r="AF82" s="90"/>
      <c r="AG82" s="90"/>
    </row>
    <row r="83" spans="1:41" customFormat="1">
      <c r="A83">
        <f t="shared" ref="A83" si="82">A81+1</f>
        <v>39</v>
      </c>
      <c r="B83" s="121" t="str">
        <f t="shared" ref="B83" si="83">B81</f>
        <v>Курский район</v>
      </c>
      <c r="C83" s="23">
        <f t="shared" si="73"/>
        <v>0</v>
      </c>
      <c r="D83" s="87" t="str">
        <f>'2025 год_ИСХ'!B84</f>
        <v>город Курск</v>
      </c>
      <c r="E83" s="133" t="str">
        <f>'2025 год_ИСХ'!G84</f>
        <v>открытая</v>
      </c>
      <c r="F83" s="87" t="str">
        <f>'2025 год_ИСХ'!C84</f>
        <v>«АО «РИР Энерго» (филиал  АО «РИР Энерго» - «Курская генерация»)</v>
      </c>
      <c r="G83" s="244">
        <v>6829012680</v>
      </c>
      <c r="H83" s="114" t="e">
        <f>I83+J83</f>
        <v>#REF!</v>
      </c>
      <c r="I83" s="115" t="e">
        <f>O83+U83</f>
        <v>#REF!</v>
      </c>
      <c r="J83" s="115" t="e">
        <f>P83+V83</f>
        <v>#REF!</v>
      </c>
      <c r="K83" s="120" t="e">
        <f>L83+M83</f>
        <v>#REF!</v>
      </c>
      <c r="L83" s="119" t="e">
        <f>R83+X83</f>
        <v>#REF!</v>
      </c>
      <c r="M83" s="117" t="e">
        <f>S83+Y83</f>
        <v>#REF!</v>
      </c>
      <c r="N83" s="111" t="e">
        <f>O83+P83</f>
        <v>#REF!</v>
      </c>
      <c r="O83" s="110" t="e">
        <f>'2025 год_ИСХ'!#REF!+'2025 год_ИСХ'!#REF!</f>
        <v>#REF!</v>
      </c>
      <c r="P83" s="96" t="e">
        <f>'2025 год_ИСХ'!#REF!+'2025 год_ИСХ'!#REF!</f>
        <v>#REF!</v>
      </c>
      <c r="Q83" s="107" t="e">
        <f>R83+S83</f>
        <v>#REF!</v>
      </c>
      <c r="R83" s="95" t="e">
        <f>'2025 год_ИСХ'!#REF!+'2025 год_ИСХ'!#REF!</f>
        <v>#REF!</v>
      </c>
      <c r="S83" s="95" t="e">
        <f>'2025 год_ИСХ'!#REF!+'2025 год_ИСХ'!#REF!</f>
        <v>#REF!</v>
      </c>
      <c r="T83" s="97" t="e">
        <f>U83+V83</f>
        <v>#REF!</v>
      </c>
      <c r="U83" s="95" t="e">
        <f>'2025 год_ИСХ'!#REF!</f>
        <v>#REF!</v>
      </c>
      <c r="V83" s="96" t="e">
        <f>'2025 год_ИСХ'!#REF!</f>
        <v>#REF!</v>
      </c>
      <c r="W83" s="25" t="e">
        <f>X83+Y83</f>
        <v>#REF!</v>
      </c>
      <c r="X83" s="95" t="e">
        <f>'2025 год_ИСХ'!#REF!</f>
        <v>#REF!</v>
      </c>
      <c r="Y83" s="94" t="e">
        <f>'2025 год_ИСХ'!#REF!</f>
        <v>#REF!</v>
      </c>
      <c r="Z83" s="88">
        <f>'2025 год_ИСХ'!AA85</f>
        <v>2598.9719999999998</v>
      </c>
      <c r="AA83" s="90">
        <f>'2025 год_ИСХ'!AD85</f>
        <v>2988.6239999999998</v>
      </c>
      <c r="AB83" s="90">
        <f>'2025 год_ИСХ'!Z85</f>
        <v>2403.02</v>
      </c>
      <c r="AC83" s="90">
        <f>'2025 год_ИСХ'!AC85</f>
        <v>2710.6065599999997</v>
      </c>
      <c r="AD83" s="90">
        <f>'2025 год_ИСХ'!AA84</f>
        <v>35.495999999999995</v>
      </c>
      <c r="AE83" s="90">
        <f>'2025 год_ИСХ'!AD84</f>
        <v>36.18</v>
      </c>
      <c r="AF83" s="90">
        <f>'2025 год_ИСХ'!Z84</f>
        <v>32.42</v>
      </c>
      <c r="AG83" s="90">
        <f>'2025 год_ИСХ'!AC84</f>
        <v>36.18</v>
      </c>
    </row>
    <row r="84" spans="1:41" customFormat="1">
      <c r="B84" s="121"/>
      <c r="C84" s="23"/>
      <c r="D84" s="87"/>
      <c r="E84" s="133"/>
      <c r="F84" s="87"/>
      <c r="G84" s="125"/>
      <c r="H84" s="114"/>
      <c r="I84" s="115"/>
      <c r="J84" s="115"/>
      <c r="K84" s="120"/>
      <c r="L84" s="119"/>
      <c r="M84" s="117"/>
      <c r="N84" s="111"/>
      <c r="O84" s="208"/>
      <c r="P84" s="96"/>
      <c r="Q84" s="107"/>
      <c r="R84" s="95"/>
      <c r="S84" s="95"/>
      <c r="T84" s="97"/>
      <c r="U84" s="95"/>
      <c r="V84" s="96"/>
      <c r="W84" s="25"/>
      <c r="X84" s="95"/>
      <c r="Y84" s="94"/>
      <c r="Z84" s="88"/>
      <c r="AA84" s="90"/>
      <c r="AB84" s="90"/>
      <c r="AC84" s="90"/>
      <c r="AD84" s="90"/>
      <c r="AE84" s="90"/>
      <c r="AF84" s="90"/>
      <c r="AG84" s="90"/>
    </row>
    <row r="85" spans="1:41" customFormat="1">
      <c r="A85">
        <f t="shared" ref="A85" si="84">A83+1</f>
        <v>40</v>
      </c>
      <c r="B85" s="121" t="str">
        <f t="shared" ref="B85" si="85">B83</f>
        <v>Курский район</v>
      </c>
      <c r="C85" s="23">
        <f t="shared" si="73"/>
        <v>0</v>
      </c>
      <c r="D85" s="87" t="str">
        <f>'2025 год_ИСХ'!B86</f>
        <v>город Курск</v>
      </c>
      <c r="E85" s="133" t="str">
        <f>'2025 год_ИСХ'!G86</f>
        <v>закрытая</v>
      </c>
      <c r="F85" s="87" t="str">
        <f>'2025 год_ИСХ'!C86</f>
        <v xml:space="preserve">МУП "Курские городские коммунальные тепловые сети"
</v>
      </c>
      <c r="G85" s="244">
        <v>4632000330</v>
      </c>
      <c r="H85" s="114" t="e">
        <f>I85+J85</f>
        <v>#REF!</v>
      </c>
      <c r="I85" s="115" t="e">
        <f>O85+U85</f>
        <v>#REF!</v>
      </c>
      <c r="J85" s="115" t="e">
        <f>P85+V85</f>
        <v>#REF!</v>
      </c>
      <c r="K85" s="120" t="e">
        <f>L85+M85</f>
        <v>#REF!</v>
      </c>
      <c r="L85" s="119" t="e">
        <f>R85+X85</f>
        <v>#REF!</v>
      </c>
      <c r="M85" s="117" t="e">
        <f>S85+Y85</f>
        <v>#REF!</v>
      </c>
      <c r="N85" s="111" t="e">
        <f>O85+P85</f>
        <v>#REF!</v>
      </c>
      <c r="O85" s="110" t="e">
        <f>'2025 год_ИСХ'!#REF!+'2025 год_ИСХ'!#REF!</f>
        <v>#REF!</v>
      </c>
      <c r="P85" s="96" t="e">
        <f>'2025 год_ИСХ'!#REF!+'2025 год_ИСХ'!#REF!</f>
        <v>#REF!</v>
      </c>
      <c r="Q85" s="249" t="e">
        <f>R85+S85</f>
        <v>#REF!</v>
      </c>
      <c r="R85" s="95" t="e">
        <f>'2025 год_ИСХ'!#REF!+'2025 год_ИСХ'!#REF!</f>
        <v>#REF!</v>
      </c>
      <c r="S85" s="95" t="e">
        <f>'2025 год_ИСХ'!#REF!+'2025 год_ИСХ'!#REF!</f>
        <v>#REF!</v>
      </c>
      <c r="T85" s="97" t="e">
        <f>U85+V85</f>
        <v>#REF!</v>
      </c>
      <c r="U85" s="95" t="e">
        <f>'2025 год_ИСХ'!#REF!</f>
        <v>#REF!</v>
      </c>
      <c r="V85" s="96" t="e">
        <f>'2025 год_ИСХ'!#REF!</f>
        <v>#REF!</v>
      </c>
      <c r="W85" s="25" t="e">
        <f>X85+Y85</f>
        <v>#REF!</v>
      </c>
      <c r="X85" s="95" t="e">
        <f>'2025 год_ИСХ'!#REF!</f>
        <v>#REF!</v>
      </c>
      <c r="Y85" s="94" t="e">
        <f>'2025 год_ИСХ'!#REF!</f>
        <v>#REF!</v>
      </c>
      <c r="Z85" s="88">
        <f>'2025 год_ИСХ'!AA87</f>
        <v>3189.48</v>
      </c>
      <c r="AA85" s="90">
        <f>'2025 год_ИСХ'!AD87</f>
        <v>3665.6280000000002</v>
      </c>
      <c r="AB85" s="90">
        <f>'2025 год_ИСХ'!Z87</f>
        <v>0</v>
      </c>
      <c r="AC85" s="90">
        <f>'2025 год_ИСХ'!AC87</f>
        <v>0</v>
      </c>
      <c r="AD85" s="90">
        <f>'2025 год_ИСХ'!AA86</f>
        <v>35.628</v>
      </c>
      <c r="AE85" s="90">
        <f>'2025 год_ИСХ'!AD86</f>
        <v>34.595999999999997</v>
      </c>
      <c r="AF85" s="90">
        <f>'2025 год_ИСХ'!Z86</f>
        <v>0</v>
      </c>
      <c r="AG85" s="90">
        <f>'2025 год_ИСХ'!AC86</f>
        <v>0</v>
      </c>
    </row>
    <row r="86" spans="1:41" customFormat="1">
      <c r="B86" s="121"/>
      <c r="C86" s="23"/>
      <c r="D86" s="87"/>
      <c r="E86" s="133"/>
      <c r="F86" s="87"/>
      <c r="G86" s="125"/>
      <c r="H86" s="114"/>
      <c r="I86" s="115"/>
      <c r="J86" s="115"/>
      <c r="K86" s="120"/>
      <c r="L86" s="119"/>
      <c r="M86" s="117"/>
      <c r="N86" s="111"/>
      <c r="O86" s="208"/>
      <c r="P86" s="96"/>
      <c r="Q86" s="107"/>
      <c r="R86" s="95"/>
      <c r="S86" s="95"/>
      <c r="T86" s="97"/>
      <c r="U86" s="95"/>
      <c r="V86" s="96"/>
      <c r="W86" s="25"/>
      <c r="X86" s="95"/>
      <c r="Y86" s="94"/>
      <c r="Z86" s="88"/>
      <c r="AA86" s="90"/>
      <c r="AB86" s="90"/>
      <c r="AC86" s="90"/>
      <c r="AD86" s="90"/>
      <c r="AE86" s="90"/>
      <c r="AF86" s="90"/>
      <c r="AG86" s="90"/>
    </row>
    <row r="87" spans="1:41" customFormat="1">
      <c r="A87">
        <f t="shared" ref="A87" si="86">A85+1</f>
        <v>41</v>
      </c>
      <c r="B87" s="121" t="str">
        <f t="shared" ref="B87" si="87">B85</f>
        <v>Курский район</v>
      </c>
      <c r="C87" s="23">
        <f t="shared" si="73"/>
        <v>0</v>
      </c>
      <c r="D87" s="87" t="e">
        <f>'2025 год_ИСХ'!#REF!</f>
        <v>#REF!</v>
      </c>
      <c r="E87" s="133" t="e">
        <f>'2025 год_ИСХ'!#REF!</f>
        <v>#REF!</v>
      </c>
      <c r="F87" s="87" t="e">
        <f>'2025 год_ИСХ'!#REF!</f>
        <v>#REF!</v>
      </c>
      <c r="G87" s="244">
        <v>3123389689</v>
      </c>
      <c r="H87" s="114" t="e">
        <f>I87+J87</f>
        <v>#REF!</v>
      </c>
      <c r="I87" s="115" t="e">
        <f>O87+U87</f>
        <v>#REF!</v>
      </c>
      <c r="J87" s="115" t="e">
        <f>P87+V87</f>
        <v>#REF!</v>
      </c>
      <c r="K87" s="120" t="e">
        <f>L87+M87</f>
        <v>#REF!</v>
      </c>
      <c r="L87" s="119" t="e">
        <f>R87+X87</f>
        <v>#REF!</v>
      </c>
      <c r="M87" s="117" t="e">
        <f>S87+Y87</f>
        <v>#REF!</v>
      </c>
      <c r="N87" s="111" t="e">
        <f>O87+P87</f>
        <v>#REF!</v>
      </c>
      <c r="O87" s="110" t="e">
        <f>'2025 год_ИСХ'!#REF!+'2025 год_ИСХ'!#REF!</f>
        <v>#REF!</v>
      </c>
      <c r="P87" s="96" t="e">
        <f>'2025 год_ИСХ'!#REF!+'2025 год_ИСХ'!#REF!</f>
        <v>#REF!</v>
      </c>
      <c r="Q87" s="249" t="e">
        <f>R87+S87</f>
        <v>#REF!</v>
      </c>
      <c r="R87" s="95" t="e">
        <f>'2025 год_ИСХ'!#REF!+'2025 год_ИСХ'!#REF!</f>
        <v>#REF!</v>
      </c>
      <c r="S87" s="95" t="e">
        <f>'2025 год_ИСХ'!#REF!+'2025 год_ИСХ'!#REF!</f>
        <v>#REF!</v>
      </c>
      <c r="T87" s="97" t="e">
        <f>U87+V87</f>
        <v>#REF!</v>
      </c>
      <c r="U87" s="95" t="e">
        <f>'2025 год_ИСХ'!#REF!</f>
        <v>#REF!</v>
      </c>
      <c r="V87" s="96" t="e">
        <f>'2025 год_ИСХ'!#REF!</f>
        <v>#REF!</v>
      </c>
      <c r="W87" s="25" t="e">
        <f>X87+Y87</f>
        <v>#REF!</v>
      </c>
      <c r="X87" s="95" t="e">
        <f>'2025 год_ИСХ'!#REF!</f>
        <v>#REF!</v>
      </c>
      <c r="Y87" s="94" t="e">
        <f>'2025 год_ИСХ'!#REF!</f>
        <v>#REF!</v>
      </c>
      <c r="Z87" s="88" t="e">
        <f>'2025 год_ИСХ'!#REF!</f>
        <v>#REF!</v>
      </c>
      <c r="AA87" s="90" t="e">
        <f>'2025 год_ИСХ'!#REF!</f>
        <v>#REF!</v>
      </c>
      <c r="AB87" s="90" t="e">
        <f>'2025 год_ИСХ'!#REF!</f>
        <v>#REF!</v>
      </c>
      <c r="AC87" s="90" t="e">
        <f>'2025 год_ИСХ'!#REF!</f>
        <v>#REF!</v>
      </c>
      <c r="AD87" s="90" t="e">
        <f>'2025 год_ИСХ'!#REF!</f>
        <v>#REF!</v>
      </c>
      <c r="AE87" s="90" t="e">
        <f>'2025 год_ИСХ'!#REF!</f>
        <v>#REF!</v>
      </c>
      <c r="AF87" s="90" t="e">
        <f>'2025 год_ИСХ'!#REF!</f>
        <v>#REF!</v>
      </c>
      <c r="AG87" s="90" t="e">
        <f>'2025 год_ИСХ'!#REF!</f>
        <v>#REF!</v>
      </c>
    </row>
    <row r="88" spans="1:41" customFormat="1">
      <c r="B88" s="121"/>
      <c r="C88" s="23"/>
      <c r="D88" s="87"/>
      <c r="E88" s="133"/>
      <c r="F88" s="87"/>
      <c r="G88" s="125"/>
      <c r="H88" s="114"/>
      <c r="I88" s="115"/>
      <c r="J88" s="115"/>
      <c r="K88" s="120"/>
      <c r="L88" s="119"/>
      <c r="M88" s="117"/>
      <c r="N88" s="111"/>
      <c r="O88" s="110"/>
      <c r="P88" s="96"/>
      <c r="Q88" s="107"/>
      <c r="R88" s="95"/>
      <c r="S88" s="95"/>
      <c r="T88" s="97"/>
      <c r="U88" s="95"/>
      <c r="V88" s="96"/>
      <c r="W88" s="25"/>
      <c r="X88" s="95"/>
      <c r="Y88" s="94"/>
      <c r="Z88" s="88"/>
      <c r="AA88" s="90"/>
      <c r="AB88" s="90"/>
      <c r="AC88" s="90"/>
      <c r="AD88" s="90"/>
      <c r="AE88" s="90"/>
      <c r="AF88" s="90"/>
      <c r="AG88" s="90"/>
    </row>
    <row r="89" spans="1:41" customFormat="1">
      <c r="A89">
        <f t="shared" ref="A89" si="88">A87+1</f>
        <v>42</v>
      </c>
      <c r="B89" s="121" t="str">
        <f t="shared" ref="B89" si="89">B87</f>
        <v>Курский район</v>
      </c>
      <c r="C89" s="23">
        <f t="shared" si="73"/>
        <v>0</v>
      </c>
      <c r="D89" s="87" t="str">
        <f>'2025 год_ИСХ'!B88</f>
        <v>город Курск</v>
      </c>
      <c r="E89" s="133" t="str">
        <f>'2025 год_ИСХ'!G88</f>
        <v>закрытая</v>
      </c>
      <c r="F89" s="87" t="str">
        <f>'2025 год_ИСХ'!C88</f>
        <v>ООО "Агропроект"</v>
      </c>
      <c r="G89" s="244">
        <v>3666120176</v>
      </c>
      <c r="H89" s="114" t="e">
        <f>I89+J89</f>
        <v>#REF!</v>
      </c>
      <c r="I89" s="115" t="e">
        <f>O89+U89</f>
        <v>#REF!</v>
      </c>
      <c r="J89" s="115" t="e">
        <f>P89+V89</f>
        <v>#REF!</v>
      </c>
      <c r="K89" s="120" t="e">
        <f>L89+M89</f>
        <v>#REF!</v>
      </c>
      <c r="L89" s="119" t="e">
        <f>R89+X89</f>
        <v>#REF!</v>
      </c>
      <c r="M89" s="117" t="e">
        <f>S89+Y89</f>
        <v>#REF!</v>
      </c>
      <c r="N89" s="111" t="e">
        <f>O89+P89</f>
        <v>#REF!</v>
      </c>
      <c r="O89" s="110" t="e">
        <f>'2025 год_ИСХ'!#REF!+'2025 год_ИСХ'!#REF!</f>
        <v>#REF!</v>
      </c>
      <c r="P89" s="96" t="e">
        <f>'2025 год_ИСХ'!#REF!+'2025 год_ИСХ'!#REF!</f>
        <v>#REF!</v>
      </c>
      <c r="Q89" s="249" t="e">
        <f>R89+S89</f>
        <v>#REF!</v>
      </c>
      <c r="R89" s="95" t="e">
        <f>'2025 год_ИСХ'!#REF!+'2025 год_ИСХ'!#REF!</f>
        <v>#REF!</v>
      </c>
      <c r="S89" s="95" t="e">
        <f>'2025 год_ИСХ'!#REF!+'2025 год_ИСХ'!#REF!</f>
        <v>#REF!</v>
      </c>
      <c r="T89" s="97" t="e">
        <f>U89+V89</f>
        <v>#REF!</v>
      </c>
      <c r="U89" s="95" t="e">
        <f>'2025 год_ИСХ'!#REF!</f>
        <v>#REF!</v>
      </c>
      <c r="V89" s="96" t="e">
        <f>'2025 год_ИСХ'!#REF!</f>
        <v>#REF!</v>
      </c>
      <c r="W89" s="25" t="e">
        <f>X89+Y89</f>
        <v>#REF!</v>
      </c>
      <c r="X89" s="95" t="e">
        <f>'2025 год_ИСХ'!#REF!</f>
        <v>#REF!</v>
      </c>
      <c r="Y89" s="94" t="e">
        <f>'2025 год_ИСХ'!#REF!</f>
        <v>#REF!</v>
      </c>
      <c r="Z89" s="88">
        <f>'2025 год_ИСХ'!AA89</f>
        <v>0</v>
      </c>
      <c r="AA89" s="90">
        <f>'2025 год_ИСХ'!AD89</f>
        <v>0</v>
      </c>
      <c r="AB89" s="90">
        <f>'2025 год_ИСХ'!Z89</f>
        <v>2069.2199999999998</v>
      </c>
      <c r="AC89" s="90">
        <f>'2025 год_ИСХ'!AC89</f>
        <v>2335.23</v>
      </c>
      <c r="AD89" s="90">
        <f>'2025 год_ИСХ'!AA88</f>
        <v>0</v>
      </c>
      <c r="AE89" s="90">
        <f>'2025 год_ИСХ'!AD88</f>
        <v>0</v>
      </c>
      <c r="AF89" s="90">
        <f>'2025 год_ИСХ'!Z88</f>
        <v>0</v>
      </c>
      <c r="AG89" s="90">
        <f>'2025 год_ИСХ'!AC88</f>
        <v>0</v>
      </c>
    </row>
    <row r="90" spans="1:41" customFormat="1">
      <c r="B90" s="121"/>
      <c r="C90" s="23"/>
      <c r="D90" s="87"/>
      <c r="E90" s="133"/>
      <c r="F90" s="87"/>
      <c r="G90" s="125"/>
      <c r="H90" s="114"/>
      <c r="I90" s="115"/>
      <c r="J90" s="115"/>
      <c r="K90" s="120"/>
      <c r="L90" s="119"/>
      <c r="M90" s="117"/>
      <c r="N90" s="111"/>
      <c r="O90" s="208"/>
      <c r="P90" s="96"/>
      <c r="Q90" s="107"/>
      <c r="R90" s="95"/>
      <c r="S90" s="95"/>
      <c r="T90" s="97"/>
      <c r="U90" s="95"/>
      <c r="V90" s="96"/>
      <c r="W90" s="25"/>
      <c r="X90" s="95"/>
      <c r="Y90" s="94"/>
      <c r="Z90" s="88"/>
      <c r="AA90" s="90"/>
      <c r="AB90" s="90"/>
      <c r="AC90" s="90"/>
      <c r="AD90" s="90"/>
      <c r="AE90" s="90"/>
      <c r="AF90" s="90"/>
      <c r="AG90" s="90"/>
    </row>
    <row r="91" spans="1:41" s="240" customFormat="1">
      <c r="A91">
        <f t="shared" ref="A91" si="90">A89+1</f>
        <v>43</v>
      </c>
      <c r="B91" s="121" t="str">
        <f>'2025 год_ИСХ'!A90</f>
        <v>Курчатовский район</v>
      </c>
      <c r="C91" s="23">
        <f t="shared" si="73"/>
        <v>0</v>
      </c>
      <c r="D91" s="87" t="str">
        <f>'2025 год_ИСХ'!B90</f>
        <v>город Курчатов</v>
      </c>
      <c r="E91" s="133" t="str">
        <f>'2025 год_ИСХ'!G90</f>
        <v>открытая</v>
      </c>
      <c r="F91" s="87" t="str">
        <f>'2025 год_ИСХ'!C90</f>
        <v xml:space="preserve">МУП "Гортеплосеть"
</v>
      </c>
      <c r="G91" s="244">
        <v>4634002573</v>
      </c>
      <c r="H91" s="251" t="e">
        <f>I91+J91</f>
        <v>#REF!</v>
      </c>
      <c r="I91" s="252" t="e">
        <f>O91+U91</f>
        <v>#REF!</v>
      </c>
      <c r="J91" s="252" t="e">
        <f>P91+V91</f>
        <v>#REF!</v>
      </c>
      <c r="K91" s="253" t="e">
        <f>L91+M91</f>
        <v>#REF!</v>
      </c>
      <c r="L91" s="95" t="e">
        <f>R91+X91</f>
        <v>#REF!</v>
      </c>
      <c r="M91" s="96" t="e">
        <f>S91+Y91</f>
        <v>#REF!</v>
      </c>
      <c r="N91" s="111" t="e">
        <f>O91+P91</f>
        <v>#REF!</v>
      </c>
      <c r="O91" s="110" t="e">
        <f>'2025 год_ИСХ'!#REF!+'2025 год_ИСХ'!#REF!</f>
        <v>#REF!</v>
      </c>
      <c r="P91" s="96" t="e">
        <f>'2025 год_ИСХ'!#REF!+'2025 год_ИСХ'!#REF!</f>
        <v>#REF!</v>
      </c>
      <c r="Q91" s="107" t="e">
        <f>R91+S91</f>
        <v>#REF!</v>
      </c>
      <c r="R91" s="95" t="e">
        <f>'2025 год_ИСХ'!#REF!+'2025 год_ИСХ'!#REF!</f>
        <v>#REF!</v>
      </c>
      <c r="S91" s="95" t="e">
        <f>'2025 год_ИСХ'!#REF!+'2025 год_ИСХ'!#REF!</f>
        <v>#REF!</v>
      </c>
      <c r="T91" s="97" t="e">
        <f>U91+V91</f>
        <v>#REF!</v>
      </c>
      <c r="U91" s="95" t="e">
        <f>'2025 год_ИСХ'!#REF!</f>
        <v>#REF!</v>
      </c>
      <c r="V91" s="96" t="e">
        <f>'2025 год_ИСХ'!#REF!</f>
        <v>#REF!</v>
      </c>
      <c r="W91" s="25" t="e">
        <f>X91+Y91</f>
        <v>#REF!</v>
      </c>
      <c r="X91" s="95" t="e">
        <f>'2025 год_ИСХ'!#REF!</f>
        <v>#REF!</v>
      </c>
      <c r="Y91" s="94" t="e">
        <f>'2025 год_ИСХ'!#REF!</f>
        <v>#REF!</v>
      </c>
      <c r="Z91" s="88">
        <f>'2025 год_ИСХ'!AA91</f>
        <v>826.90913904444119</v>
      </c>
      <c r="AA91" s="90">
        <f>'2025 год_ИСХ'!AD91</f>
        <v>922.51</v>
      </c>
      <c r="AB91" s="90">
        <f>'2025 год_ИСХ'!Z91</f>
        <v>826.90913904444119</v>
      </c>
      <c r="AC91" s="90">
        <f>'2025 год_ИСХ'!AC91</f>
        <v>922.51</v>
      </c>
      <c r="AD91" s="90">
        <f>'2025 год_ИСХ'!AA90</f>
        <v>25.152000000000001</v>
      </c>
      <c r="AE91" s="90">
        <f>'2025 год_ИСХ'!AD90</f>
        <v>26.86</v>
      </c>
      <c r="AF91" s="90">
        <f>'2025 год_ИСХ'!Z90</f>
        <v>25.152000000000001</v>
      </c>
      <c r="AG91" s="90">
        <f>'2025 год_ИСХ'!AC90</f>
        <v>26.86</v>
      </c>
      <c r="AH91" s="1"/>
      <c r="AI91" s="1"/>
      <c r="AJ91" s="1"/>
      <c r="AK91" s="1"/>
      <c r="AL91" s="1"/>
      <c r="AM91" s="1"/>
      <c r="AN91" s="1"/>
      <c r="AO91" s="1"/>
    </row>
    <row r="92" spans="1:41" s="240" customFormat="1">
      <c r="A92"/>
      <c r="B92" s="121"/>
      <c r="C92" s="23"/>
      <c r="D92" s="87"/>
      <c r="E92" s="133"/>
      <c r="F92" s="87"/>
      <c r="G92" s="125"/>
      <c r="H92" s="251"/>
      <c r="I92" s="252"/>
      <c r="J92" s="252"/>
      <c r="K92" s="253"/>
      <c r="L92" s="95"/>
      <c r="M92" s="96"/>
      <c r="N92" s="111"/>
      <c r="O92" s="208"/>
      <c r="P92" s="96"/>
      <c r="Q92" s="107"/>
      <c r="R92" s="95"/>
      <c r="S92" s="95"/>
      <c r="T92" s="97"/>
      <c r="U92" s="95"/>
      <c r="V92" s="96"/>
      <c r="W92" s="25"/>
      <c r="X92" s="95"/>
      <c r="Y92" s="94"/>
      <c r="Z92" s="88"/>
      <c r="AA92" s="90"/>
      <c r="AB92" s="90"/>
      <c r="AC92" s="90"/>
      <c r="AD92" s="90"/>
      <c r="AE92" s="90"/>
      <c r="AF92" s="90"/>
      <c r="AG92" s="90"/>
      <c r="AH92" s="1"/>
      <c r="AI92" s="1"/>
      <c r="AJ92" s="1"/>
      <c r="AK92" s="1"/>
      <c r="AL92" s="1"/>
      <c r="AM92" s="1"/>
      <c r="AN92" s="1"/>
      <c r="AO92" s="1"/>
    </row>
    <row r="93" spans="1:41" customFormat="1">
      <c r="A93">
        <f t="shared" ref="A93" si="91">A91+1</f>
        <v>44</v>
      </c>
      <c r="B93" s="121" t="str">
        <f t="shared" ref="B93" si="92">B91</f>
        <v>Курчатовский район</v>
      </c>
      <c r="C93" s="23">
        <f t="shared" si="73"/>
        <v>0</v>
      </c>
      <c r="D93" s="87" t="str">
        <f>'2025 год_ИСХ'!B92</f>
        <v>город Курчатов</v>
      </c>
      <c r="E93" s="133" t="str">
        <f>'2025 год_ИСХ'!G92</f>
        <v>открытая</v>
      </c>
      <c r="F93" s="87" t="str">
        <f>'2025 год_ИСХ'!C92</f>
        <v>АО «Концерн Росэнергоатом» (филиал «Курская атомная станция»)</v>
      </c>
      <c r="G93" s="244">
        <v>7721632827</v>
      </c>
      <c r="H93" s="114" t="e">
        <f>I93+J93</f>
        <v>#REF!</v>
      </c>
      <c r="I93" s="115" t="e">
        <f>O93+U93</f>
        <v>#REF!</v>
      </c>
      <c r="J93" s="115" t="e">
        <f>P93+V93</f>
        <v>#REF!</v>
      </c>
      <c r="K93" s="120" t="e">
        <f>L93+M93</f>
        <v>#REF!</v>
      </c>
      <c r="L93" s="119" t="e">
        <f>R93+X93</f>
        <v>#REF!</v>
      </c>
      <c r="M93" s="117" t="e">
        <f>S93+Y93</f>
        <v>#REF!</v>
      </c>
      <c r="N93" s="111" t="e">
        <f>O93+P93</f>
        <v>#REF!</v>
      </c>
      <c r="O93" s="110" t="e">
        <f>'2025 год_ИСХ'!#REF!+'2025 год_ИСХ'!#REF!</f>
        <v>#REF!</v>
      </c>
      <c r="P93" s="96" t="e">
        <f>'2025 год_ИСХ'!#REF!+'2025 год_ИСХ'!#REF!</f>
        <v>#REF!</v>
      </c>
      <c r="Q93" s="107" t="e">
        <f>R93+S93</f>
        <v>#REF!</v>
      </c>
      <c r="R93" s="95" t="e">
        <f>'2025 год_ИСХ'!#REF!+'2025 год_ИСХ'!#REF!</f>
        <v>#REF!</v>
      </c>
      <c r="S93" s="95" t="e">
        <f>'2025 год_ИСХ'!#REF!+'2025 год_ИСХ'!#REF!</f>
        <v>#REF!</v>
      </c>
      <c r="T93" s="97" t="e">
        <f>U93+V93</f>
        <v>#REF!</v>
      </c>
      <c r="U93" s="95" t="e">
        <f>'2025 год_ИСХ'!#REF!</f>
        <v>#REF!</v>
      </c>
      <c r="V93" s="96" t="e">
        <f>'2025 год_ИСХ'!#REF!</f>
        <v>#REF!</v>
      </c>
      <c r="W93" s="25" t="e">
        <f>X93+Y93</f>
        <v>#REF!</v>
      </c>
      <c r="X93" s="95" t="e">
        <f>'2025 год_ИСХ'!#REF!</f>
        <v>#REF!</v>
      </c>
      <c r="Y93" s="94" t="e">
        <f>'2025 год_ИСХ'!#REF!</f>
        <v>#REF!</v>
      </c>
      <c r="Z93" s="88">
        <f>'2025 год_ИСХ'!AA93</f>
        <v>325.24</v>
      </c>
      <c r="AA93" s="90">
        <f>'2025 год_ИСХ'!AD93</f>
        <v>366.77</v>
      </c>
      <c r="AB93" s="90">
        <f>'2025 год_ИСХ'!Z93</f>
        <v>325.24</v>
      </c>
      <c r="AC93" s="90">
        <f>'2025 год_ИСХ'!AC93</f>
        <v>366.77</v>
      </c>
      <c r="AD93" s="90">
        <f>'2025 год_ИСХ'!AA92</f>
        <v>25.15</v>
      </c>
      <c r="AE93" s="90">
        <f>'2025 год_ИСХ'!AD92</f>
        <v>26.86</v>
      </c>
      <c r="AF93" s="90">
        <f>'2025 год_ИСХ'!Z92</f>
        <v>25.15</v>
      </c>
      <c r="AG93" s="90">
        <f>'2025 год_ИСХ'!AC92</f>
        <v>26.86</v>
      </c>
    </row>
    <row r="94" spans="1:41" customFormat="1">
      <c r="B94" s="121"/>
      <c r="C94" s="23"/>
      <c r="D94" s="87"/>
      <c r="E94" s="133"/>
      <c r="F94" s="87"/>
      <c r="G94" s="125"/>
      <c r="H94" s="114"/>
      <c r="I94" s="115"/>
      <c r="J94" s="115"/>
      <c r="K94" s="120"/>
      <c r="L94" s="119"/>
      <c r="M94" s="117"/>
      <c r="N94" s="111"/>
      <c r="O94" s="110"/>
      <c r="P94" s="96"/>
      <c r="Q94" s="107"/>
      <c r="R94" s="95"/>
      <c r="S94" s="95"/>
      <c r="T94" s="97"/>
      <c r="U94" s="95"/>
      <c r="V94" s="96"/>
      <c r="W94" s="25"/>
      <c r="X94" s="95"/>
      <c r="Y94" s="94"/>
      <c r="Z94" s="88"/>
      <c r="AA94" s="90"/>
      <c r="AB94" s="90"/>
      <c r="AC94" s="90"/>
      <c r="AD94" s="90"/>
      <c r="AE94" s="90"/>
      <c r="AF94" s="90"/>
      <c r="AG94" s="90"/>
    </row>
    <row r="95" spans="1:41" customFormat="1">
      <c r="A95">
        <f t="shared" ref="A95" si="93">A93+1</f>
        <v>45</v>
      </c>
      <c r="B95" s="121" t="str">
        <f>'2025 год_ИСХ'!A94</f>
        <v>Щигровский район</v>
      </c>
      <c r="C95" s="23">
        <f t="shared" si="73"/>
        <v>0</v>
      </c>
      <c r="D95" s="87" t="str">
        <f>'2025 год_ИСХ'!B94</f>
        <v>г.Щигры</v>
      </c>
      <c r="E95" s="133" t="str">
        <f>'2025 год_ИСХ'!G94</f>
        <v>закрытая</v>
      </c>
      <c r="F95" s="87" t="str">
        <f>'2025 год_ИСХ'!C94</f>
        <v>ГУПКО "Курскоблжилкомхоз"</v>
      </c>
      <c r="G95" s="243">
        <v>4632024035</v>
      </c>
      <c r="H95" s="114" t="e">
        <f>I95+J95</f>
        <v>#REF!</v>
      </c>
      <c r="I95" s="115" t="e">
        <f>O95+U95</f>
        <v>#REF!</v>
      </c>
      <c r="J95" s="115" t="e">
        <f>P95+V95</f>
        <v>#REF!</v>
      </c>
      <c r="K95" s="120" t="e">
        <f>L95+M95</f>
        <v>#REF!</v>
      </c>
      <c r="L95" s="119" t="e">
        <f>R95+X95</f>
        <v>#REF!</v>
      </c>
      <c r="M95" s="117" t="e">
        <f>S95+Y95</f>
        <v>#REF!</v>
      </c>
      <c r="N95" s="111" t="e">
        <f>O95+P95</f>
        <v>#REF!</v>
      </c>
      <c r="O95" s="110" t="e">
        <f>'2025 год_ИСХ'!#REF!+'2025 год_ИСХ'!#REF!</f>
        <v>#REF!</v>
      </c>
      <c r="P95" s="96" t="e">
        <f>'2025 год_ИСХ'!#REF!+'2025 год_ИСХ'!#REF!</f>
        <v>#REF!</v>
      </c>
      <c r="Q95" s="249" t="e">
        <f>R95+S95</f>
        <v>#REF!</v>
      </c>
      <c r="R95" s="95" t="e">
        <f>'2025 год_ИСХ'!#REF!+'2025 год_ИСХ'!#REF!</f>
        <v>#REF!</v>
      </c>
      <c r="S95" s="95" t="e">
        <f>'2025 год_ИСХ'!#REF!+'2025 год_ИСХ'!#REF!</f>
        <v>#REF!</v>
      </c>
      <c r="T95" s="97" t="e">
        <f>U95+V95</f>
        <v>#REF!</v>
      </c>
      <c r="U95" s="95" t="e">
        <f>'2025 год_ИСХ'!#REF!</f>
        <v>#REF!</v>
      </c>
      <c r="V95" s="96" t="e">
        <f>'2025 год_ИСХ'!#REF!</f>
        <v>#REF!</v>
      </c>
      <c r="W95" s="25" t="e">
        <f>X95+Y95</f>
        <v>#REF!</v>
      </c>
      <c r="X95" s="95" t="e">
        <f>'2025 год_ИСХ'!#REF!</f>
        <v>#REF!</v>
      </c>
      <c r="Y95" s="94" t="e">
        <f>'2025 год_ИСХ'!#REF!</f>
        <v>#REF!</v>
      </c>
      <c r="Z95" s="88">
        <f>'2025 год_ИСХ'!AA95</f>
        <v>3758.5679999999998</v>
      </c>
      <c r="AA95" s="90">
        <f>'2025 год_ИСХ'!AD95</f>
        <v>4505.8919999999998</v>
      </c>
      <c r="AB95" s="90">
        <f>'2025 год_ИСХ'!Z95</f>
        <v>2084.56</v>
      </c>
      <c r="AC95" s="90">
        <f>'2025 год_ИСХ'!AC95</f>
        <v>2318.98</v>
      </c>
      <c r="AD95" s="90">
        <f>'2025 год_ИСХ'!AA94</f>
        <v>72.983999999999995</v>
      </c>
      <c r="AE95" s="90">
        <f>'2025 год_ИСХ'!AD94</f>
        <v>77.051999999999992</v>
      </c>
      <c r="AF95" s="90">
        <f>'2025 год_ИСХ'!Z94</f>
        <v>68.64</v>
      </c>
      <c r="AG95" s="90">
        <f>'2025 год_ИСХ'!AC94</f>
        <v>73.44</v>
      </c>
    </row>
    <row r="96" spans="1:41" customFormat="1">
      <c r="B96" s="121"/>
      <c r="C96" s="23"/>
      <c r="D96" s="87"/>
      <c r="E96" s="133"/>
      <c r="F96" s="87"/>
      <c r="G96" s="125"/>
      <c r="H96" s="114"/>
      <c r="I96" s="115"/>
      <c r="J96" s="115"/>
      <c r="K96" s="120"/>
      <c r="L96" s="119"/>
      <c r="M96" s="117"/>
      <c r="N96" s="111"/>
      <c r="O96" s="110"/>
      <c r="P96" s="96"/>
      <c r="Q96" s="107"/>
      <c r="R96" s="95"/>
      <c r="S96" s="95"/>
      <c r="T96" s="97"/>
      <c r="U96" s="95"/>
      <c r="V96" s="96"/>
      <c r="W96" s="25"/>
      <c r="X96" s="95"/>
      <c r="Y96" s="94"/>
      <c r="Z96" s="88"/>
      <c r="AA96" s="90"/>
      <c r="AB96" s="90"/>
      <c r="AC96" s="90"/>
      <c r="AD96" s="90"/>
      <c r="AE96" s="90"/>
      <c r="AF96" s="90"/>
      <c r="AG96" s="90"/>
    </row>
    <row r="97" spans="1:33" customFormat="1">
      <c r="A97">
        <f t="shared" ref="A97" si="94">A95+1</f>
        <v>46</v>
      </c>
      <c r="B97" s="121" t="str">
        <f t="shared" ref="B97" si="95">B95</f>
        <v>Щигровский район</v>
      </c>
      <c r="C97" s="23">
        <f t="shared" si="73"/>
        <v>0</v>
      </c>
      <c r="D97" s="87" t="str">
        <f>'2025 год_ИСХ'!B96</f>
        <v>г.Щигры</v>
      </c>
      <c r="E97" s="133" t="str">
        <f>'2025 год_ИСХ'!G96</f>
        <v>открытая</v>
      </c>
      <c r="F97" s="87" t="str">
        <f>'2025 год_ИСХ'!C96</f>
        <v>ГУПКО "Курскоблжилкомхоз"</v>
      </c>
      <c r="G97" s="243">
        <v>4632024035</v>
      </c>
      <c r="H97" s="114" t="e">
        <f>I97+J97</f>
        <v>#REF!</v>
      </c>
      <c r="I97" s="115" t="e">
        <f>O97+U97</f>
        <v>#REF!</v>
      </c>
      <c r="J97" s="115" t="e">
        <f>P97+V97</f>
        <v>#REF!</v>
      </c>
      <c r="K97" s="120" t="e">
        <f>L97+M97</f>
        <v>#REF!</v>
      </c>
      <c r="L97" s="119" t="e">
        <f>R97+X97</f>
        <v>#REF!</v>
      </c>
      <c r="M97" s="117" t="e">
        <f>S97+Y97</f>
        <v>#REF!</v>
      </c>
      <c r="N97" s="111" t="e">
        <f>O97+P97</f>
        <v>#REF!</v>
      </c>
      <c r="O97" s="110" t="e">
        <f>'2025 год_ИСХ'!#REF!+'2025 год_ИСХ'!#REF!</f>
        <v>#REF!</v>
      </c>
      <c r="P97" s="96" t="e">
        <f>'2025 год_ИСХ'!#REF!+'2025 год_ИСХ'!#REF!</f>
        <v>#REF!</v>
      </c>
      <c r="Q97" s="107" t="e">
        <f>R97+S97</f>
        <v>#REF!</v>
      </c>
      <c r="R97" s="95" t="e">
        <f>'2025 год_ИСХ'!#REF!+'2025 год_ИСХ'!#REF!</f>
        <v>#REF!</v>
      </c>
      <c r="S97" s="95" t="e">
        <f>'2025 год_ИСХ'!#REF!+'2025 год_ИСХ'!#REF!</f>
        <v>#REF!</v>
      </c>
      <c r="T97" s="97" t="e">
        <f>U97+V97</f>
        <v>#REF!</v>
      </c>
      <c r="U97" s="95" t="e">
        <f>'2025 год_ИСХ'!#REF!</f>
        <v>#REF!</v>
      </c>
      <c r="V97" s="96" t="e">
        <f>'2025 год_ИСХ'!#REF!</f>
        <v>#REF!</v>
      </c>
      <c r="W97" s="25" t="e">
        <f>X97+Y97</f>
        <v>#REF!</v>
      </c>
      <c r="X97" s="95" t="e">
        <f>'2025 год_ИСХ'!#REF!</f>
        <v>#REF!</v>
      </c>
      <c r="Y97" s="94" t="e">
        <f>'2025 год_ИСХ'!#REF!</f>
        <v>#REF!</v>
      </c>
      <c r="Z97" s="88">
        <f>'2025 год_ИСХ'!AA97</f>
        <v>3758.5679999999998</v>
      </c>
      <c r="AA97" s="90">
        <f>'2025 год_ИСХ'!AD97</f>
        <v>4505.8919999999998</v>
      </c>
      <c r="AB97" s="90">
        <f>'2025 год_ИСХ'!Z97</f>
        <v>2084.56</v>
      </c>
      <c r="AC97" s="90">
        <f>'2025 год_ИСХ'!AC97</f>
        <v>2318.98</v>
      </c>
      <c r="AD97" s="90">
        <f>'2025 год_ИСХ'!AA96</f>
        <v>72.983999999999995</v>
      </c>
      <c r="AE97" s="90">
        <f>'2025 год_ИСХ'!AD96</f>
        <v>77.051999999999992</v>
      </c>
      <c r="AF97" s="90">
        <f>'2025 год_ИСХ'!Z96</f>
        <v>68.64</v>
      </c>
      <c r="AG97" s="90">
        <f>'2025 год_ИСХ'!AC96</f>
        <v>73.44</v>
      </c>
    </row>
    <row r="98" spans="1:33" customFormat="1">
      <c r="B98" s="121"/>
      <c r="C98" s="23"/>
      <c r="D98" s="87"/>
      <c r="E98" s="133"/>
      <c r="F98" s="87"/>
      <c r="G98" s="125"/>
      <c r="H98" s="114"/>
      <c r="I98" s="115"/>
      <c r="J98" s="115"/>
      <c r="K98" s="120"/>
      <c r="L98" s="119"/>
      <c r="M98" s="117"/>
      <c r="N98" s="111"/>
      <c r="O98" s="110"/>
      <c r="P98" s="96"/>
      <c r="Q98" s="107"/>
      <c r="R98" s="95"/>
      <c r="S98" s="95"/>
      <c r="T98" s="97"/>
      <c r="U98" s="95"/>
      <c r="V98" s="96"/>
      <c r="W98" s="25"/>
      <c r="X98" s="95"/>
      <c r="Y98" s="94"/>
      <c r="Z98" s="88"/>
      <c r="AA98" s="90"/>
      <c r="AB98" s="90"/>
      <c r="AC98" s="90"/>
      <c r="AD98" s="90"/>
      <c r="AE98" s="90"/>
      <c r="AF98" s="90"/>
      <c r="AG98" s="90"/>
    </row>
    <row r="99" spans="1:33" customFormat="1">
      <c r="A99">
        <f t="shared" ref="A99" si="96">A97+1</f>
        <v>47</v>
      </c>
      <c r="B99" s="121" t="str">
        <f>'2025 год_ИСХ'!A98</f>
        <v>Льговский район</v>
      </c>
      <c r="C99" s="23">
        <f t="shared" si="73"/>
        <v>0</v>
      </c>
      <c r="D99" s="87" t="str">
        <f>'2025 год_ИСХ'!B98</f>
        <v>г.Льгов</v>
      </c>
      <c r="E99" s="133" t="str">
        <f>'2025 год_ИСХ'!G98</f>
        <v>Закрытая</v>
      </c>
      <c r="F99" s="87" t="str">
        <f>'2025 год_ИСХ'!C98</f>
        <v>ГУПКО "Курскоблжилкомхоз"</v>
      </c>
      <c r="G99" s="243">
        <v>4632024035</v>
      </c>
      <c r="H99" s="114" t="e">
        <f>I99+J99</f>
        <v>#REF!</v>
      </c>
      <c r="I99" s="115" t="e">
        <f>O99+U99</f>
        <v>#REF!</v>
      </c>
      <c r="J99" s="115" t="e">
        <f>P99+V99</f>
        <v>#REF!</v>
      </c>
      <c r="K99" s="120" t="e">
        <f>L99+M99</f>
        <v>#REF!</v>
      </c>
      <c r="L99" s="119" t="e">
        <f>R99+X99</f>
        <v>#REF!</v>
      </c>
      <c r="M99" s="117" t="e">
        <f>S99+Y99</f>
        <v>#REF!</v>
      </c>
      <c r="N99" s="111" t="e">
        <f>O99+P99</f>
        <v>#REF!</v>
      </c>
      <c r="O99" s="110" t="e">
        <f>'2025 год_ИСХ'!#REF!+'2025 год_ИСХ'!#REF!</f>
        <v>#REF!</v>
      </c>
      <c r="P99" s="96" t="e">
        <f>'2025 год_ИСХ'!#REF!+'2025 год_ИСХ'!#REF!</f>
        <v>#REF!</v>
      </c>
      <c r="Q99" s="249" t="e">
        <f>R99+S99</f>
        <v>#REF!</v>
      </c>
      <c r="R99" s="95" t="e">
        <f>'2025 год_ИСХ'!#REF!+'2025 год_ИСХ'!#REF!</f>
        <v>#REF!</v>
      </c>
      <c r="S99" s="95" t="e">
        <f>'2025 год_ИСХ'!#REF!+'2025 год_ИСХ'!#REF!</f>
        <v>#REF!</v>
      </c>
      <c r="T99" s="97" t="e">
        <f>U99+V99</f>
        <v>#REF!</v>
      </c>
      <c r="U99" s="95" t="e">
        <f>'2025 год_ИСХ'!#REF!</f>
        <v>#REF!</v>
      </c>
      <c r="V99" s="96" t="e">
        <f>'2025 год_ИСХ'!#REF!</f>
        <v>#REF!</v>
      </c>
      <c r="W99" s="25" t="e">
        <f>X99+Y99</f>
        <v>#REF!</v>
      </c>
      <c r="X99" s="95" t="e">
        <f>'2025 год_ИСХ'!#REF!</f>
        <v>#REF!</v>
      </c>
      <c r="Y99" s="94" t="e">
        <f>'2025 год_ИСХ'!#REF!</f>
        <v>#REF!</v>
      </c>
      <c r="Z99" s="88">
        <f>'2025 год_ИСХ'!AA99</f>
        <v>3758.5679999999998</v>
      </c>
      <c r="AA99" s="90">
        <f>'2025 год_ИСХ'!AD99</f>
        <v>4505.8919999999998</v>
      </c>
      <c r="AB99" s="90">
        <f>'2025 год_ИСХ'!Z99</f>
        <v>0</v>
      </c>
      <c r="AC99" s="90">
        <f>'2025 год_ИСХ'!AC99</f>
        <v>0</v>
      </c>
      <c r="AD99" s="90">
        <f>'2025 год_ИСХ'!AA98</f>
        <v>77.004000000000005</v>
      </c>
      <c r="AE99" s="90">
        <f>'2025 год_ИСХ'!AD98</f>
        <v>77.291999999999987</v>
      </c>
      <c r="AF99" s="90">
        <f>'2025 год_ИСХ'!Z98</f>
        <v>0</v>
      </c>
      <c r="AG99" s="90">
        <f>'2025 год_ИСХ'!AC98</f>
        <v>0</v>
      </c>
    </row>
    <row r="100" spans="1:33" customFormat="1">
      <c r="B100" s="121"/>
      <c r="C100" s="23"/>
      <c r="D100" s="87"/>
      <c r="E100" s="133"/>
      <c r="F100" s="87"/>
      <c r="G100" s="125"/>
      <c r="H100" s="114"/>
      <c r="I100" s="115"/>
      <c r="J100" s="115"/>
      <c r="K100" s="120"/>
      <c r="L100" s="119"/>
      <c r="M100" s="117"/>
      <c r="N100" s="111"/>
      <c r="O100" s="110"/>
      <c r="P100" s="96"/>
      <c r="Q100" s="107"/>
      <c r="R100" s="95"/>
      <c r="S100" s="95"/>
      <c r="T100" s="97"/>
      <c r="U100" s="95"/>
      <c r="V100" s="96"/>
      <c r="W100" s="25"/>
      <c r="X100" s="95"/>
      <c r="Y100" s="94"/>
      <c r="Z100" s="88"/>
      <c r="AA100" s="90"/>
      <c r="AB100" s="90"/>
      <c r="AC100" s="90"/>
      <c r="AD100" s="90"/>
      <c r="AE100" s="90"/>
      <c r="AF100" s="90"/>
      <c r="AG100" s="90"/>
    </row>
    <row r="101" spans="1:33" customFormat="1">
      <c r="A101">
        <f t="shared" ref="A101:A163" si="97">A99+1</f>
        <v>48</v>
      </c>
      <c r="B101" s="121" t="str">
        <f>'2025 год_ИСХ'!A100</f>
        <v>Фатежский район</v>
      </c>
      <c r="C101" s="23">
        <f t="shared" si="73"/>
        <v>0</v>
      </c>
      <c r="D101" s="87" t="str">
        <f>'2025 год_ИСХ'!B100</f>
        <v>г.Фатеж</v>
      </c>
      <c r="E101" s="133" t="str">
        <f>'2025 год_ИСХ'!G100</f>
        <v>Закрытая</v>
      </c>
      <c r="F101" s="87" t="str">
        <f>'2025 год_ИСХ'!C100</f>
        <v>ГУПКО "Курскоблжилкомхоз"</v>
      </c>
      <c r="G101" s="243">
        <v>4632024035</v>
      </c>
      <c r="H101" s="114" t="e">
        <f>I101+J101</f>
        <v>#REF!</v>
      </c>
      <c r="I101" s="115" t="e">
        <f>O101+U101</f>
        <v>#REF!</v>
      </c>
      <c r="J101" s="115" t="e">
        <f>P101+V101</f>
        <v>#REF!</v>
      </c>
      <c r="K101" s="120" t="e">
        <f>L101+M101</f>
        <v>#REF!</v>
      </c>
      <c r="L101" s="119" t="e">
        <f>R101+X101</f>
        <v>#REF!</v>
      </c>
      <c r="M101" s="117" t="e">
        <f>S101+Y101</f>
        <v>#REF!</v>
      </c>
      <c r="N101" s="111" t="e">
        <f>O101+P101</f>
        <v>#REF!</v>
      </c>
      <c r="O101" s="110" t="e">
        <f>'2025 год_ИСХ'!#REF!+'2025 год_ИСХ'!#REF!</f>
        <v>#REF!</v>
      </c>
      <c r="P101" s="96" t="e">
        <f>'2025 год_ИСХ'!#REF!+'2025 год_ИСХ'!#REF!</f>
        <v>#REF!</v>
      </c>
      <c r="Q101" s="249" t="e">
        <f>R101+S101</f>
        <v>#REF!</v>
      </c>
      <c r="R101" s="95" t="e">
        <f>'2025 год_ИСХ'!#REF!+'2025 год_ИСХ'!#REF!</f>
        <v>#REF!</v>
      </c>
      <c r="S101" s="95" t="e">
        <f>'2025 год_ИСХ'!#REF!+'2025 год_ИСХ'!#REF!</f>
        <v>#REF!</v>
      </c>
      <c r="T101" s="97" t="e">
        <f>U101+V101</f>
        <v>#REF!</v>
      </c>
      <c r="U101" s="95" t="e">
        <f>'2025 год_ИСХ'!#REF!</f>
        <v>#REF!</v>
      </c>
      <c r="V101" s="96" t="e">
        <f>'2025 год_ИСХ'!#REF!</f>
        <v>#REF!</v>
      </c>
      <c r="W101" s="25" t="e">
        <f>X101+Y101</f>
        <v>#REF!</v>
      </c>
      <c r="X101" s="95" t="e">
        <f>'2025 год_ИСХ'!#REF!</f>
        <v>#REF!</v>
      </c>
      <c r="Y101" s="94" t="e">
        <f>'2025 год_ИСХ'!#REF!</f>
        <v>#REF!</v>
      </c>
      <c r="Z101" s="88">
        <f>'2025 год_ИСХ'!AA101</f>
        <v>3758.5679999999998</v>
      </c>
      <c r="AA101" s="90">
        <f>'2025 год_ИСХ'!AD101</f>
        <v>4505.8919999999998</v>
      </c>
      <c r="AB101" s="90">
        <f>'2025 год_ИСХ'!Z101</f>
        <v>0</v>
      </c>
      <c r="AC101" s="90">
        <f>'2025 год_ИСХ'!AC101</f>
        <v>0</v>
      </c>
      <c r="AD101" s="90">
        <f>'2025 год_ИСХ'!AA100</f>
        <v>72.983999999999995</v>
      </c>
      <c r="AE101" s="90">
        <f>'2025 год_ИСХ'!AD100</f>
        <v>77.051999999999992</v>
      </c>
      <c r="AF101" s="90">
        <f>'2025 год_ИСХ'!Z100</f>
        <v>0</v>
      </c>
      <c r="AG101" s="90">
        <f>'2025 год_ИСХ'!AC100</f>
        <v>0</v>
      </c>
    </row>
    <row r="102" spans="1:33" customFormat="1">
      <c r="B102" s="121"/>
      <c r="C102" s="23"/>
      <c r="D102" s="87"/>
      <c r="E102" s="133"/>
      <c r="F102" s="87"/>
      <c r="G102" s="125"/>
      <c r="H102" s="114"/>
      <c r="I102" s="115"/>
      <c r="J102" s="115"/>
      <c r="K102" s="120"/>
      <c r="L102" s="119"/>
      <c r="M102" s="117"/>
      <c r="N102" s="111"/>
      <c r="O102" s="110"/>
      <c r="P102" s="96"/>
      <c r="Q102" s="107"/>
      <c r="R102" s="95"/>
      <c r="S102" s="95"/>
      <c r="T102" s="97"/>
      <c r="U102" s="95"/>
      <c r="V102" s="96"/>
      <c r="W102" s="25"/>
      <c r="X102" s="95"/>
      <c r="Y102" s="94"/>
      <c r="Z102" s="88"/>
      <c r="AA102" s="90"/>
      <c r="AB102" s="90"/>
      <c r="AC102" s="90"/>
      <c r="AD102" s="90"/>
      <c r="AE102" s="90"/>
      <c r="AF102" s="90"/>
      <c r="AG102" s="90"/>
    </row>
    <row r="103" spans="1:33" customFormat="1">
      <c r="A103">
        <f t="shared" si="97"/>
        <v>49</v>
      </c>
      <c r="B103" s="121"/>
      <c r="C103" s="23"/>
      <c r="D103" s="87"/>
      <c r="E103" s="133"/>
      <c r="F103" s="87"/>
      <c r="G103" s="125"/>
      <c r="H103" s="114"/>
      <c r="I103" s="115"/>
      <c r="J103" s="115"/>
      <c r="K103" s="120"/>
      <c r="L103" s="119"/>
      <c r="M103" s="117"/>
      <c r="N103" s="111"/>
      <c r="O103" s="110"/>
      <c r="P103" s="96"/>
      <c r="Q103" s="107"/>
      <c r="R103" s="95"/>
      <c r="S103" s="95"/>
      <c r="T103" s="97"/>
      <c r="U103" s="95"/>
      <c r="V103" s="96"/>
      <c r="W103" s="25"/>
      <c r="X103" s="95"/>
      <c r="Y103" s="94"/>
      <c r="Z103" s="88"/>
      <c r="AA103" s="90"/>
      <c r="AB103" s="90"/>
      <c r="AC103" s="90"/>
      <c r="AD103" s="90"/>
      <c r="AE103" s="90"/>
      <c r="AF103" s="90"/>
      <c r="AG103" s="90"/>
    </row>
    <row r="104" spans="1:33" customFormat="1">
      <c r="B104" s="121"/>
      <c r="C104" s="23"/>
      <c r="D104" s="87"/>
      <c r="E104" s="133"/>
      <c r="F104" s="87"/>
      <c r="G104" s="125"/>
      <c r="H104" s="114"/>
      <c r="I104" s="115"/>
      <c r="J104" s="115"/>
      <c r="K104" s="120"/>
      <c r="L104" s="119"/>
      <c r="M104" s="117"/>
      <c r="N104" s="111"/>
      <c r="O104" s="110"/>
      <c r="P104" s="96"/>
      <c r="Q104" s="107"/>
      <c r="R104" s="95"/>
      <c r="S104" s="95"/>
      <c r="T104" s="97"/>
      <c r="U104" s="95"/>
      <c r="V104" s="96"/>
      <c r="W104" s="25"/>
      <c r="X104" s="95"/>
      <c r="Y104" s="94"/>
      <c r="Z104" s="88"/>
      <c r="AA104" s="90"/>
      <c r="AB104" s="90"/>
      <c r="AC104" s="90"/>
      <c r="AD104" s="90"/>
      <c r="AE104" s="90"/>
      <c r="AF104" s="90"/>
      <c r="AG104" s="90"/>
    </row>
    <row r="105" spans="1:33" customFormat="1">
      <c r="A105">
        <f t="shared" si="97"/>
        <v>50</v>
      </c>
      <c r="B105" s="121"/>
      <c r="C105" s="23"/>
      <c r="D105" s="87"/>
      <c r="E105" s="133"/>
      <c r="F105" s="87"/>
      <c r="G105" s="125"/>
      <c r="H105" s="114"/>
      <c r="I105" s="115"/>
      <c r="J105" s="115"/>
      <c r="K105" s="120"/>
      <c r="L105" s="119"/>
      <c r="M105" s="117"/>
      <c r="N105" s="111"/>
      <c r="O105" s="110"/>
      <c r="P105" s="96"/>
      <c r="Q105" s="107"/>
      <c r="R105" s="95"/>
      <c r="S105" s="95"/>
      <c r="T105" s="97"/>
      <c r="U105" s="95"/>
      <c r="V105" s="96"/>
      <c r="W105" s="25"/>
      <c r="X105" s="95"/>
      <c r="Y105" s="94"/>
      <c r="Z105" s="88"/>
      <c r="AA105" s="90"/>
      <c r="AB105" s="90"/>
      <c r="AC105" s="90"/>
      <c r="AD105" s="90"/>
      <c r="AE105" s="90"/>
      <c r="AF105" s="90"/>
      <c r="AG105" s="90"/>
    </row>
    <row r="106" spans="1:33" customFormat="1">
      <c r="B106" s="121"/>
      <c r="C106" s="23"/>
      <c r="D106" s="87"/>
      <c r="E106" s="133"/>
      <c r="F106" s="87"/>
      <c r="G106" s="125"/>
      <c r="H106" s="114"/>
      <c r="I106" s="115"/>
      <c r="J106" s="115"/>
      <c r="K106" s="120"/>
      <c r="L106" s="119"/>
      <c r="M106" s="117"/>
      <c r="N106" s="111"/>
      <c r="O106" s="110"/>
      <c r="P106" s="96"/>
      <c r="Q106" s="107"/>
      <c r="R106" s="95"/>
      <c r="S106" s="95"/>
      <c r="T106" s="97"/>
      <c r="U106" s="95"/>
      <c r="V106" s="96"/>
      <c r="W106" s="25"/>
      <c r="X106" s="95"/>
      <c r="Y106" s="94"/>
      <c r="Z106" s="88"/>
      <c r="AA106" s="90"/>
      <c r="AB106" s="90"/>
      <c r="AC106" s="90"/>
      <c r="AD106" s="90"/>
      <c r="AE106" s="90"/>
      <c r="AF106" s="90"/>
      <c r="AG106" s="90"/>
    </row>
    <row r="107" spans="1:33" customFormat="1">
      <c r="A107">
        <f t="shared" si="97"/>
        <v>51</v>
      </c>
      <c r="B107" s="121"/>
      <c r="C107" s="23"/>
      <c r="D107" s="87"/>
      <c r="E107" s="133"/>
      <c r="F107" s="87"/>
      <c r="G107" s="125"/>
      <c r="H107" s="114"/>
      <c r="I107" s="115"/>
      <c r="J107" s="115"/>
      <c r="K107" s="120"/>
      <c r="L107" s="119"/>
      <c r="M107" s="117"/>
      <c r="N107" s="111"/>
      <c r="O107" s="110"/>
      <c r="P107" s="96"/>
      <c r="Q107" s="107"/>
      <c r="R107" s="95"/>
      <c r="S107" s="95"/>
      <c r="T107" s="97"/>
      <c r="U107" s="95"/>
      <c r="V107" s="96"/>
      <c r="W107" s="25"/>
      <c r="X107" s="95"/>
      <c r="Y107" s="94"/>
      <c r="Z107" s="88"/>
      <c r="AA107" s="90"/>
      <c r="AB107" s="90"/>
      <c r="AC107" s="90"/>
      <c r="AD107" s="90"/>
      <c r="AE107" s="90"/>
      <c r="AF107" s="90"/>
      <c r="AG107" s="90"/>
    </row>
    <row r="108" spans="1:33" customFormat="1">
      <c r="B108" s="121"/>
      <c r="C108" s="23"/>
      <c r="D108" s="87"/>
      <c r="E108" s="133"/>
      <c r="F108" s="87"/>
      <c r="G108" s="125"/>
      <c r="H108" s="114"/>
      <c r="I108" s="115"/>
      <c r="J108" s="115"/>
      <c r="K108" s="120"/>
      <c r="L108" s="119"/>
      <c r="M108" s="117"/>
      <c r="N108" s="111"/>
      <c r="O108" s="110"/>
      <c r="P108" s="96"/>
      <c r="Q108" s="107"/>
      <c r="R108" s="95"/>
      <c r="S108" s="95"/>
      <c r="T108" s="97"/>
      <c r="U108" s="95"/>
      <c r="V108" s="96"/>
      <c r="W108" s="25"/>
      <c r="X108" s="95"/>
      <c r="Y108" s="94"/>
      <c r="Z108" s="88"/>
      <c r="AA108" s="90"/>
      <c r="AB108" s="90"/>
      <c r="AC108" s="90"/>
      <c r="AD108" s="90"/>
      <c r="AE108" s="90"/>
      <c r="AF108" s="90"/>
      <c r="AG108" s="90"/>
    </row>
    <row r="109" spans="1:33" customFormat="1">
      <c r="A109">
        <f t="shared" si="97"/>
        <v>52</v>
      </c>
      <c r="B109" s="121"/>
      <c r="C109" s="23"/>
      <c r="D109" s="87"/>
      <c r="E109" s="133"/>
      <c r="F109" s="87"/>
      <c r="G109" s="125"/>
      <c r="H109" s="114"/>
      <c r="I109" s="115"/>
      <c r="J109" s="115"/>
      <c r="K109" s="120"/>
      <c r="L109" s="119"/>
      <c r="M109" s="117"/>
      <c r="N109" s="111"/>
      <c r="O109" s="110"/>
      <c r="P109" s="96"/>
      <c r="Q109" s="107"/>
      <c r="R109" s="95"/>
      <c r="S109" s="95"/>
      <c r="T109" s="97"/>
      <c r="U109" s="95"/>
      <c r="V109" s="96"/>
      <c r="W109" s="25"/>
      <c r="X109" s="95"/>
      <c r="Y109" s="94"/>
      <c r="Z109" s="88"/>
      <c r="AA109" s="90"/>
      <c r="AB109" s="90"/>
      <c r="AC109" s="90"/>
      <c r="AD109" s="90"/>
      <c r="AE109" s="90"/>
      <c r="AF109" s="90"/>
      <c r="AG109" s="90"/>
    </row>
    <row r="110" spans="1:33" customFormat="1">
      <c r="B110" s="121"/>
      <c r="C110" s="23"/>
      <c r="D110" s="87"/>
      <c r="E110" s="133"/>
      <c r="F110" s="87"/>
      <c r="G110" s="125"/>
      <c r="H110" s="114"/>
      <c r="I110" s="115"/>
      <c r="J110" s="115"/>
      <c r="K110" s="120"/>
      <c r="L110" s="119"/>
      <c r="M110" s="117"/>
      <c r="N110" s="111"/>
      <c r="O110" s="110"/>
      <c r="P110" s="96"/>
      <c r="Q110" s="107"/>
      <c r="R110" s="95"/>
      <c r="S110" s="95"/>
      <c r="T110" s="97"/>
      <c r="U110" s="95"/>
      <c r="V110" s="96"/>
      <c r="W110" s="25"/>
      <c r="X110" s="95"/>
      <c r="Y110" s="94"/>
      <c r="Z110" s="88"/>
      <c r="AA110" s="90"/>
      <c r="AB110" s="90"/>
      <c r="AC110" s="90"/>
      <c r="AD110" s="90"/>
      <c r="AE110" s="90"/>
      <c r="AF110" s="90"/>
      <c r="AG110" s="90"/>
    </row>
    <row r="111" spans="1:33" customFormat="1">
      <c r="A111">
        <f t="shared" si="97"/>
        <v>53</v>
      </c>
      <c r="B111" s="121"/>
      <c r="C111" s="23"/>
      <c r="D111" s="87"/>
      <c r="E111" s="133"/>
      <c r="F111" s="87"/>
      <c r="G111" s="125"/>
      <c r="H111" s="114"/>
      <c r="I111" s="115"/>
      <c r="J111" s="115"/>
      <c r="K111" s="120"/>
      <c r="L111" s="119"/>
      <c r="M111" s="117"/>
      <c r="N111" s="111"/>
      <c r="O111" s="110"/>
      <c r="P111" s="96"/>
      <c r="Q111" s="107"/>
      <c r="R111" s="95"/>
      <c r="S111" s="95"/>
      <c r="T111" s="97"/>
      <c r="U111" s="95"/>
      <c r="V111" s="96"/>
      <c r="W111" s="25"/>
      <c r="X111" s="95"/>
      <c r="Y111" s="94"/>
      <c r="Z111" s="88"/>
      <c r="AA111" s="90"/>
      <c r="AB111" s="90"/>
      <c r="AC111" s="90"/>
      <c r="AD111" s="90"/>
      <c r="AE111" s="90"/>
      <c r="AF111" s="90"/>
      <c r="AG111" s="90"/>
    </row>
    <row r="112" spans="1:33" customFormat="1">
      <c r="B112" s="121"/>
      <c r="C112" s="23"/>
      <c r="D112" s="87"/>
      <c r="E112" s="133"/>
      <c r="F112" s="87"/>
      <c r="G112" s="125"/>
      <c r="H112" s="114"/>
      <c r="I112" s="115"/>
      <c r="J112" s="115"/>
      <c r="K112" s="120"/>
      <c r="L112" s="119"/>
      <c r="M112" s="117"/>
      <c r="N112" s="111"/>
      <c r="O112" s="110"/>
      <c r="P112" s="96"/>
      <c r="Q112" s="107"/>
      <c r="R112" s="95"/>
      <c r="S112" s="95"/>
      <c r="T112" s="97"/>
      <c r="U112" s="95"/>
      <c r="V112" s="96"/>
      <c r="W112" s="25"/>
      <c r="X112" s="95"/>
      <c r="Y112" s="94"/>
      <c r="Z112" s="88"/>
      <c r="AA112" s="90"/>
      <c r="AB112" s="90"/>
      <c r="AC112" s="90"/>
      <c r="AD112" s="90"/>
      <c r="AE112" s="90"/>
      <c r="AF112" s="90"/>
      <c r="AG112" s="90"/>
    </row>
    <row r="113" spans="1:34" customFormat="1">
      <c r="A113">
        <f t="shared" si="97"/>
        <v>54</v>
      </c>
      <c r="B113" s="121"/>
      <c r="C113" s="23"/>
      <c r="D113" s="87"/>
      <c r="E113" s="133"/>
      <c r="F113" s="87"/>
      <c r="G113" s="125"/>
      <c r="H113" s="114"/>
      <c r="I113" s="115"/>
      <c r="J113" s="115"/>
      <c r="K113" s="120"/>
      <c r="L113" s="119"/>
      <c r="M113" s="117"/>
      <c r="N113" s="111"/>
      <c r="O113" s="110"/>
      <c r="P113" s="96"/>
      <c r="Q113" s="107"/>
      <c r="R113" s="95"/>
      <c r="S113" s="95"/>
      <c r="T113" s="97"/>
      <c r="U113" s="95"/>
      <c r="V113" s="96"/>
      <c r="W113" s="25"/>
      <c r="X113" s="95"/>
      <c r="Y113" s="94"/>
      <c r="Z113" s="88"/>
      <c r="AA113" s="90"/>
      <c r="AB113" s="90"/>
      <c r="AC113" s="90"/>
      <c r="AD113" s="90"/>
      <c r="AE113" s="90"/>
      <c r="AF113" s="90"/>
      <c r="AG113" s="90"/>
    </row>
    <row r="114" spans="1:34" customFormat="1">
      <c r="B114" s="121"/>
      <c r="C114" s="23"/>
      <c r="D114" s="87"/>
      <c r="E114" s="133"/>
      <c r="F114" s="87"/>
      <c r="G114" s="125"/>
      <c r="H114" s="114"/>
      <c r="I114" s="115"/>
      <c r="J114" s="115"/>
      <c r="K114" s="120"/>
      <c r="L114" s="119"/>
      <c r="M114" s="117"/>
      <c r="N114" s="111"/>
      <c r="O114" s="110"/>
      <c r="P114" s="96"/>
      <c r="Q114" s="107"/>
      <c r="R114" s="95"/>
      <c r="S114" s="95"/>
      <c r="T114" s="97"/>
      <c r="U114" s="95"/>
      <c r="V114" s="96"/>
      <c r="W114" s="25"/>
      <c r="X114" s="95"/>
      <c r="Y114" s="94"/>
      <c r="Z114" s="88"/>
      <c r="AA114" s="90"/>
      <c r="AB114" s="90"/>
      <c r="AC114" s="90"/>
      <c r="AD114" s="90"/>
      <c r="AE114" s="90"/>
      <c r="AF114" s="90"/>
      <c r="AG114" s="90"/>
    </row>
    <row r="115" spans="1:34" customFormat="1">
      <c r="A115">
        <f t="shared" si="97"/>
        <v>55</v>
      </c>
      <c r="B115" s="121"/>
      <c r="C115" s="23"/>
      <c r="D115" s="87"/>
      <c r="E115" s="133"/>
      <c r="F115" s="87"/>
      <c r="G115" s="125"/>
      <c r="H115" s="114"/>
      <c r="I115" s="115"/>
      <c r="J115" s="115"/>
      <c r="K115" s="120"/>
      <c r="L115" s="119"/>
      <c r="M115" s="117"/>
      <c r="N115" s="111"/>
      <c r="O115" s="110"/>
      <c r="P115" s="96"/>
      <c r="Q115" s="107"/>
      <c r="R115" s="95"/>
      <c r="S115" s="95"/>
      <c r="T115" s="97"/>
      <c r="U115" s="95"/>
      <c r="V115" s="96"/>
      <c r="W115" s="25"/>
      <c r="X115" s="95"/>
      <c r="Y115" s="94"/>
      <c r="Z115" s="88"/>
      <c r="AA115" s="90"/>
      <c r="AB115" s="90"/>
      <c r="AC115" s="90"/>
      <c r="AD115" s="90"/>
      <c r="AE115" s="90"/>
      <c r="AF115" s="90"/>
      <c r="AG115" s="90"/>
    </row>
    <row r="116" spans="1:34" customFormat="1">
      <c r="B116" s="121"/>
      <c r="C116" s="23"/>
      <c r="D116" s="87"/>
      <c r="E116" s="133"/>
      <c r="F116" s="87"/>
      <c r="G116" s="125"/>
      <c r="H116" s="114"/>
      <c r="I116" s="115"/>
      <c r="J116" s="115"/>
      <c r="K116" s="120"/>
      <c r="L116" s="119"/>
      <c r="M116" s="117"/>
      <c r="N116" s="111"/>
      <c r="O116" s="110"/>
      <c r="P116" s="96"/>
      <c r="Q116" s="107"/>
      <c r="R116" s="95"/>
      <c r="S116" s="95"/>
      <c r="T116" s="97"/>
      <c r="U116" s="95"/>
      <c r="V116" s="96"/>
      <c r="W116" s="25"/>
      <c r="X116" s="95"/>
      <c r="Y116" s="94"/>
      <c r="Z116" s="88"/>
      <c r="AA116" s="90"/>
      <c r="AB116" s="90"/>
      <c r="AC116" s="90"/>
      <c r="AD116" s="90"/>
      <c r="AE116" s="90"/>
      <c r="AF116" s="90"/>
      <c r="AG116" s="90"/>
    </row>
    <row r="117" spans="1:34" customFormat="1">
      <c r="A117">
        <f t="shared" si="97"/>
        <v>56</v>
      </c>
      <c r="B117" s="121"/>
      <c r="C117" s="23"/>
      <c r="D117" s="87"/>
      <c r="E117" s="133"/>
      <c r="F117" s="87"/>
      <c r="G117" s="125"/>
      <c r="H117" s="114"/>
      <c r="I117" s="115"/>
      <c r="J117" s="115"/>
      <c r="K117" s="120"/>
      <c r="L117" s="119"/>
      <c r="M117" s="117"/>
      <c r="N117" s="111"/>
      <c r="O117" s="110"/>
      <c r="P117" s="96"/>
      <c r="Q117" s="107"/>
      <c r="R117" s="95"/>
      <c r="S117" s="95"/>
      <c r="T117" s="97"/>
      <c r="U117" s="95"/>
      <c r="V117" s="96"/>
      <c r="W117" s="25"/>
      <c r="X117" s="95"/>
      <c r="Y117" s="94"/>
      <c r="Z117" s="88"/>
      <c r="AA117" s="90"/>
      <c r="AB117" s="90"/>
      <c r="AC117" s="90"/>
      <c r="AD117" s="90"/>
      <c r="AE117" s="90"/>
      <c r="AF117" s="90"/>
      <c r="AG117" s="90"/>
    </row>
    <row r="118" spans="1:34" customFormat="1">
      <c r="B118" s="121"/>
      <c r="C118" s="23"/>
      <c r="D118" s="87"/>
      <c r="E118" s="133"/>
      <c r="F118" s="87"/>
      <c r="G118" s="125"/>
      <c r="H118" s="114"/>
      <c r="I118" s="115"/>
      <c r="J118" s="115"/>
      <c r="K118" s="120"/>
      <c r="L118" s="119"/>
      <c r="M118" s="117"/>
      <c r="N118" s="111"/>
      <c r="O118" s="110"/>
      <c r="P118" s="96"/>
      <c r="Q118" s="107"/>
      <c r="R118" s="95"/>
      <c r="S118" s="95"/>
      <c r="T118" s="97"/>
      <c r="U118" s="95"/>
      <c r="V118" s="96"/>
      <c r="W118" s="25"/>
      <c r="X118" s="95"/>
      <c r="Y118" s="94"/>
      <c r="Z118" s="88"/>
      <c r="AA118" s="90"/>
      <c r="AB118" s="90"/>
      <c r="AC118" s="90"/>
      <c r="AD118" s="90"/>
      <c r="AE118" s="90"/>
      <c r="AF118" s="90"/>
      <c r="AG118" s="90"/>
    </row>
    <row r="119" spans="1:34" customFormat="1">
      <c r="A119">
        <f t="shared" si="97"/>
        <v>57</v>
      </c>
      <c r="B119" s="121"/>
      <c r="C119" s="23"/>
      <c r="D119" s="87"/>
      <c r="E119" s="133"/>
      <c r="F119" s="87"/>
      <c r="G119" s="125"/>
      <c r="H119" s="114"/>
      <c r="I119" s="115"/>
      <c r="J119" s="115"/>
      <c r="K119" s="120"/>
      <c r="L119" s="119"/>
      <c r="M119" s="117"/>
      <c r="N119" s="111"/>
      <c r="O119" s="110"/>
      <c r="P119" s="96"/>
      <c r="Q119" s="107"/>
      <c r="R119" s="95"/>
      <c r="S119" s="95"/>
      <c r="T119" s="97"/>
      <c r="U119" s="95"/>
      <c r="V119" s="96"/>
      <c r="W119" s="25"/>
      <c r="X119" s="95"/>
      <c r="Y119" s="94"/>
      <c r="Z119" s="88"/>
      <c r="AA119" s="90"/>
      <c r="AB119" s="90"/>
      <c r="AC119" s="90"/>
      <c r="AD119" s="90"/>
      <c r="AE119" s="90"/>
      <c r="AF119" s="90"/>
      <c r="AG119" s="90"/>
    </row>
    <row r="120" spans="1:34" customFormat="1">
      <c r="B120" s="121"/>
      <c r="C120" s="23"/>
      <c r="D120" s="87"/>
      <c r="E120" s="133"/>
      <c r="F120" s="87"/>
      <c r="G120" s="125"/>
      <c r="H120" s="114"/>
      <c r="I120" s="115"/>
      <c r="J120" s="115"/>
      <c r="K120" s="120"/>
      <c r="L120" s="119"/>
      <c r="M120" s="117"/>
      <c r="N120" s="111"/>
      <c r="O120" s="110"/>
      <c r="P120" s="96"/>
      <c r="Q120" s="107"/>
      <c r="R120" s="95"/>
      <c r="S120" s="95"/>
      <c r="T120" s="97"/>
      <c r="U120" s="95"/>
      <c r="V120" s="96"/>
      <c r="W120" s="25"/>
      <c r="X120" s="95"/>
      <c r="Y120" s="94"/>
      <c r="Z120" s="88"/>
      <c r="AA120" s="90"/>
      <c r="AB120" s="90"/>
      <c r="AC120" s="90"/>
      <c r="AD120" s="90"/>
      <c r="AE120" s="90"/>
      <c r="AF120" s="90"/>
      <c r="AG120" s="90"/>
    </row>
    <row r="121" spans="1:34" customFormat="1">
      <c r="A121">
        <f t="shared" si="97"/>
        <v>58</v>
      </c>
      <c r="B121" s="121"/>
      <c r="C121" s="23"/>
      <c r="D121" s="87"/>
      <c r="E121" s="133"/>
      <c r="F121" s="87"/>
      <c r="G121" s="125"/>
      <c r="H121" s="114"/>
      <c r="I121" s="115"/>
      <c r="J121" s="115"/>
      <c r="K121" s="120"/>
      <c r="L121" s="119"/>
      <c r="M121" s="117"/>
      <c r="N121" s="111"/>
      <c r="O121" s="110"/>
      <c r="P121" s="96"/>
      <c r="Q121" s="107"/>
      <c r="R121" s="95"/>
      <c r="S121" s="95"/>
      <c r="T121" s="97"/>
      <c r="U121" s="95"/>
      <c r="V121" s="96"/>
      <c r="W121" s="25"/>
      <c r="X121" s="95"/>
      <c r="Y121" s="94"/>
      <c r="Z121" s="88"/>
      <c r="AA121" s="90"/>
      <c r="AB121" s="90"/>
      <c r="AC121" s="90"/>
      <c r="AD121" s="90"/>
      <c r="AE121" s="90"/>
      <c r="AF121" s="90"/>
      <c r="AG121" s="90"/>
    </row>
    <row r="122" spans="1:34" customFormat="1">
      <c r="B122" s="121"/>
      <c r="C122" s="23"/>
      <c r="D122" s="87"/>
      <c r="E122" s="133"/>
      <c r="F122" s="87"/>
      <c r="G122" s="125"/>
      <c r="H122" s="114"/>
      <c r="I122" s="115"/>
      <c r="J122" s="115"/>
      <c r="K122" s="120"/>
      <c r="L122" s="119"/>
      <c r="M122" s="117"/>
      <c r="N122" s="111"/>
      <c r="O122" s="110"/>
      <c r="P122" s="96"/>
      <c r="Q122" s="107"/>
      <c r="R122" s="95"/>
      <c r="S122" s="95"/>
      <c r="T122" s="97"/>
      <c r="U122" s="95"/>
      <c r="V122" s="96"/>
      <c r="W122" s="25"/>
      <c r="X122" s="95"/>
      <c r="Y122" s="94"/>
      <c r="Z122" s="88"/>
      <c r="AA122" s="90"/>
      <c r="AB122" s="90"/>
      <c r="AC122" s="90"/>
      <c r="AD122" s="90"/>
      <c r="AE122" s="90"/>
      <c r="AF122" s="90"/>
      <c r="AG122" s="90"/>
    </row>
    <row r="123" spans="1:34" customFormat="1">
      <c r="A123">
        <f t="shared" si="97"/>
        <v>59</v>
      </c>
      <c r="B123" s="121"/>
      <c r="C123" s="23"/>
      <c r="D123" s="87"/>
      <c r="E123" s="133"/>
      <c r="F123" s="87"/>
      <c r="G123" s="125"/>
      <c r="H123" s="114"/>
      <c r="I123" s="115"/>
      <c r="J123" s="115"/>
      <c r="K123" s="120"/>
      <c r="L123" s="119"/>
      <c r="M123" s="117"/>
      <c r="N123" s="111"/>
      <c r="O123" s="110"/>
      <c r="P123" s="96"/>
      <c r="Q123" s="107"/>
      <c r="R123" s="95"/>
      <c r="S123" s="95"/>
      <c r="T123" s="97"/>
      <c r="U123" s="95"/>
      <c r="V123" s="96"/>
      <c r="W123" s="25"/>
      <c r="X123" s="95"/>
      <c r="Y123" s="94"/>
      <c r="Z123" s="88"/>
      <c r="AA123" s="90"/>
      <c r="AB123" s="90"/>
      <c r="AC123" s="90"/>
      <c r="AD123" s="90"/>
      <c r="AE123" s="90"/>
      <c r="AF123" s="90"/>
      <c r="AG123" s="90"/>
    </row>
    <row r="124" spans="1:34" customFormat="1">
      <c r="B124" s="22"/>
      <c r="C124" s="23"/>
      <c r="D124" s="24"/>
      <c r="E124" s="134"/>
      <c r="F124" s="87"/>
      <c r="G124" s="126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4"/>
      <c r="V124" s="14"/>
      <c r="W124" s="14"/>
      <c r="X124" s="14"/>
      <c r="Y124" s="14"/>
      <c r="Z124" s="15"/>
      <c r="AA124" s="15"/>
      <c r="AB124" s="190"/>
      <c r="AC124" s="190"/>
      <c r="AD124" s="15"/>
      <c r="AE124" s="15"/>
      <c r="AF124" s="15"/>
      <c r="AG124" s="15"/>
      <c r="AH124" s="14"/>
    </row>
    <row r="125" spans="1:34" customFormat="1">
      <c r="A125">
        <f t="shared" si="97"/>
        <v>60</v>
      </c>
      <c r="B125" s="22"/>
      <c r="C125" s="23"/>
      <c r="D125" s="24"/>
      <c r="E125" s="134"/>
      <c r="F125" s="24"/>
      <c r="G125" s="127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5"/>
      <c r="AA125" s="15"/>
      <c r="AB125" s="190"/>
      <c r="AC125" s="190"/>
      <c r="AD125" s="15"/>
      <c r="AE125" s="15"/>
      <c r="AF125" s="15"/>
      <c r="AG125" s="15"/>
      <c r="AH125" s="14"/>
    </row>
    <row r="126" spans="1:34" customFormat="1">
      <c r="B126" s="22"/>
      <c r="C126" s="23"/>
      <c r="D126" s="24"/>
      <c r="E126" s="23"/>
      <c r="F126" s="24"/>
      <c r="G126" s="26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5"/>
      <c r="AA126" s="15"/>
      <c r="AB126" s="190"/>
      <c r="AC126" s="190"/>
      <c r="AD126" s="15"/>
      <c r="AE126" s="15"/>
      <c r="AF126" s="15"/>
      <c r="AG126" s="15"/>
      <c r="AH126" s="14"/>
    </row>
    <row r="127" spans="1:34" customFormat="1">
      <c r="A127">
        <f t="shared" si="97"/>
        <v>61</v>
      </c>
      <c r="B127" s="22"/>
      <c r="C127" s="23"/>
      <c r="D127" s="24"/>
      <c r="E127" s="134"/>
      <c r="F127" s="24"/>
      <c r="G127" s="127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5"/>
      <c r="AA127" s="15"/>
      <c r="AB127" s="190"/>
      <c r="AC127" s="190"/>
      <c r="AD127" s="15"/>
      <c r="AE127" s="15"/>
      <c r="AF127" s="15"/>
      <c r="AG127" s="15"/>
      <c r="AH127" s="14"/>
    </row>
    <row r="128" spans="1:34" customFormat="1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250"/>
      <c r="R128" s="14"/>
      <c r="S128" s="14"/>
      <c r="T128" s="14"/>
      <c r="U128" s="14"/>
      <c r="V128" s="14"/>
      <c r="W128" s="14"/>
      <c r="X128" s="14"/>
      <c r="Y128" s="14"/>
      <c r="Z128" s="15"/>
      <c r="AA128" s="15"/>
      <c r="AB128" s="190"/>
      <c r="AC128" s="190"/>
      <c r="AD128" s="15"/>
      <c r="AE128" s="15"/>
      <c r="AF128" s="15"/>
      <c r="AG128" s="15"/>
      <c r="AH128" s="14"/>
    </row>
    <row r="129" spans="1:33" customFormat="1">
      <c r="A129">
        <f t="shared" si="97"/>
        <v>62</v>
      </c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250"/>
      <c r="R129" s="14"/>
      <c r="S129" s="14"/>
      <c r="T129" s="14"/>
      <c r="U129" s="14"/>
      <c r="V129" s="14"/>
      <c r="W129" s="14"/>
      <c r="X129" s="14"/>
      <c r="Y129" s="14"/>
      <c r="Z129" s="15"/>
      <c r="AA129" s="15"/>
      <c r="AB129" s="190"/>
      <c r="AC129" s="190"/>
      <c r="AD129" s="15"/>
      <c r="AE129" s="15"/>
      <c r="AF129" s="15"/>
      <c r="AG129" s="15"/>
    </row>
    <row r="130" spans="1:33" customFormat="1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250"/>
      <c r="R130" s="14"/>
      <c r="S130" s="14"/>
      <c r="T130" s="14"/>
      <c r="U130" s="14"/>
      <c r="V130" s="14"/>
      <c r="W130" s="14"/>
      <c r="X130" s="14"/>
      <c r="Y130" s="14"/>
      <c r="Z130" s="15"/>
      <c r="AA130" s="15"/>
      <c r="AB130" s="190"/>
      <c r="AC130" s="190"/>
      <c r="AD130" s="15"/>
      <c r="AE130" s="15"/>
      <c r="AF130" s="15"/>
      <c r="AG130" s="15"/>
    </row>
    <row r="131" spans="1:33" customFormat="1">
      <c r="A131">
        <f t="shared" si="97"/>
        <v>63</v>
      </c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250"/>
      <c r="R131" s="14"/>
      <c r="S131" s="14"/>
      <c r="T131" s="14"/>
      <c r="U131" s="14"/>
      <c r="V131" s="14"/>
      <c r="W131" s="14"/>
      <c r="X131" s="14"/>
      <c r="Y131" s="14"/>
      <c r="Z131" s="15"/>
      <c r="AA131" s="15"/>
      <c r="AB131" s="190"/>
      <c r="AC131" s="190"/>
      <c r="AD131" s="15"/>
      <c r="AE131" s="15"/>
      <c r="AF131" s="15"/>
      <c r="AG131" s="15"/>
    </row>
    <row r="132" spans="1:33" customFormat="1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250"/>
      <c r="R132" s="14"/>
      <c r="S132" s="14"/>
      <c r="T132" s="14"/>
      <c r="U132" s="14"/>
      <c r="V132" s="14"/>
      <c r="W132" s="14"/>
      <c r="X132" s="14"/>
      <c r="Y132" s="14"/>
      <c r="Z132" s="15"/>
      <c r="AA132" s="15"/>
      <c r="AB132" s="190"/>
      <c r="AC132" s="190"/>
      <c r="AD132" s="15"/>
      <c r="AE132" s="15"/>
      <c r="AF132" s="15"/>
      <c r="AG132" s="15"/>
    </row>
    <row r="133" spans="1:33" customFormat="1">
      <c r="A133">
        <f t="shared" si="97"/>
        <v>64</v>
      </c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250"/>
      <c r="R133" s="14"/>
      <c r="S133" s="14"/>
      <c r="T133" s="14"/>
      <c r="U133" s="14"/>
      <c r="V133" s="14"/>
      <c r="W133" s="14"/>
      <c r="X133" s="14"/>
      <c r="Y133" s="14"/>
      <c r="Z133" s="15"/>
      <c r="AA133" s="15"/>
      <c r="AB133" s="190"/>
      <c r="AC133" s="190"/>
      <c r="AD133" s="15"/>
      <c r="AE133" s="15"/>
      <c r="AF133" s="15"/>
      <c r="AG133" s="15"/>
    </row>
    <row r="134" spans="1:33" customFormat="1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250"/>
      <c r="R134" s="14"/>
      <c r="S134" s="14"/>
      <c r="T134" s="14"/>
      <c r="U134" s="14"/>
      <c r="V134" s="14"/>
      <c r="W134" s="14"/>
      <c r="X134" s="14"/>
      <c r="Y134" s="14"/>
      <c r="Z134" s="15"/>
      <c r="AA134" s="15"/>
      <c r="AB134" s="190"/>
      <c r="AC134" s="190"/>
      <c r="AD134" s="15"/>
      <c r="AE134" s="15"/>
      <c r="AF134" s="15"/>
      <c r="AG134" s="15"/>
    </row>
    <row r="135" spans="1:33" customFormat="1">
      <c r="A135">
        <f t="shared" si="97"/>
        <v>65</v>
      </c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250"/>
      <c r="R135" s="14"/>
      <c r="S135" s="14"/>
      <c r="T135" s="14"/>
      <c r="U135" s="14"/>
      <c r="V135" s="14"/>
      <c r="W135" s="14"/>
      <c r="X135" s="14"/>
      <c r="Y135" s="14"/>
      <c r="Z135" s="15"/>
      <c r="AA135" s="15"/>
      <c r="AB135" s="190"/>
      <c r="AC135" s="190"/>
      <c r="AD135" s="15"/>
      <c r="AE135" s="15"/>
      <c r="AF135" s="15"/>
      <c r="AG135" s="15"/>
    </row>
    <row r="136" spans="1:33" customFormat="1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250"/>
      <c r="R136" s="14"/>
      <c r="S136" s="14"/>
      <c r="T136" s="14"/>
      <c r="U136" s="14"/>
      <c r="V136" s="14"/>
      <c r="W136" s="14"/>
      <c r="X136" s="14"/>
      <c r="Y136" s="14"/>
      <c r="Z136" s="15"/>
      <c r="AA136" s="15"/>
      <c r="AB136" s="190"/>
      <c r="AC136" s="190"/>
      <c r="AD136" s="15"/>
      <c r="AE136" s="15"/>
      <c r="AF136" s="15"/>
      <c r="AG136" s="15"/>
    </row>
    <row r="137" spans="1:33" customFormat="1">
      <c r="A137">
        <f t="shared" si="97"/>
        <v>66</v>
      </c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250"/>
      <c r="R137" s="14"/>
      <c r="S137" s="14"/>
      <c r="T137" s="14"/>
      <c r="U137" s="14"/>
      <c r="V137" s="14"/>
      <c r="W137" s="14"/>
      <c r="X137" s="14"/>
      <c r="Y137" s="14"/>
      <c r="Z137" s="15"/>
      <c r="AA137" s="15"/>
      <c r="AB137" s="190"/>
      <c r="AC137" s="190"/>
      <c r="AD137" s="15"/>
      <c r="AE137" s="15"/>
      <c r="AF137" s="15"/>
      <c r="AG137" s="15"/>
    </row>
    <row r="138" spans="1:33" customFormat="1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250"/>
      <c r="R138" s="14"/>
      <c r="S138" s="14"/>
      <c r="T138" s="14"/>
      <c r="U138" s="14"/>
      <c r="V138" s="14"/>
      <c r="W138" s="14"/>
      <c r="X138" s="14"/>
      <c r="Y138" s="14"/>
      <c r="Z138" s="15"/>
      <c r="AA138" s="15"/>
      <c r="AB138" s="190"/>
      <c r="AC138" s="190"/>
      <c r="AD138" s="15"/>
      <c r="AE138" s="15"/>
      <c r="AF138" s="15"/>
      <c r="AG138" s="15"/>
    </row>
    <row r="139" spans="1:33" customFormat="1">
      <c r="A139">
        <f t="shared" si="97"/>
        <v>67</v>
      </c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250"/>
      <c r="R139" s="14"/>
      <c r="S139" s="14"/>
      <c r="T139" s="14"/>
      <c r="U139" s="14"/>
      <c r="V139" s="14"/>
      <c r="W139" s="14"/>
      <c r="X139" s="14"/>
      <c r="Y139" s="14"/>
      <c r="Z139" s="15"/>
      <c r="AA139" s="15"/>
      <c r="AB139" s="190"/>
      <c r="AC139" s="190"/>
      <c r="AD139" s="15"/>
      <c r="AE139" s="15"/>
      <c r="AF139" s="15"/>
      <c r="AG139" s="15"/>
    </row>
    <row r="140" spans="1:33" customFormat="1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250"/>
      <c r="R140" s="14"/>
      <c r="S140" s="14"/>
      <c r="T140" s="14"/>
      <c r="U140" s="14"/>
      <c r="V140" s="14"/>
      <c r="W140" s="14"/>
      <c r="X140" s="14"/>
      <c r="Y140" s="14"/>
      <c r="Z140" s="15"/>
      <c r="AA140" s="15"/>
      <c r="AB140" s="190"/>
      <c r="AC140" s="190"/>
      <c r="AD140" s="15"/>
      <c r="AE140" s="15"/>
      <c r="AF140" s="15"/>
      <c r="AG140" s="15"/>
    </row>
    <row r="141" spans="1:33" customFormat="1">
      <c r="A141">
        <f t="shared" si="97"/>
        <v>68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250"/>
      <c r="R141" s="14"/>
      <c r="S141" s="14"/>
      <c r="T141" s="14"/>
      <c r="U141" s="14"/>
      <c r="V141" s="14"/>
      <c r="W141" s="14"/>
      <c r="X141" s="14"/>
      <c r="Y141" s="14"/>
      <c r="Z141" s="15"/>
      <c r="AA141" s="15"/>
      <c r="AB141" s="190"/>
      <c r="AC141" s="190"/>
      <c r="AD141" s="15"/>
      <c r="AE141" s="15"/>
      <c r="AF141" s="15"/>
      <c r="AG141" s="15"/>
    </row>
    <row r="142" spans="1:33" customFormat="1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5"/>
      <c r="AA142" s="15"/>
      <c r="AB142" s="190"/>
      <c r="AC142" s="190"/>
      <c r="AD142" s="15"/>
      <c r="AE142" s="15"/>
      <c r="AF142" s="15"/>
      <c r="AG142" s="15"/>
    </row>
    <row r="143" spans="1:33" customFormat="1">
      <c r="A143">
        <f t="shared" si="97"/>
        <v>69</v>
      </c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5"/>
      <c r="AA143" s="15"/>
      <c r="AB143" s="190"/>
      <c r="AC143" s="190"/>
      <c r="AD143" s="15"/>
      <c r="AE143" s="15"/>
      <c r="AF143" s="15"/>
      <c r="AG143" s="15"/>
    </row>
    <row r="144" spans="1:33" customFormat="1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5"/>
      <c r="AA144" s="15"/>
      <c r="AB144" s="190"/>
      <c r="AC144" s="190"/>
      <c r="AD144" s="15"/>
      <c r="AE144" s="15"/>
      <c r="AF144" s="15"/>
      <c r="AG144" s="15"/>
    </row>
    <row r="145" spans="1:33" customFormat="1">
      <c r="A145">
        <f t="shared" si="97"/>
        <v>70</v>
      </c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5"/>
      <c r="AA145" s="15"/>
      <c r="AB145" s="190"/>
      <c r="AC145" s="190"/>
      <c r="AD145" s="15"/>
      <c r="AE145" s="15"/>
      <c r="AF145" s="15"/>
      <c r="AG145" s="15"/>
    </row>
    <row r="146" spans="1:33" customFormat="1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5"/>
      <c r="AA146" s="15"/>
      <c r="AB146" s="190"/>
      <c r="AC146" s="190"/>
      <c r="AD146" s="15"/>
      <c r="AE146" s="15"/>
      <c r="AF146" s="15"/>
      <c r="AG146" s="15"/>
    </row>
    <row r="147" spans="1:33" customFormat="1">
      <c r="A147">
        <f t="shared" si="97"/>
        <v>71</v>
      </c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5"/>
      <c r="AA147" s="15"/>
      <c r="AB147" s="190"/>
      <c r="AC147" s="190"/>
      <c r="AD147" s="15"/>
      <c r="AE147" s="15"/>
      <c r="AF147" s="15"/>
      <c r="AG147" s="15"/>
    </row>
    <row r="148" spans="1:33" customFormat="1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5"/>
      <c r="AA148" s="15"/>
      <c r="AB148" s="190"/>
      <c r="AC148" s="190"/>
      <c r="AD148" s="15"/>
      <c r="AE148" s="15"/>
      <c r="AF148" s="15"/>
      <c r="AG148" s="15"/>
    </row>
    <row r="149" spans="1:33" customFormat="1">
      <c r="A149">
        <f t="shared" si="97"/>
        <v>72</v>
      </c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5"/>
      <c r="AA149" s="15"/>
      <c r="AB149" s="190"/>
      <c r="AC149" s="190"/>
      <c r="AD149" s="15"/>
      <c r="AE149" s="15"/>
      <c r="AF149" s="15"/>
      <c r="AG149" s="15"/>
    </row>
    <row r="150" spans="1:33" customFormat="1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5"/>
      <c r="AA150" s="15"/>
      <c r="AB150" s="190"/>
      <c r="AC150" s="190"/>
      <c r="AD150" s="15"/>
      <c r="AE150" s="15"/>
      <c r="AF150" s="15"/>
      <c r="AG150" s="15"/>
    </row>
    <row r="151" spans="1:33" customFormat="1">
      <c r="A151">
        <f t="shared" si="97"/>
        <v>73</v>
      </c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5"/>
      <c r="AA151" s="15"/>
      <c r="AB151" s="190"/>
      <c r="AC151" s="190"/>
      <c r="AD151" s="15"/>
      <c r="AE151" s="15"/>
      <c r="AF151" s="15"/>
      <c r="AG151" s="15"/>
    </row>
    <row r="152" spans="1:33" customFormat="1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5"/>
      <c r="AA152" s="15"/>
      <c r="AB152" s="190"/>
      <c r="AC152" s="190"/>
      <c r="AD152" s="15"/>
      <c r="AE152" s="15"/>
      <c r="AF152" s="15"/>
      <c r="AG152" s="15"/>
    </row>
    <row r="153" spans="1:33" customFormat="1">
      <c r="A153">
        <f t="shared" si="97"/>
        <v>74</v>
      </c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5"/>
      <c r="AA153" s="15"/>
      <c r="AB153" s="190"/>
      <c r="AC153" s="190"/>
      <c r="AD153" s="15"/>
      <c r="AE153" s="15"/>
      <c r="AF153" s="15"/>
      <c r="AG153" s="15"/>
    </row>
    <row r="154" spans="1:33" customFormat="1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5"/>
      <c r="AA154" s="15"/>
      <c r="AB154" s="190"/>
      <c r="AC154" s="190"/>
      <c r="AD154" s="15"/>
      <c r="AE154" s="15"/>
      <c r="AF154" s="15"/>
      <c r="AG154" s="15"/>
    </row>
    <row r="155" spans="1:33" customFormat="1">
      <c r="A155">
        <f t="shared" si="97"/>
        <v>75</v>
      </c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5"/>
      <c r="AA155" s="15"/>
      <c r="AB155" s="190"/>
      <c r="AC155" s="190"/>
      <c r="AD155" s="15"/>
      <c r="AE155" s="15"/>
      <c r="AF155" s="15"/>
      <c r="AG155" s="15"/>
    </row>
    <row r="156" spans="1:33" customFormat="1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5"/>
      <c r="AA156" s="15"/>
      <c r="AB156" s="190"/>
      <c r="AC156" s="190"/>
      <c r="AD156" s="15"/>
      <c r="AE156" s="15"/>
      <c r="AF156" s="15"/>
      <c r="AG156" s="15"/>
    </row>
    <row r="157" spans="1:33" customFormat="1">
      <c r="A157">
        <f t="shared" si="97"/>
        <v>76</v>
      </c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5"/>
      <c r="AA157" s="15"/>
      <c r="AB157" s="190"/>
      <c r="AC157" s="190"/>
      <c r="AD157" s="15"/>
      <c r="AE157" s="15"/>
      <c r="AF157" s="15"/>
      <c r="AG157" s="15"/>
    </row>
    <row r="158" spans="1:33" customFormat="1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5"/>
      <c r="AA158" s="15"/>
      <c r="AB158" s="190"/>
      <c r="AC158" s="190"/>
      <c r="AD158" s="15"/>
      <c r="AE158" s="15"/>
      <c r="AF158" s="15"/>
      <c r="AG158" s="15"/>
    </row>
    <row r="159" spans="1:33" customFormat="1">
      <c r="A159">
        <f t="shared" si="97"/>
        <v>77</v>
      </c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5"/>
      <c r="AA159" s="15"/>
      <c r="AB159" s="190"/>
      <c r="AC159" s="190"/>
      <c r="AD159" s="15"/>
      <c r="AE159" s="15"/>
      <c r="AF159" s="15"/>
      <c r="AG159" s="15"/>
    </row>
    <row r="160" spans="1:33" customFormat="1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5"/>
      <c r="AA160" s="15"/>
      <c r="AB160" s="190"/>
      <c r="AC160" s="190"/>
      <c r="AD160" s="15"/>
      <c r="AE160" s="15"/>
      <c r="AF160" s="15"/>
      <c r="AG160" s="15"/>
    </row>
    <row r="161" spans="1:33" customFormat="1">
      <c r="A161">
        <f t="shared" si="97"/>
        <v>78</v>
      </c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5"/>
      <c r="AA161" s="15"/>
      <c r="AB161" s="190"/>
      <c r="AC161" s="190"/>
      <c r="AD161" s="15"/>
      <c r="AE161" s="15"/>
      <c r="AF161" s="15"/>
      <c r="AG161" s="15"/>
    </row>
    <row r="162" spans="1:33" customFormat="1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5"/>
      <c r="AA162" s="15"/>
      <c r="AB162" s="190"/>
      <c r="AC162" s="190"/>
      <c r="AD162" s="15"/>
      <c r="AE162" s="15"/>
      <c r="AF162" s="15"/>
      <c r="AG162" s="15"/>
    </row>
    <row r="163" spans="1:33" customFormat="1">
      <c r="A163">
        <f t="shared" si="97"/>
        <v>79</v>
      </c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5"/>
      <c r="AA163" s="15"/>
      <c r="AB163" s="190"/>
      <c r="AC163" s="190"/>
      <c r="AD163" s="15"/>
      <c r="AE163" s="15"/>
      <c r="AF163" s="15"/>
      <c r="AG163" s="15"/>
    </row>
    <row r="164" spans="1:33" customFormat="1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5"/>
      <c r="AA164" s="15"/>
      <c r="AB164" s="190"/>
      <c r="AC164" s="190"/>
      <c r="AD164" s="15"/>
      <c r="AE164" s="15"/>
      <c r="AF164" s="15"/>
      <c r="AG164" s="15"/>
    </row>
    <row r="165" spans="1:33" customFormat="1">
      <c r="A165">
        <f t="shared" ref="A165:A227" si="98">A163+1</f>
        <v>80</v>
      </c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5"/>
      <c r="AA165" s="15"/>
      <c r="AB165" s="190"/>
      <c r="AC165" s="190"/>
      <c r="AD165" s="15"/>
      <c r="AE165" s="15"/>
      <c r="AF165" s="15"/>
      <c r="AG165" s="15"/>
    </row>
    <row r="166" spans="1:33" customFormat="1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5"/>
      <c r="AA166" s="15"/>
      <c r="AB166" s="190"/>
      <c r="AC166" s="190"/>
      <c r="AD166" s="15"/>
      <c r="AE166" s="15"/>
      <c r="AF166" s="15"/>
      <c r="AG166" s="15"/>
    </row>
    <row r="167" spans="1:33" customFormat="1">
      <c r="A167">
        <f t="shared" si="98"/>
        <v>81</v>
      </c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5"/>
      <c r="AA167" s="15"/>
      <c r="AB167" s="190"/>
      <c r="AC167" s="190"/>
      <c r="AD167" s="15"/>
      <c r="AE167" s="15"/>
      <c r="AF167" s="15"/>
      <c r="AG167" s="15"/>
    </row>
    <row r="168" spans="1:33" customFormat="1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5"/>
      <c r="AA168" s="15"/>
      <c r="AB168" s="190"/>
      <c r="AC168" s="190"/>
      <c r="AD168" s="15"/>
      <c r="AE168" s="15"/>
      <c r="AF168" s="15"/>
      <c r="AG168" s="15"/>
    </row>
    <row r="169" spans="1:33" customFormat="1">
      <c r="A169">
        <f t="shared" si="98"/>
        <v>82</v>
      </c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5"/>
      <c r="AA169" s="15"/>
      <c r="AB169" s="190"/>
      <c r="AC169" s="190"/>
      <c r="AD169" s="15"/>
      <c r="AE169" s="15"/>
      <c r="AF169" s="15"/>
      <c r="AG169" s="15"/>
    </row>
    <row r="170" spans="1:33" customFormat="1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5"/>
      <c r="AA170" s="15"/>
      <c r="AB170" s="190"/>
      <c r="AC170" s="190"/>
      <c r="AD170" s="15"/>
      <c r="AE170" s="15"/>
      <c r="AF170" s="15"/>
      <c r="AG170" s="15"/>
    </row>
    <row r="171" spans="1:33" customFormat="1">
      <c r="A171">
        <f t="shared" si="98"/>
        <v>83</v>
      </c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5"/>
      <c r="AA171" s="15"/>
      <c r="AB171" s="190"/>
      <c r="AC171" s="190"/>
      <c r="AD171" s="15"/>
      <c r="AE171" s="15"/>
      <c r="AF171" s="15"/>
      <c r="AG171" s="15"/>
    </row>
    <row r="172" spans="1:33" customFormat="1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5"/>
      <c r="AA172" s="15"/>
      <c r="AB172" s="190"/>
      <c r="AC172" s="190"/>
      <c r="AD172" s="15"/>
      <c r="AE172" s="15"/>
      <c r="AF172" s="15"/>
      <c r="AG172" s="15"/>
    </row>
    <row r="173" spans="1:33" customFormat="1">
      <c r="A173">
        <f t="shared" si="98"/>
        <v>84</v>
      </c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5"/>
      <c r="AA173" s="15"/>
      <c r="AB173" s="190"/>
      <c r="AC173" s="190"/>
      <c r="AD173" s="15"/>
      <c r="AE173" s="15"/>
      <c r="AF173" s="15"/>
      <c r="AG173" s="15"/>
    </row>
    <row r="174" spans="1:33" customFormat="1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5"/>
      <c r="AA174" s="15"/>
      <c r="AB174" s="190"/>
      <c r="AC174" s="190"/>
      <c r="AD174" s="15"/>
      <c r="AE174" s="15"/>
      <c r="AF174" s="15"/>
      <c r="AG174" s="15"/>
    </row>
    <row r="175" spans="1:33" customFormat="1">
      <c r="A175">
        <f t="shared" si="98"/>
        <v>85</v>
      </c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5"/>
      <c r="AA175" s="15"/>
      <c r="AB175" s="190"/>
      <c r="AC175" s="190"/>
      <c r="AD175" s="15"/>
      <c r="AE175" s="15"/>
      <c r="AF175" s="15"/>
      <c r="AG175" s="15"/>
    </row>
    <row r="176" spans="1:33" customFormat="1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5"/>
      <c r="AA176" s="15"/>
      <c r="AB176" s="190"/>
      <c r="AC176" s="190"/>
      <c r="AD176" s="15"/>
      <c r="AE176" s="15"/>
      <c r="AF176" s="15"/>
      <c r="AG176" s="15"/>
    </row>
    <row r="177" spans="1:33" customFormat="1">
      <c r="A177">
        <f t="shared" si="98"/>
        <v>86</v>
      </c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5"/>
      <c r="AA177" s="15"/>
      <c r="AB177" s="190"/>
      <c r="AC177" s="190"/>
      <c r="AD177" s="15"/>
      <c r="AE177" s="15"/>
      <c r="AF177" s="15"/>
      <c r="AG177" s="15"/>
    </row>
    <row r="178" spans="1:33" customFormat="1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5"/>
      <c r="AA178" s="15"/>
      <c r="AB178" s="190"/>
      <c r="AC178" s="190"/>
      <c r="AD178" s="15"/>
      <c r="AE178" s="15"/>
      <c r="AF178" s="15"/>
      <c r="AG178" s="15"/>
    </row>
    <row r="179" spans="1:33" customFormat="1">
      <c r="A179">
        <f t="shared" si="98"/>
        <v>87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5"/>
      <c r="AA179" s="15"/>
      <c r="AB179" s="190"/>
      <c r="AC179" s="190"/>
      <c r="AD179" s="15"/>
      <c r="AE179" s="15"/>
      <c r="AF179" s="15"/>
      <c r="AG179" s="15"/>
    </row>
    <row r="180" spans="1:33" customFormat="1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5"/>
      <c r="AA180" s="15"/>
      <c r="AB180" s="190"/>
      <c r="AC180" s="190"/>
      <c r="AD180" s="15"/>
      <c r="AE180" s="15"/>
      <c r="AF180" s="15"/>
      <c r="AG180" s="15"/>
    </row>
    <row r="181" spans="1:33" customFormat="1">
      <c r="A181">
        <f t="shared" si="98"/>
        <v>88</v>
      </c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5"/>
      <c r="AA181" s="15"/>
      <c r="AB181" s="190"/>
      <c r="AC181" s="190"/>
      <c r="AD181" s="15"/>
      <c r="AE181" s="15"/>
      <c r="AF181" s="15"/>
      <c r="AG181" s="15"/>
    </row>
    <row r="182" spans="1:33" customFormat="1"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5"/>
      <c r="AA182" s="15"/>
      <c r="AB182" s="190"/>
      <c r="AC182" s="190"/>
      <c r="AD182" s="15"/>
      <c r="AE182" s="15"/>
      <c r="AF182" s="15"/>
      <c r="AG182" s="15"/>
    </row>
    <row r="183" spans="1:33" customFormat="1">
      <c r="A183">
        <f t="shared" si="98"/>
        <v>89</v>
      </c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5"/>
      <c r="AA183" s="15"/>
      <c r="AB183" s="190"/>
      <c r="AC183" s="190"/>
      <c r="AD183" s="15"/>
      <c r="AE183" s="15"/>
      <c r="AF183" s="15"/>
      <c r="AG183" s="15"/>
    </row>
    <row r="184" spans="1:33" customFormat="1"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5"/>
      <c r="AA184" s="15"/>
      <c r="AB184" s="190"/>
      <c r="AC184" s="190"/>
      <c r="AD184" s="15"/>
      <c r="AE184" s="15"/>
      <c r="AF184" s="15"/>
      <c r="AG184" s="15"/>
    </row>
    <row r="185" spans="1:33" customFormat="1">
      <c r="A185">
        <f t="shared" si="98"/>
        <v>90</v>
      </c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5"/>
      <c r="AA185" s="15"/>
      <c r="AB185" s="190"/>
      <c r="AC185" s="190"/>
      <c r="AD185" s="15"/>
      <c r="AE185" s="15"/>
      <c r="AF185" s="15"/>
      <c r="AG185" s="15"/>
    </row>
    <row r="186" spans="1:33" customFormat="1"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5"/>
      <c r="AA186" s="15"/>
      <c r="AB186" s="190"/>
      <c r="AC186" s="190"/>
      <c r="AD186" s="15"/>
      <c r="AE186" s="15"/>
      <c r="AF186" s="15"/>
      <c r="AG186" s="15"/>
    </row>
    <row r="187" spans="1:33" customFormat="1">
      <c r="A187">
        <f t="shared" si="98"/>
        <v>91</v>
      </c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5"/>
      <c r="AA187" s="15"/>
      <c r="AB187" s="190"/>
      <c r="AC187" s="190"/>
      <c r="AD187" s="15"/>
      <c r="AE187" s="15"/>
      <c r="AF187" s="15"/>
      <c r="AG187" s="15"/>
    </row>
    <row r="188" spans="1:33" customFormat="1"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5"/>
      <c r="AA188" s="15"/>
      <c r="AB188" s="190"/>
      <c r="AC188" s="190"/>
      <c r="AD188" s="15"/>
      <c r="AE188" s="15"/>
      <c r="AF188" s="15"/>
      <c r="AG188" s="15"/>
    </row>
    <row r="189" spans="1:33" customFormat="1">
      <c r="A189">
        <f t="shared" si="98"/>
        <v>92</v>
      </c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5"/>
      <c r="AA189" s="15"/>
      <c r="AB189" s="190"/>
      <c r="AC189" s="190"/>
      <c r="AD189" s="15"/>
      <c r="AE189" s="15"/>
      <c r="AF189" s="15"/>
      <c r="AG189" s="15"/>
    </row>
    <row r="190" spans="1:33" customFormat="1"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5"/>
      <c r="AA190" s="15"/>
      <c r="AB190" s="190"/>
      <c r="AC190" s="190"/>
      <c r="AD190" s="15"/>
      <c r="AE190" s="15"/>
      <c r="AF190" s="15"/>
      <c r="AG190" s="15"/>
    </row>
    <row r="191" spans="1:33" customFormat="1">
      <c r="A191">
        <f t="shared" si="98"/>
        <v>93</v>
      </c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5"/>
      <c r="AA191" s="15"/>
      <c r="AB191" s="190"/>
      <c r="AC191" s="190"/>
      <c r="AD191" s="15"/>
      <c r="AE191" s="15"/>
      <c r="AF191" s="15"/>
      <c r="AG191" s="15"/>
    </row>
    <row r="192" spans="1:33" customFormat="1"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5"/>
      <c r="AA192" s="15"/>
      <c r="AB192" s="190"/>
      <c r="AC192" s="190"/>
      <c r="AD192" s="15"/>
      <c r="AE192" s="15"/>
      <c r="AF192" s="15"/>
      <c r="AG192" s="15"/>
    </row>
    <row r="193" spans="1:33" customFormat="1">
      <c r="A193">
        <f t="shared" si="98"/>
        <v>94</v>
      </c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5"/>
      <c r="AA193" s="15"/>
      <c r="AB193" s="190"/>
      <c r="AC193" s="190"/>
      <c r="AD193" s="15"/>
      <c r="AE193" s="15"/>
      <c r="AF193" s="15"/>
      <c r="AG193" s="15"/>
    </row>
    <row r="194" spans="1:33" customFormat="1"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5"/>
      <c r="AA194" s="15"/>
      <c r="AB194" s="190"/>
      <c r="AC194" s="190"/>
      <c r="AD194" s="15"/>
      <c r="AE194" s="15"/>
      <c r="AF194" s="15"/>
      <c r="AG194" s="15"/>
    </row>
    <row r="195" spans="1:33" customFormat="1">
      <c r="A195">
        <f t="shared" si="98"/>
        <v>95</v>
      </c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5"/>
      <c r="AA195" s="15"/>
      <c r="AB195" s="190"/>
      <c r="AC195" s="190"/>
      <c r="AD195" s="15"/>
      <c r="AE195" s="15"/>
      <c r="AF195" s="15"/>
      <c r="AG195" s="15"/>
    </row>
    <row r="196" spans="1:33" customFormat="1"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5"/>
      <c r="AA196" s="15"/>
      <c r="AB196" s="190"/>
      <c r="AC196" s="190"/>
      <c r="AD196" s="15"/>
      <c r="AE196" s="15"/>
      <c r="AF196" s="15"/>
      <c r="AG196" s="15"/>
    </row>
    <row r="197" spans="1:33" customFormat="1">
      <c r="A197">
        <f t="shared" si="98"/>
        <v>96</v>
      </c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5"/>
      <c r="AA197" s="15"/>
      <c r="AB197" s="190"/>
      <c r="AC197" s="190"/>
      <c r="AD197" s="15"/>
      <c r="AE197" s="15"/>
      <c r="AF197" s="15"/>
      <c r="AG197" s="15"/>
    </row>
    <row r="198" spans="1:33" customFormat="1"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5"/>
      <c r="AA198" s="15"/>
      <c r="AB198" s="190"/>
      <c r="AC198" s="190"/>
      <c r="AD198" s="15"/>
      <c r="AE198" s="15"/>
      <c r="AF198" s="15"/>
      <c r="AG198" s="15"/>
    </row>
    <row r="199" spans="1:33" customFormat="1">
      <c r="A199">
        <f t="shared" si="98"/>
        <v>97</v>
      </c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5"/>
      <c r="AA199" s="15"/>
      <c r="AB199" s="190"/>
      <c r="AC199" s="190"/>
      <c r="AD199" s="15"/>
      <c r="AE199" s="15"/>
      <c r="AF199" s="15"/>
      <c r="AG199" s="15"/>
    </row>
    <row r="200" spans="1:33" customFormat="1"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5"/>
      <c r="AA200" s="15"/>
      <c r="AB200" s="190"/>
      <c r="AC200" s="190"/>
      <c r="AD200" s="15"/>
      <c r="AE200" s="15"/>
      <c r="AF200" s="15"/>
      <c r="AG200" s="15"/>
    </row>
    <row r="201" spans="1:33" customFormat="1">
      <c r="A201">
        <f t="shared" si="98"/>
        <v>98</v>
      </c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5"/>
      <c r="AA201" s="15"/>
      <c r="AB201" s="190"/>
      <c r="AC201" s="190"/>
      <c r="AD201" s="15"/>
      <c r="AE201" s="15"/>
      <c r="AF201" s="15"/>
      <c r="AG201" s="15"/>
    </row>
    <row r="202" spans="1:33" customFormat="1"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5"/>
      <c r="AA202" s="15"/>
      <c r="AB202" s="190"/>
      <c r="AC202" s="190"/>
      <c r="AD202" s="15"/>
      <c r="AE202" s="15"/>
      <c r="AF202" s="15"/>
      <c r="AG202" s="15"/>
    </row>
    <row r="203" spans="1:33" customFormat="1">
      <c r="A203">
        <f t="shared" si="98"/>
        <v>99</v>
      </c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5"/>
      <c r="AA203" s="15"/>
      <c r="AB203" s="190"/>
      <c r="AC203" s="190"/>
      <c r="AD203" s="15"/>
      <c r="AE203" s="15"/>
      <c r="AF203" s="15"/>
      <c r="AG203" s="15"/>
    </row>
    <row r="204" spans="1:33" customFormat="1"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5"/>
      <c r="AA204" s="15"/>
      <c r="AB204" s="190"/>
      <c r="AC204" s="190"/>
      <c r="AD204" s="15"/>
      <c r="AE204" s="15"/>
      <c r="AF204" s="15"/>
      <c r="AG204" s="15"/>
    </row>
    <row r="205" spans="1:33" customFormat="1">
      <c r="A205">
        <f t="shared" si="98"/>
        <v>100</v>
      </c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5"/>
      <c r="AA205" s="15"/>
      <c r="AB205" s="190"/>
      <c r="AC205" s="190"/>
      <c r="AD205" s="15"/>
      <c r="AE205" s="15"/>
      <c r="AF205" s="15"/>
      <c r="AG205" s="15"/>
    </row>
    <row r="206" spans="1:33" customFormat="1"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5"/>
      <c r="AA206" s="15"/>
      <c r="AB206" s="190"/>
      <c r="AC206" s="190"/>
      <c r="AD206" s="15"/>
      <c r="AE206" s="15"/>
      <c r="AF206" s="15"/>
      <c r="AG206" s="15"/>
    </row>
    <row r="207" spans="1:33" customFormat="1">
      <c r="A207">
        <f t="shared" si="98"/>
        <v>101</v>
      </c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5"/>
      <c r="AA207" s="15"/>
      <c r="AB207" s="190"/>
      <c r="AC207" s="190"/>
      <c r="AD207" s="15"/>
      <c r="AE207" s="15"/>
      <c r="AF207" s="15"/>
      <c r="AG207" s="15"/>
    </row>
    <row r="208" spans="1:33" customFormat="1"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5"/>
      <c r="AA208" s="15"/>
      <c r="AB208" s="190"/>
      <c r="AC208" s="190"/>
      <c r="AD208" s="15"/>
      <c r="AE208" s="15"/>
      <c r="AF208" s="15"/>
      <c r="AG208" s="15"/>
    </row>
    <row r="209" spans="1:33" customFormat="1">
      <c r="A209">
        <f t="shared" si="98"/>
        <v>102</v>
      </c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5"/>
      <c r="AA209" s="15"/>
      <c r="AB209" s="190"/>
      <c r="AC209" s="190"/>
      <c r="AD209" s="15"/>
      <c r="AE209" s="15"/>
      <c r="AF209" s="15"/>
      <c r="AG209" s="15"/>
    </row>
    <row r="210" spans="1:33" customFormat="1"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5"/>
      <c r="AA210" s="15"/>
      <c r="AB210" s="190"/>
      <c r="AC210" s="190"/>
      <c r="AD210" s="15"/>
      <c r="AE210" s="15"/>
      <c r="AF210" s="15"/>
      <c r="AG210" s="15"/>
    </row>
    <row r="211" spans="1:33" customFormat="1">
      <c r="A211">
        <f t="shared" si="98"/>
        <v>103</v>
      </c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5"/>
      <c r="AA211" s="15"/>
      <c r="AB211" s="190"/>
      <c r="AC211" s="190"/>
      <c r="AD211" s="15"/>
      <c r="AE211" s="15"/>
      <c r="AF211" s="15"/>
      <c r="AG211" s="15"/>
    </row>
    <row r="212" spans="1:33" customFormat="1"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5"/>
      <c r="AA212" s="15"/>
      <c r="AB212" s="190"/>
      <c r="AC212" s="190"/>
      <c r="AD212" s="15"/>
      <c r="AE212" s="15"/>
      <c r="AF212" s="15"/>
      <c r="AG212" s="15"/>
    </row>
    <row r="213" spans="1:33" customFormat="1">
      <c r="A213">
        <f t="shared" si="98"/>
        <v>104</v>
      </c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5"/>
      <c r="AA213" s="15"/>
      <c r="AB213" s="190"/>
      <c r="AC213" s="190"/>
      <c r="AD213" s="15"/>
      <c r="AE213" s="15"/>
      <c r="AF213" s="15"/>
      <c r="AG213" s="15"/>
    </row>
    <row r="214" spans="1:33" customFormat="1"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5"/>
      <c r="AA214" s="15"/>
      <c r="AB214" s="190"/>
      <c r="AC214" s="190"/>
      <c r="AD214" s="15"/>
      <c r="AE214" s="15"/>
      <c r="AF214" s="15"/>
      <c r="AG214" s="15"/>
    </row>
    <row r="215" spans="1:33" customFormat="1">
      <c r="A215">
        <f t="shared" si="98"/>
        <v>105</v>
      </c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5"/>
      <c r="AA215" s="15"/>
      <c r="AB215" s="190"/>
      <c r="AC215" s="190"/>
      <c r="AD215" s="15"/>
      <c r="AE215" s="15"/>
      <c r="AF215" s="15"/>
      <c r="AG215" s="15"/>
    </row>
    <row r="216" spans="1:33" customFormat="1"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5"/>
      <c r="AA216" s="15"/>
      <c r="AB216" s="190"/>
      <c r="AC216" s="190"/>
      <c r="AD216" s="15"/>
      <c r="AE216" s="15"/>
      <c r="AF216" s="15"/>
      <c r="AG216" s="15"/>
    </row>
    <row r="217" spans="1:33" customFormat="1">
      <c r="A217">
        <f t="shared" si="98"/>
        <v>106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5"/>
      <c r="AA217" s="15"/>
      <c r="AB217" s="190"/>
      <c r="AC217" s="190"/>
      <c r="AD217" s="15"/>
      <c r="AE217" s="15"/>
      <c r="AF217" s="15"/>
      <c r="AG217" s="15"/>
    </row>
    <row r="218" spans="1:33" customFormat="1"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5"/>
      <c r="AA218" s="15"/>
      <c r="AB218" s="190"/>
      <c r="AC218" s="190"/>
      <c r="AD218" s="15"/>
      <c r="AE218" s="15"/>
      <c r="AF218" s="15"/>
      <c r="AG218" s="15"/>
    </row>
    <row r="219" spans="1:33" customFormat="1">
      <c r="A219">
        <f t="shared" si="98"/>
        <v>107</v>
      </c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5"/>
      <c r="AA219" s="15"/>
      <c r="AB219" s="190"/>
      <c r="AC219" s="190"/>
      <c r="AD219" s="15"/>
      <c r="AE219" s="15"/>
      <c r="AF219" s="15"/>
      <c r="AG219" s="15"/>
    </row>
    <row r="220" spans="1:33" customFormat="1"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5"/>
      <c r="AA220" s="15"/>
      <c r="AB220" s="190"/>
      <c r="AC220" s="190"/>
      <c r="AD220" s="15"/>
      <c r="AE220" s="15"/>
      <c r="AF220" s="15"/>
      <c r="AG220" s="15"/>
    </row>
    <row r="221" spans="1:33" customFormat="1">
      <c r="A221">
        <f t="shared" si="98"/>
        <v>108</v>
      </c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5"/>
      <c r="AA221" s="15"/>
      <c r="AB221" s="190"/>
      <c r="AC221" s="190"/>
      <c r="AD221" s="15"/>
      <c r="AE221" s="15"/>
      <c r="AF221" s="15"/>
      <c r="AG221" s="15"/>
    </row>
    <row r="222" spans="1:33" customFormat="1"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5"/>
      <c r="AA222" s="15"/>
      <c r="AB222" s="190"/>
      <c r="AC222" s="190"/>
      <c r="AD222" s="15"/>
      <c r="AE222" s="15"/>
      <c r="AF222" s="15"/>
      <c r="AG222" s="15"/>
    </row>
    <row r="223" spans="1:33" customFormat="1">
      <c r="A223">
        <f t="shared" si="98"/>
        <v>109</v>
      </c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5"/>
      <c r="AA223" s="15"/>
      <c r="AB223" s="190"/>
      <c r="AC223" s="190"/>
      <c r="AD223" s="15"/>
      <c r="AE223" s="15"/>
      <c r="AF223" s="15"/>
      <c r="AG223" s="15"/>
    </row>
    <row r="224" spans="1:33" customFormat="1"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5"/>
      <c r="AA224" s="15"/>
      <c r="AB224" s="190"/>
      <c r="AC224" s="190"/>
      <c r="AD224" s="15"/>
      <c r="AE224" s="15"/>
      <c r="AF224" s="15"/>
      <c r="AG224" s="15"/>
    </row>
    <row r="225" spans="1:33" customFormat="1">
      <c r="A225">
        <f t="shared" si="98"/>
        <v>110</v>
      </c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5"/>
      <c r="AA225" s="15"/>
      <c r="AB225" s="190"/>
      <c r="AC225" s="190"/>
      <c r="AD225" s="15"/>
      <c r="AE225" s="15"/>
      <c r="AF225" s="15"/>
      <c r="AG225" s="15"/>
    </row>
    <row r="226" spans="1:33" customFormat="1"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5"/>
      <c r="AA226" s="15"/>
      <c r="AB226" s="190"/>
      <c r="AC226" s="190"/>
      <c r="AD226" s="15"/>
      <c r="AE226" s="15"/>
      <c r="AF226" s="15"/>
      <c r="AG226" s="15"/>
    </row>
    <row r="227" spans="1:33" customFormat="1">
      <c r="A227">
        <f t="shared" si="98"/>
        <v>111</v>
      </c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5"/>
      <c r="AA227" s="15"/>
      <c r="AB227" s="190"/>
      <c r="AC227" s="190"/>
      <c r="AD227" s="15"/>
      <c r="AE227" s="15"/>
      <c r="AF227" s="15"/>
      <c r="AG227" s="15"/>
    </row>
    <row r="228" spans="1:33" customFormat="1"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5"/>
      <c r="AA228" s="15"/>
      <c r="AB228" s="190"/>
      <c r="AC228" s="190"/>
      <c r="AD228" s="15"/>
      <c r="AE228" s="15"/>
      <c r="AF228" s="15"/>
      <c r="AG228" s="15"/>
    </row>
    <row r="229" spans="1:33" customFormat="1">
      <c r="A229">
        <f t="shared" ref="A229:A261" si="99">A227+1</f>
        <v>112</v>
      </c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5"/>
      <c r="AA229" s="15"/>
      <c r="AB229" s="190"/>
      <c r="AC229" s="190"/>
      <c r="AD229" s="15"/>
      <c r="AE229" s="15"/>
      <c r="AF229" s="15"/>
      <c r="AG229" s="15"/>
    </row>
    <row r="230" spans="1:33" customFormat="1"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5"/>
      <c r="AA230" s="15"/>
      <c r="AB230" s="190"/>
      <c r="AC230" s="190"/>
      <c r="AD230" s="15"/>
      <c r="AE230" s="15"/>
      <c r="AF230" s="15"/>
      <c r="AG230" s="15"/>
    </row>
    <row r="231" spans="1:33" customFormat="1">
      <c r="A231">
        <f t="shared" si="99"/>
        <v>113</v>
      </c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5"/>
      <c r="AA231" s="15"/>
      <c r="AB231" s="190"/>
      <c r="AC231" s="190"/>
      <c r="AD231" s="15"/>
      <c r="AE231" s="15"/>
      <c r="AF231" s="15"/>
      <c r="AG231" s="15"/>
    </row>
    <row r="232" spans="1:33" customFormat="1"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5"/>
      <c r="AA232" s="15"/>
      <c r="AB232" s="190"/>
      <c r="AC232" s="190"/>
      <c r="AD232" s="15"/>
      <c r="AE232" s="15"/>
      <c r="AF232" s="15"/>
      <c r="AG232" s="15"/>
    </row>
    <row r="233" spans="1:33" customFormat="1">
      <c r="A233">
        <f t="shared" si="99"/>
        <v>114</v>
      </c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5"/>
      <c r="AA233" s="15"/>
      <c r="AB233" s="190"/>
      <c r="AC233" s="190"/>
      <c r="AD233" s="15"/>
      <c r="AE233" s="15"/>
      <c r="AF233" s="15"/>
      <c r="AG233" s="15"/>
    </row>
    <row r="234" spans="1:33" customFormat="1"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5"/>
      <c r="AA234" s="15"/>
      <c r="AB234" s="190"/>
      <c r="AC234" s="190"/>
      <c r="AD234" s="15"/>
      <c r="AE234" s="15"/>
      <c r="AF234" s="15"/>
      <c r="AG234" s="15"/>
    </row>
    <row r="235" spans="1:33" customFormat="1">
      <c r="A235">
        <f t="shared" si="99"/>
        <v>115</v>
      </c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5"/>
      <c r="AA235" s="15"/>
      <c r="AB235" s="190"/>
      <c r="AC235" s="190"/>
      <c r="AD235" s="15"/>
      <c r="AE235" s="15"/>
      <c r="AF235" s="15"/>
      <c r="AG235" s="15"/>
    </row>
    <row r="236" spans="1:33" customFormat="1"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5"/>
      <c r="AA236" s="15"/>
      <c r="AB236" s="190"/>
      <c r="AC236" s="190"/>
      <c r="AD236" s="15"/>
      <c r="AE236" s="15"/>
      <c r="AF236" s="15"/>
      <c r="AG236" s="15"/>
    </row>
    <row r="237" spans="1:33" customFormat="1">
      <c r="A237">
        <f t="shared" si="99"/>
        <v>116</v>
      </c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5"/>
      <c r="AA237" s="15"/>
      <c r="AB237" s="190"/>
      <c r="AC237" s="190"/>
      <c r="AD237" s="15"/>
      <c r="AE237" s="15"/>
      <c r="AF237" s="15"/>
      <c r="AG237" s="15"/>
    </row>
    <row r="238" spans="1:33" customFormat="1"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5"/>
      <c r="AA238" s="15"/>
      <c r="AB238" s="190"/>
      <c r="AC238" s="190"/>
      <c r="AD238" s="15"/>
      <c r="AE238" s="15"/>
      <c r="AF238" s="15"/>
      <c r="AG238" s="15"/>
    </row>
    <row r="239" spans="1:33" customFormat="1">
      <c r="A239">
        <f t="shared" si="99"/>
        <v>117</v>
      </c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5"/>
      <c r="AA239" s="15"/>
      <c r="AB239" s="190"/>
      <c r="AC239" s="190"/>
      <c r="AD239" s="15"/>
      <c r="AE239" s="15"/>
      <c r="AF239" s="15"/>
      <c r="AG239" s="15"/>
    </row>
    <row r="240" spans="1:33" customFormat="1"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5"/>
      <c r="AA240" s="15"/>
      <c r="AB240" s="190"/>
      <c r="AC240" s="190"/>
      <c r="AD240" s="15"/>
      <c r="AE240" s="15"/>
      <c r="AF240" s="15"/>
      <c r="AG240" s="15"/>
    </row>
    <row r="241" spans="1:33" customFormat="1">
      <c r="A241">
        <f t="shared" si="99"/>
        <v>118</v>
      </c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5"/>
      <c r="AA241" s="15"/>
      <c r="AB241" s="190"/>
      <c r="AC241" s="190"/>
      <c r="AD241" s="15"/>
      <c r="AE241" s="15"/>
      <c r="AF241" s="15"/>
      <c r="AG241" s="15"/>
    </row>
    <row r="242" spans="1:33" customFormat="1"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5"/>
      <c r="AA242" s="15"/>
      <c r="AB242" s="190"/>
      <c r="AC242" s="190"/>
      <c r="AD242" s="15"/>
      <c r="AE242" s="15"/>
      <c r="AF242" s="15"/>
      <c r="AG242" s="15"/>
    </row>
    <row r="243" spans="1:33" customFormat="1">
      <c r="A243">
        <f t="shared" si="99"/>
        <v>119</v>
      </c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5"/>
      <c r="AA243" s="15"/>
      <c r="AB243" s="190"/>
      <c r="AC243" s="190"/>
      <c r="AD243" s="15"/>
      <c r="AE243" s="15"/>
      <c r="AF243" s="15"/>
      <c r="AG243" s="15"/>
    </row>
    <row r="244" spans="1:33" customFormat="1"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5"/>
      <c r="AA244" s="15"/>
      <c r="AB244" s="190"/>
      <c r="AC244" s="190"/>
      <c r="AD244" s="15"/>
      <c r="AE244" s="15"/>
      <c r="AF244" s="15"/>
      <c r="AG244" s="15"/>
    </row>
    <row r="245" spans="1:33" customFormat="1">
      <c r="A245">
        <f t="shared" si="99"/>
        <v>120</v>
      </c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5"/>
      <c r="AA245" s="15"/>
      <c r="AB245" s="190"/>
      <c r="AC245" s="190"/>
      <c r="AD245" s="15"/>
      <c r="AE245" s="15"/>
      <c r="AF245" s="15"/>
      <c r="AG245" s="15"/>
    </row>
    <row r="246" spans="1:33" customFormat="1"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5"/>
      <c r="AA246" s="15"/>
      <c r="AB246" s="190"/>
      <c r="AC246" s="190"/>
      <c r="AD246" s="15"/>
      <c r="AE246" s="15"/>
      <c r="AF246" s="15"/>
      <c r="AG246" s="15"/>
    </row>
    <row r="247" spans="1:33" customFormat="1">
      <c r="A247">
        <f t="shared" si="99"/>
        <v>121</v>
      </c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5"/>
      <c r="AA247" s="15"/>
      <c r="AB247" s="190"/>
      <c r="AC247" s="190"/>
      <c r="AD247" s="15"/>
      <c r="AE247" s="15"/>
      <c r="AF247" s="15"/>
      <c r="AG247" s="15"/>
    </row>
    <row r="248" spans="1:33" customFormat="1"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5"/>
      <c r="AA248" s="15"/>
      <c r="AB248" s="190"/>
      <c r="AC248" s="190"/>
      <c r="AD248" s="15"/>
      <c r="AE248" s="15"/>
      <c r="AF248" s="15"/>
      <c r="AG248" s="15"/>
    </row>
    <row r="249" spans="1:33" customFormat="1">
      <c r="A249">
        <f t="shared" si="99"/>
        <v>122</v>
      </c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5"/>
      <c r="AA249" s="15"/>
      <c r="AB249" s="190"/>
      <c r="AC249" s="190"/>
      <c r="AD249" s="15"/>
      <c r="AE249" s="15"/>
      <c r="AF249" s="15"/>
      <c r="AG249" s="15"/>
    </row>
    <row r="250" spans="1:33" customFormat="1"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5"/>
      <c r="AA250" s="15"/>
      <c r="AB250" s="190"/>
      <c r="AC250" s="190"/>
      <c r="AD250" s="15"/>
      <c r="AE250" s="15"/>
      <c r="AF250" s="15"/>
      <c r="AG250" s="15"/>
    </row>
    <row r="251" spans="1:33" customFormat="1">
      <c r="A251">
        <f t="shared" si="99"/>
        <v>123</v>
      </c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5"/>
      <c r="AA251" s="15"/>
      <c r="AB251" s="190"/>
      <c r="AC251" s="190"/>
      <c r="AD251" s="15"/>
      <c r="AE251" s="15"/>
      <c r="AF251" s="15"/>
      <c r="AG251" s="15"/>
    </row>
    <row r="252" spans="1:33" customFormat="1"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5"/>
      <c r="AA252" s="15"/>
      <c r="AB252" s="190"/>
      <c r="AC252" s="190"/>
      <c r="AD252" s="15"/>
      <c r="AE252" s="15"/>
      <c r="AF252" s="15"/>
      <c r="AG252" s="15"/>
    </row>
    <row r="253" spans="1:33" customFormat="1">
      <c r="A253">
        <f t="shared" si="99"/>
        <v>124</v>
      </c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5"/>
      <c r="AA253" s="15"/>
      <c r="AB253" s="190"/>
      <c r="AC253" s="190"/>
      <c r="AD253" s="15"/>
      <c r="AE253" s="15"/>
      <c r="AF253" s="15"/>
      <c r="AG253" s="15"/>
    </row>
    <row r="254" spans="1:33" customFormat="1"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5"/>
      <c r="AA254" s="15"/>
      <c r="AB254" s="190"/>
      <c r="AC254" s="190"/>
      <c r="AD254" s="15"/>
      <c r="AE254" s="15"/>
      <c r="AF254" s="15"/>
      <c r="AG254" s="15"/>
    </row>
    <row r="255" spans="1:33" customFormat="1">
      <c r="A255">
        <f t="shared" si="99"/>
        <v>125</v>
      </c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5"/>
      <c r="AA255" s="15"/>
      <c r="AB255" s="190"/>
      <c r="AC255" s="190"/>
      <c r="AD255" s="15"/>
      <c r="AE255" s="15"/>
      <c r="AF255" s="15"/>
      <c r="AG255" s="15"/>
    </row>
    <row r="256" spans="1:33" customFormat="1"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5"/>
      <c r="AA256" s="15"/>
      <c r="AB256" s="190"/>
      <c r="AC256" s="190"/>
      <c r="AD256" s="15"/>
      <c r="AE256" s="15"/>
      <c r="AF256" s="15"/>
      <c r="AG256" s="15"/>
    </row>
    <row r="257" spans="1:33" customFormat="1">
      <c r="A257">
        <f t="shared" si="99"/>
        <v>126</v>
      </c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5"/>
      <c r="AA257" s="15"/>
      <c r="AB257" s="190"/>
      <c r="AC257" s="190"/>
      <c r="AD257" s="15"/>
      <c r="AE257" s="15"/>
      <c r="AF257" s="15"/>
      <c r="AG257" s="15"/>
    </row>
    <row r="258" spans="1:33" customFormat="1"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5"/>
      <c r="AA258" s="15"/>
      <c r="AB258" s="190"/>
      <c r="AC258" s="190"/>
      <c r="AD258" s="15"/>
      <c r="AE258" s="15"/>
      <c r="AF258" s="15"/>
      <c r="AG258" s="15"/>
    </row>
    <row r="259" spans="1:33" customFormat="1">
      <c r="A259">
        <f t="shared" si="99"/>
        <v>127</v>
      </c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5"/>
      <c r="AA259" s="15"/>
      <c r="AB259" s="190"/>
      <c r="AC259" s="190"/>
      <c r="AD259" s="15"/>
      <c r="AE259" s="15"/>
      <c r="AF259" s="15"/>
      <c r="AG259" s="15"/>
    </row>
    <row r="260" spans="1:33" customFormat="1"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5"/>
      <c r="AA260" s="15"/>
      <c r="AB260" s="190"/>
      <c r="AC260" s="190"/>
      <c r="AD260" s="15"/>
      <c r="AE260" s="15"/>
      <c r="AF260" s="15"/>
      <c r="AG260" s="15"/>
    </row>
    <row r="261" spans="1:33" customFormat="1">
      <c r="A261">
        <f t="shared" si="99"/>
        <v>128</v>
      </c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5"/>
      <c r="AA261" s="15"/>
      <c r="AB261" s="190"/>
      <c r="AC261" s="190"/>
      <c r="AD261" s="15"/>
      <c r="AE261" s="15"/>
      <c r="AF261" s="15"/>
      <c r="AG261" s="15"/>
    </row>
    <row r="262" spans="1:33" customFormat="1"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5"/>
      <c r="AA262" s="15"/>
      <c r="AB262" s="190"/>
      <c r="AC262" s="190"/>
      <c r="AD262" s="15"/>
      <c r="AE262" s="15"/>
      <c r="AF262" s="15"/>
      <c r="AG262" s="15"/>
    </row>
    <row r="263" spans="1:33" customForma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5"/>
      <c r="AA263" s="15"/>
      <c r="AB263" s="190"/>
      <c r="AC263" s="190"/>
      <c r="AD263" s="15"/>
      <c r="AE263" s="15"/>
      <c r="AF263" s="15"/>
      <c r="AG263" s="15"/>
    </row>
    <row r="264" spans="1:33" customForma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5"/>
      <c r="AA264" s="15"/>
      <c r="AB264" s="190"/>
      <c r="AC264" s="190"/>
      <c r="AD264" s="15"/>
      <c r="AE264" s="15"/>
      <c r="AF264" s="15"/>
      <c r="AG264" s="15"/>
    </row>
    <row r="265" spans="1:33" customForma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5"/>
      <c r="AA265" s="15"/>
      <c r="AB265" s="190"/>
      <c r="AC265" s="190"/>
      <c r="AD265" s="15"/>
      <c r="AE265" s="15"/>
      <c r="AF265" s="15"/>
      <c r="AG265" s="15"/>
    </row>
    <row r="266" spans="1:33" customForma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5"/>
      <c r="AA266" s="15"/>
      <c r="AB266" s="190"/>
      <c r="AC266" s="190"/>
      <c r="AD266" s="15"/>
      <c r="AE266" s="15"/>
      <c r="AF266" s="15"/>
      <c r="AG266" s="15"/>
    </row>
    <row r="267" spans="1:33" customForma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5"/>
      <c r="AA267" s="15"/>
      <c r="AB267" s="190"/>
      <c r="AC267" s="190"/>
      <c r="AD267" s="15"/>
      <c r="AE267" s="15"/>
      <c r="AF267" s="15"/>
      <c r="AG267" s="15"/>
    </row>
    <row r="268" spans="1:33" customForma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5"/>
      <c r="AA268" s="15"/>
      <c r="AB268" s="190"/>
      <c r="AC268" s="190"/>
      <c r="AD268" s="15"/>
      <c r="AE268" s="15"/>
      <c r="AF268" s="15"/>
      <c r="AG268" s="15"/>
    </row>
    <row r="269" spans="1:33" customForma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5"/>
      <c r="AA269" s="15"/>
      <c r="AB269" s="190"/>
      <c r="AC269" s="190"/>
      <c r="AD269" s="15"/>
      <c r="AE269" s="15"/>
      <c r="AF269" s="15"/>
      <c r="AG269" s="15"/>
    </row>
    <row r="270" spans="1:33" customForma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5"/>
      <c r="AA270" s="15"/>
      <c r="AB270" s="190"/>
      <c r="AC270" s="190"/>
      <c r="AD270" s="15"/>
      <c r="AE270" s="15"/>
      <c r="AF270" s="15"/>
      <c r="AG270" s="15"/>
    </row>
    <row r="271" spans="1:33" customForma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5"/>
      <c r="AA271" s="15"/>
      <c r="AB271" s="190"/>
      <c r="AC271" s="190"/>
      <c r="AD271" s="15"/>
      <c r="AE271" s="15"/>
      <c r="AF271" s="15"/>
      <c r="AG271" s="15"/>
    </row>
    <row r="272" spans="1:33" customForma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5"/>
      <c r="AA272" s="15"/>
      <c r="AB272" s="190"/>
      <c r="AC272" s="190"/>
      <c r="AD272" s="15"/>
      <c r="AE272" s="15"/>
      <c r="AF272" s="15"/>
      <c r="AG272" s="15"/>
    </row>
    <row r="273" spans="1:33" customForma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5"/>
      <c r="AA273" s="15"/>
      <c r="AB273" s="190"/>
      <c r="AC273" s="190"/>
      <c r="AD273" s="15"/>
      <c r="AE273" s="15"/>
      <c r="AF273" s="15"/>
      <c r="AG273" s="15"/>
    </row>
    <row r="274" spans="1:33" customForma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5"/>
      <c r="AA274" s="15"/>
      <c r="AB274" s="190"/>
      <c r="AC274" s="190"/>
      <c r="AD274" s="15"/>
      <c r="AE274" s="15"/>
      <c r="AF274" s="15"/>
      <c r="AG274" s="15"/>
    </row>
    <row r="275" spans="1:33" customForma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5"/>
      <c r="AA275" s="15"/>
      <c r="AB275" s="190"/>
      <c r="AC275" s="190"/>
      <c r="AD275" s="15"/>
      <c r="AE275" s="15"/>
      <c r="AF275" s="15"/>
      <c r="AG275" s="15"/>
    </row>
    <row r="276" spans="1:33" customForma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5"/>
      <c r="AA276" s="15"/>
      <c r="AB276" s="190"/>
      <c r="AC276" s="190"/>
      <c r="AD276" s="15"/>
      <c r="AE276" s="15"/>
      <c r="AF276" s="15"/>
      <c r="AG276" s="15"/>
    </row>
    <row r="277" spans="1:33" customForma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5"/>
      <c r="AA277" s="15"/>
      <c r="AB277" s="190"/>
      <c r="AC277" s="190"/>
      <c r="AD277" s="15"/>
      <c r="AE277" s="15"/>
      <c r="AF277" s="15"/>
      <c r="AG277" s="15"/>
    </row>
    <row r="278" spans="1:33" customForma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5"/>
      <c r="AA278" s="15"/>
      <c r="AB278" s="190"/>
      <c r="AC278" s="190"/>
      <c r="AD278" s="15"/>
      <c r="AE278" s="15"/>
      <c r="AF278" s="15"/>
      <c r="AG278" s="15"/>
    </row>
    <row r="279" spans="1:33" customForma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5"/>
      <c r="AA279" s="15"/>
      <c r="AB279" s="190"/>
      <c r="AC279" s="190"/>
      <c r="AD279" s="15"/>
      <c r="AE279" s="15"/>
      <c r="AF279" s="15"/>
      <c r="AG279" s="15"/>
    </row>
    <row r="280" spans="1:33" customForma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5"/>
      <c r="AA280" s="15"/>
      <c r="AB280" s="190"/>
      <c r="AC280" s="190"/>
      <c r="AD280" s="15"/>
      <c r="AE280" s="15"/>
      <c r="AF280" s="15"/>
      <c r="AG280" s="15"/>
    </row>
    <row r="281" spans="1:33" customForma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5"/>
      <c r="AA281" s="15"/>
      <c r="AB281" s="190"/>
      <c r="AC281" s="190"/>
      <c r="AD281" s="15"/>
      <c r="AE281" s="15"/>
      <c r="AF281" s="15"/>
      <c r="AG281" s="15"/>
    </row>
    <row r="282" spans="1:33" customForma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5"/>
      <c r="AA282" s="15"/>
      <c r="AB282" s="190"/>
      <c r="AC282" s="190"/>
      <c r="AD282" s="15"/>
      <c r="AE282" s="15"/>
      <c r="AF282" s="15"/>
      <c r="AG282" s="15"/>
    </row>
    <row r="283" spans="1:33" customForma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5"/>
      <c r="AA283" s="15"/>
      <c r="AB283" s="190"/>
      <c r="AC283" s="190"/>
      <c r="AD283" s="15"/>
      <c r="AE283" s="15"/>
      <c r="AF283" s="15"/>
      <c r="AG283" s="15"/>
    </row>
    <row r="284" spans="1:33" customForma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5"/>
      <c r="AA284" s="15"/>
      <c r="AB284" s="190"/>
      <c r="AC284" s="190"/>
      <c r="AD284" s="15"/>
      <c r="AE284" s="15"/>
      <c r="AF284" s="15"/>
      <c r="AG284" s="15"/>
    </row>
    <row r="285" spans="1:33" customForma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5"/>
      <c r="AA285" s="15"/>
      <c r="AB285" s="190"/>
      <c r="AC285" s="190"/>
      <c r="AD285" s="15"/>
      <c r="AE285" s="15"/>
      <c r="AF285" s="15"/>
      <c r="AG285" s="15"/>
    </row>
    <row r="286" spans="1:33" customForma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5"/>
      <c r="AA286" s="15"/>
      <c r="AB286" s="190"/>
      <c r="AC286" s="190"/>
      <c r="AD286" s="15"/>
      <c r="AE286" s="15"/>
      <c r="AF286" s="15"/>
      <c r="AG286" s="15"/>
    </row>
    <row r="287" spans="1:33" customForma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5"/>
      <c r="AA287" s="15"/>
      <c r="AB287" s="190"/>
      <c r="AC287" s="190"/>
      <c r="AD287" s="15"/>
      <c r="AE287" s="15"/>
      <c r="AF287" s="15"/>
      <c r="AG287" s="15"/>
    </row>
    <row r="288" spans="1:33" customForma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5"/>
      <c r="AA288" s="15"/>
      <c r="AB288" s="190"/>
      <c r="AC288" s="190"/>
      <c r="AD288" s="15"/>
      <c r="AE288" s="15"/>
      <c r="AF288" s="15"/>
      <c r="AG288" s="15"/>
    </row>
    <row r="289" spans="1:33" customForma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5"/>
      <c r="AA289" s="15"/>
      <c r="AB289" s="190"/>
      <c r="AC289" s="190"/>
      <c r="AD289" s="15"/>
      <c r="AE289" s="15"/>
      <c r="AF289" s="15"/>
      <c r="AG289" s="15"/>
    </row>
    <row r="290" spans="1:33" customForma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5"/>
      <c r="AA290" s="15"/>
      <c r="AB290" s="190"/>
      <c r="AC290" s="190"/>
      <c r="AD290" s="15"/>
      <c r="AE290" s="15"/>
      <c r="AF290" s="15"/>
      <c r="AG290" s="15"/>
    </row>
    <row r="291" spans="1:33" customForma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5"/>
      <c r="AA291" s="15"/>
      <c r="AB291" s="190"/>
      <c r="AC291" s="190"/>
      <c r="AD291" s="15"/>
      <c r="AE291" s="15"/>
      <c r="AF291" s="15"/>
      <c r="AG291" s="15"/>
    </row>
    <row r="292" spans="1:33" customForma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5"/>
      <c r="AA292" s="15"/>
      <c r="AB292" s="190"/>
      <c r="AC292" s="190"/>
      <c r="AD292" s="15"/>
      <c r="AE292" s="15"/>
      <c r="AF292" s="15"/>
      <c r="AG292" s="15"/>
    </row>
    <row r="293" spans="1:33" customForma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5"/>
      <c r="AA293" s="15"/>
      <c r="AB293" s="190"/>
      <c r="AC293" s="190"/>
      <c r="AD293" s="15"/>
      <c r="AE293" s="15"/>
      <c r="AF293" s="15"/>
      <c r="AG293" s="15"/>
    </row>
    <row r="294" spans="1:33" customForma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5"/>
      <c r="AA294" s="15"/>
      <c r="AB294" s="190"/>
      <c r="AC294" s="190"/>
      <c r="AD294" s="15"/>
      <c r="AE294" s="15"/>
      <c r="AF294" s="15"/>
      <c r="AG294" s="15"/>
    </row>
    <row r="295" spans="1:33" customForma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5"/>
      <c r="AA295" s="15"/>
      <c r="AB295" s="190"/>
      <c r="AC295" s="190"/>
      <c r="AD295" s="15"/>
      <c r="AE295" s="15"/>
      <c r="AF295" s="15"/>
      <c r="AG295" s="15"/>
    </row>
    <row r="296" spans="1:33" customForma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5"/>
      <c r="AA296" s="15"/>
      <c r="AB296" s="190"/>
      <c r="AC296" s="190"/>
      <c r="AD296" s="15"/>
      <c r="AE296" s="15"/>
      <c r="AF296" s="15"/>
      <c r="AG296" s="15"/>
    </row>
    <row r="297" spans="1:33" customForma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5"/>
      <c r="AA297" s="15"/>
      <c r="AB297" s="190"/>
      <c r="AC297" s="190"/>
      <c r="AD297" s="15"/>
      <c r="AE297" s="15"/>
      <c r="AF297" s="15"/>
      <c r="AG297" s="15"/>
    </row>
    <row r="298" spans="1:33" customForma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5"/>
      <c r="AA298" s="15"/>
      <c r="AB298" s="190"/>
      <c r="AC298" s="190"/>
      <c r="AD298" s="15"/>
      <c r="AE298" s="15"/>
      <c r="AF298" s="15"/>
      <c r="AG298" s="15"/>
    </row>
    <row r="299" spans="1:33" customForma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5"/>
      <c r="AA299" s="15"/>
      <c r="AB299" s="190"/>
      <c r="AC299" s="190"/>
      <c r="AD299" s="15"/>
      <c r="AE299" s="15"/>
      <c r="AF299" s="15"/>
      <c r="AG299" s="15"/>
    </row>
    <row r="300" spans="1:33" customForma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5"/>
      <c r="AA300" s="15"/>
      <c r="AB300" s="190"/>
      <c r="AC300" s="190"/>
      <c r="AD300" s="15"/>
      <c r="AE300" s="15"/>
      <c r="AF300" s="15"/>
      <c r="AG300" s="15"/>
    </row>
    <row r="301" spans="1:33" customForma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5"/>
      <c r="AA301" s="15"/>
      <c r="AB301" s="190"/>
      <c r="AC301" s="190"/>
      <c r="AD301" s="15"/>
      <c r="AE301" s="15"/>
      <c r="AF301" s="15"/>
      <c r="AG301" s="15"/>
    </row>
    <row r="302" spans="1:33" customForma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5"/>
      <c r="AA302" s="15"/>
      <c r="AB302" s="190"/>
      <c r="AC302" s="190"/>
      <c r="AD302" s="15"/>
      <c r="AE302" s="15"/>
      <c r="AF302" s="15"/>
      <c r="AG302" s="15"/>
    </row>
    <row r="303" spans="1:33" customForma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5"/>
      <c r="AA303" s="15"/>
      <c r="AB303" s="190"/>
      <c r="AC303" s="190"/>
      <c r="AD303" s="15"/>
      <c r="AE303" s="15"/>
      <c r="AF303" s="15"/>
      <c r="AG303" s="15"/>
    </row>
    <row r="304" spans="1:33" customForma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5"/>
      <c r="AA304" s="15"/>
      <c r="AB304" s="190"/>
      <c r="AC304" s="190"/>
      <c r="AD304" s="15"/>
      <c r="AE304" s="15"/>
      <c r="AF304" s="15"/>
      <c r="AG304" s="15"/>
    </row>
    <row r="305" spans="1:33" customForma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5"/>
      <c r="AA305" s="15"/>
      <c r="AB305" s="190"/>
      <c r="AC305" s="190"/>
      <c r="AD305" s="15"/>
      <c r="AE305" s="15"/>
      <c r="AF305" s="15"/>
      <c r="AG305" s="15"/>
    </row>
    <row r="306" spans="1:33" customForma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5"/>
      <c r="AA306" s="15"/>
      <c r="AB306" s="190"/>
      <c r="AC306" s="190"/>
      <c r="AD306" s="15"/>
      <c r="AE306" s="15"/>
      <c r="AF306" s="15"/>
      <c r="AG306" s="15"/>
    </row>
    <row r="307" spans="1:33" customForma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5"/>
      <c r="AA307" s="15"/>
      <c r="AB307" s="190"/>
      <c r="AC307" s="190"/>
      <c r="AD307" s="15"/>
      <c r="AE307" s="15"/>
      <c r="AF307" s="15"/>
      <c r="AG307" s="15"/>
    </row>
    <row r="308" spans="1:33" customForma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5"/>
      <c r="AA308" s="15"/>
      <c r="AB308" s="190"/>
      <c r="AC308" s="190"/>
      <c r="AD308" s="15"/>
      <c r="AE308" s="15"/>
      <c r="AF308" s="15"/>
      <c r="AG308" s="15"/>
    </row>
    <row r="309" spans="1:33" customForma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5"/>
      <c r="AA309" s="15"/>
      <c r="AB309" s="190"/>
      <c r="AC309" s="190"/>
      <c r="AD309" s="15"/>
      <c r="AE309" s="15"/>
      <c r="AF309" s="15"/>
      <c r="AG309" s="15"/>
    </row>
    <row r="310" spans="1:33" customForma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5"/>
      <c r="AA310" s="15"/>
      <c r="AB310" s="190"/>
      <c r="AC310" s="190"/>
      <c r="AD310" s="15"/>
      <c r="AE310" s="15"/>
      <c r="AF310" s="15"/>
      <c r="AG310" s="15"/>
    </row>
    <row r="311" spans="1:33" customForma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5"/>
      <c r="AA311" s="15"/>
      <c r="AB311" s="190"/>
      <c r="AC311" s="190"/>
      <c r="AD311" s="15"/>
      <c r="AE311" s="15"/>
      <c r="AF311" s="15"/>
      <c r="AG311" s="15"/>
    </row>
    <row r="312" spans="1:33" customForma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5"/>
      <c r="AA312" s="15"/>
      <c r="AB312" s="190"/>
      <c r="AC312" s="190"/>
      <c r="AD312" s="15"/>
      <c r="AE312" s="15"/>
      <c r="AF312" s="15"/>
      <c r="AG312" s="15"/>
    </row>
    <row r="313" spans="1:33" customForma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5"/>
      <c r="AA313" s="15"/>
      <c r="AB313" s="190"/>
      <c r="AC313" s="190"/>
      <c r="AD313" s="15"/>
      <c r="AE313" s="15"/>
      <c r="AF313" s="15"/>
      <c r="AG313" s="15"/>
    </row>
    <row r="314" spans="1:33" customForma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5"/>
      <c r="AA314" s="15"/>
      <c r="AB314" s="190"/>
      <c r="AC314" s="190"/>
      <c r="AD314" s="15"/>
      <c r="AE314" s="15"/>
      <c r="AF314" s="15"/>
      <c r="AG314" s="15"/>
    </row>
    <row r="315" spans="1:33" customForma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5"/>
      <c r="AA315" s="15"/>
      <c r="AB315" s="190"/>
      <c r="AC315" s="190"/>
      <c r="AD315" s="15"/>
      <c r="AE315" s="15"/>
      <c r="AF315" s="15"/>
      <c r="AG315" s="15"/>
    </row>
    <row r="316" spans="1:33" customForma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5"/>
      <c r="AA316" s="15"/>
      <c r="AB316" s="190"/>
      <c r="AC316" s="190"/>
      <c r="AD316" s="15"/>
      <c r="AE316" s="15"/>
      <c r="AF316" s="15"/>
      <c r="AG316" s="15"/>
    </row>
    <row r="317" spans="1:33" customForma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5"/>
      <c r="AA317" s="15"/>
      <c r="AB317" s="190"/>
      <c r="AC317" s="190"/>
      <c r="AD317" s="15"/>
      <c r="AE317" s="15"/>
      <c r="AF317" s="15"/>
      <c r="AG317" s="15"/>
    </row>
    <row r="318" spans="1:33" customForma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5"/>
      <c r="AA318" s="15"/>
      <c r="AB318" s="190"/>
      <c r="AC318" s="190"/>
      <c r="AD318" s="15"/>
      <c r="AE318" s="15"/>
      <c r="AF318" s="15"/>
      <c r="AG318" s="15"/>
    </row>
    <row r="319" spans="1:33" customForma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5"/>
      <c r="AA319" s="15"/>
      <c r="AB319" s="190"/>
      <c r="AC319" s="190"/>
      <c r="AD319" s="15"/>
      <c r="AE319" s="15"/>
      <c r="AF319" s="15"/>
      <c r="AG319" s="15"/>
    </row>
    <row r="320" spans="1:33" customForma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5"/>
      <c r="AA320" s="15"/>
      <c r="AB320" s="190"/>
      <c r="AC320" s="190"/>
      <c r="AD320" s="15"/>
      <c r="AE320" s="15"/>
      <c r="AF320" s="15"/>
      <c r="AG320" s="15"/>
    </row>
    <row r="321" spans="1:33" customForma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5"/>
      <c r="AA321" s="15"/>
      <c r="AB321" s="190"/>
      <c r="AC321" s="190"/>
      <c r="AD321" s="15"/>
      <c r="AE321" s="15"/>
      <c r="AF321" s="15"/>
      <c r="AG321" s="15"/>
    </row>
    <row r="322" spans="1:33" customForma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5"/>
      <c r="AA322" s="15"/>
      <c r="AB322" s="190"/>
      <c r="AC322" s="190"/>
      <c r="AD322" s="15"/>
      <c r="AE322" s="15"/>
      <c r="AF322" s="15"/>
      <c r="AG322" s="15"/>
    </row>
    <row r="323" spans="1:33" customForma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5"/>
      <c r="AA323" s="15"/>
      <c r="AB323" s="190"/>
      <c r="AC323" s="190"/>
      <c r="AD323" s="15"/>
      <c r="AE323" s="15"/>
      <c r="AF323" s="15"/>
      <c r="AG323" s="15"/>
    </row>
    <row r="324" spans="1:33" customForma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5"/>
      <c r="AA324" s="15"/>
      <c r="AB324" s="190"/>
      <c r="AC324" s="190"/>
      <c r="AD324" s="15"/>
      <c r="AE324" s="15"/>
      <c r="AF324" s="15"/>
      <c r="AG324" s="15"/>
    </row>
    <row r="325" spans="1:33" customForma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5"/>
      <c r="AA325" s="15"/>
      <c r="AB325" s="190"/>
      <c r="AC325" s="190"/>
      <c r="AD325" s="15"/>
      <c r="AE325" s="15"/>
      <c r="AF325" s="15"/>
      <c r="AG325" s="15"/>
    </row>
    <row r="326" spans="1:33" customForma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5"/>
      <c r="AA326" s="15"/>
      <c r="AB326" s="190"/>
      <c r="AC326" s="190"/>
      <c r="AD326" s="15"/>
      <c r="AE326" s="15"/>
      <c r="AF326" s="15"/>
      <c r="AG326" s="15"/>
    </row>
    <row r="327" spans="1:33" customForma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5"/>
      <c r="AA327" s="15"/>
      <c r="AB327" s="190"/>
      <c r="AC327" s="190"/>
      <c r="AD327" s="15"/>
      <c r="AE327" s="15"/>
      <c r="AF327" s="15"/>
      <c r="AG327" s="15"/>
    </row>
    <row r="328" spans="1:33" customForma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5"/>
      <c r="AA328" s="15"/>
      <c r="AB328" s="190"/>
      <c r="AC328" s="190"/>
      <c r="AD328" s="15"/>
      <c r="AE328" s="15"/>
      <c r="AF328" s="15"/>
      <c r="AG328" s="15"/>
    </row>
    <row r="329" spans="1:33" customForma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5"/>
      <c r="AA329" s="15"/>
      <c r="AB329" s="190"/>
      <c r="AC329" s="190"/>
      <c r="AD329" s="15"/>
      <c r="AE329" s="15"/>
      <c r="AF329" s="15"/>
      <c r="AG329" s="15"/>
    </row>
    <row r="330" spans="1:33" customForma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5"/>
      <c r="AA330" s="15"/>
      <c r="AB330" s="190"/>
      <c r="AC330" s="190"/>
      <c r="AD330" s="15"/>
      <c r="AE330" s="15"/>
      <c r="AF330" s="15"/>
      <c r="AG330" s="15"/>
    </row>
    <row r="331" spans="1:33" customForma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5"/>
      <c r="AA331" s="15"/>
      <c r="AB331" s="190"/>
      <c r="AC331" s="190"/>
      <c r="AD331" s="15"/>
      <c r="AE331" s="15"/>
      <c r="AF331" s="15"/>
      <c r="AG331" s="15"/>
    </row>
    <row r="332" spans="1:33" customForma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5"/>
      <c r="AA332" s="15"/>
      <c r="AB332" s="190"/>
      <c r="AC332" s="190"/>
      <c r="AD332" s="15"/>
      <c r="AE332" s="15"/>
      <c r="AF332" s="15"/>
      <c r="AG332" s="15"/>
    </row>
    <row r="333" spans="1:33" customForma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5"/>
      <c r="AA333" s="15"/>
      <c r="AB333" s="190"/>
      <c r="AC333" s="190"/>
      <c r="AD333" s="15"/>
      <c r="AE333" s="15"/>
      <c r="AF333" s="15"/>
      <c r="AG333" s="15"/>
    </row>
    <row r="334" spans="1:33" customForma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5"/>
      <c r="AA334" s="15"/>
      <c r="AB334" s="190"/>
      <c r="AC334" s="190"/>
      <c r="AD334" s="15"/>
      <c r="AE334" s="15"/>
      <c r="AF334" s="15"/>
      <c r="AG334" s="15"/>
    </row>
    <row r="335" spans="1:33" customForma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5"/>
      <c r="AA335" s="15"/>
      <c r="AB335" s="190"/>
      <c r="AC335" s="190"/>
      <c r="AD335" s="15"/>
      <c r="AE335" s="15"/>
      <c r="AF335" s="15"/>
      <c r="AG335" s="15"/>
    </row>
    <row r="336" spans="1:33" customForma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5"/>
      <c r="AA336" s="15"/>
      <c r="AB336" s="190"/>
      <c r="AC336" s="190"/>
      <c r="AD336" s="15"/>
      <c r="AE336" s="15"/>
      <c r="AF336" s="15"/>
      <c r="AG336" s="15"/>
    </row>
    <row r="337" spans="1:33" customForma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5"/>
      <c r="AA337" s="15"/>
      <c r="AB337" s="190"/>
      <c r="AC337" s="190"/>
      <c r="AD337" s="15"/>
      <c r="AE337" s="15"/>
      <c r="AF337" s="15"/>
      <c r="AG337" s="15"/>
    </row>
    <row r="338" spans="1:33" customForma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5"/>
      <c r="AA338" s="15"/>
      <c r="AB338" s="190"/>
      <c r="AC338" s="190"/>
      <c r="AD338" s="15"/>
      <c r="AE338" s="15"/>
      <c r="AF338" s="15"/>
      <c r="AG338" s="15"/>
    </row>
    <row r="339" spans="1:33" customForma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5"/>
      <c r="AA339" s="15"/>
      <c r="AB339" s="190"/>
      <c r="AC339" s="190"/>
      <c r="AD339" s="15"/>
      <c r="AE339" s="15"/>
      <c r="AF339" s="15"/>
      <c r="AG339" s="15"/>
    </row>
    <row r="340" spans="1:33" customForma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5"/>
      <c r="AA340" s="15"/>
      <c r="AB340" s="190"/>
      <c r="AC340" s="190"/>
      <c r="AD340" s="15"/>
      <c r="AE340" s="15"/>
      <c r="AF340" s="15"/>
      <c r="AG340" s="15"/>
    </row>
    <row r="341" spans="1:33" customForma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5"/>
      <c r="AA341" s="15"/>
      <c r="AB341" s="190"/>
      <c r="AC341" s="190"/>
      <c r="AD341" s="15"/>
      <c r="AE341" s="15"/>
      <c r="AF341" s="15"/>
      <c r="AG341" s="15"/>
    </row>
    <row r="342" spans="1:33" customForma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5"/>
      <c r="AA342" s="15"/>
      <c r="AB342" s="190"/>
      <c r="AC342" s="190"/>
      <c r="AD342" s="15"/>
      <c r="AE342" s="15"/>
      <c r="AF342" s="15"/>
      <c r="AG342" s="15"/>
    </row>
    <row r="343" spans="1:33" customForma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5"/>
      <c r="AA343" s="15"/>
      <c r="AB343" s="190"/>
      <c r="AC343" s="190"/>
      <c r="AD343" s="15"/>
      <c r="AE343" s="15"/>
      <c r="AF343" s="15"/>
      <c r="AG343" s="15"/>
    </row>
    <row r="344" spans="1:33" customForma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5"/>
      <c r="AA344" s="15"/>
      <c r="AB344" s="190"/>
      <c r="AC344" s="190"/>
      <c r="AD344" s="15"/>
      <c r="AE344" s="15"/>
      <c r="AF344" s="15"/>
      <c r="AG344" s="15"/>
    </row>
    <row r="345" spans="1:33" customForma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5"/>
      <c r="AA345" s="15"/>
      <c r="AB345" s="190"/>
      <c r="AC345" s="190"/>
      <c r="AD345" s="15"/>
      <c r="AE345" s="15"/>
      <c r="AF345" s="15"/>
      <c r="AG345" s="15"/>
    </row>
    <row r="346" spans="1:33" customForma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5"/>
      <c r="AA346" s="15"/>
      <c r="AB346" s="190"/>
      <c r="AC346" s="190"/>
      <c r="AD346" s="15"/>
      <c r="AE346" s="15"/>
      <c r="AF346" s="15"/>
      <c r="AG346" s="15"/>
    </row>
    <row r="347" spans="1:33" customForma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5"/>
      <c r="AA347" s="15"/>
      <c r="AB347" s="190"/>
      <c r="AC347" s="190"/>
      <c r="AD347" s="15"/>
      <c r="AE347" s="15"/>
      <c r="AF347" s="15"/>
      <c r="AG347" s="15"/>
    </row>
    <row r="348" spans="1:33" customForma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5"/>
      <c r="AA348" s="15"/>
      <c r="AB348" s="190"/>
      <c r="AC348" s="190"/>
      <c r="AD348" s="15"/>
      <c r="AE348" s="15"/>
      <c r="AF348" s="15"/>
      <c r="AG348" s="15"/>
    </row>
    <row r="349" spans="1:33" customForma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5"/>
      <c r="AA349" s="15"/>
      <c r="AB349" s="190"/>
      <c r="AC349" s="190"/>
      <c r="AD349" s="15"/>
      <c r="AE349" s="15"/>
      <c r="AF349" s="15"/>
      <c r="AG349" s="15"/>
    </row>
    <row r="350" spans="1:33" customForma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5"/>
      <c r="AA350" s="15"/>
      <c r="AB350" s="190"/>
      <c r="AC350" s="190"/>
      <c r="AD350" s="15"/>
      <c r="AE350" s="15"/>
      <c r="AF350" s="15"/>
      <c r="AG350" s="15"/>
    </row>
    <row r="351" spans="1:33" customForma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5"/>
      <c r="AA351" s="15"/>
      <c r="AB351" s="190"/>
      <c r="AC351" s="190"/>
      <c r="AD351" s="15"/>
      <c r="AE351" s="15"/>
      <c r="AF351" s="15"/>
      <c r="AG351" s="15"/>
    </row>
    <row r="352" spans="1:33" customForma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5"/>
      <c r="AA352" s="15"/>
      <c r="AB352" s="190"/>
      <c r="AC352" s="190"/>
      <c r="AD352" s="15"/>
      <c r="AE352" s="15"/>
      <c r="AF352" s="15"/>
      <c r="AG352" s="15"/>
    </row>
    <row r="353" spans="1:33" customForma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5"/>
      <c r="AA353" s="15"/>
      <c r="AB353" s="190"/>
      <c r="AC353" s="190"/>
      <c r="AD353" s="15"/>
      <c r="AE353" s="15"/>
      <c r="AF353" s="15"/>
      <c r="AG353" s="15"/>
    </row>
    <row r="354" spans="1:33" customForma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5"/>
      <c r="AA354" s="15"/>
      <c r="AB354" s="190"/>
      <c r="AC354" s="190"/>
      <c r="AD354" s="15"/>
      <c r="AE354" s="15"/>
      <c r="AF354" s="15"/>
      <c r="AG354" s="15"/>
    </row>
    <row r="355" spans="1:33" customForma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5"/>
      <c r="AA355" s="15"/>
      <c r="AB355" s="190"/>
      <c r="AC355" s="190"/>
      <c r="AD355" s="15"/>
      <c r="AE355" s="15"/>
      <c r="AF355" s="15"/>
      <c r="AG355" s="15"/>
    </row>
    <row r="356" spans="1:33" customForma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5"/>
      <c r="AA356" s="15"/>
      <c r="AB356" s="190"/>
      <c r="AC356" s="190"/>
      <c r="AD356" s="15"/>
      <c r="AE356" s="15"/>
      <c r="AF356" s="15"/>
      <c r="AG356" s="15"/>
    </row>
    <row r="357" spans="1:33" customForma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5"/>
      <c r="AA357" s="15"/>
      <c r="AB357" s="190"/>
      <c r="AC357" s="190"/>
      <c r="AD357" s="15"/>
      <c r="AE357" s="15"/>
      <c r="AF357" s="15"/>
      <c r="AG357" s="15"/>
    </row>
    <row r="358" spans="1:33" customForma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5"/>
      <c r="AA358" s="15"/>
      <c r="AB358" s="190"/>
      <c r="AC358" s="190"/>
      <c r="AD358" s="15"/>
      <c r="AE358" s="15"/>
      <c r="AF358" s="15"/>
      <c r="AG358" s="15"/>
    </row>
    <row r="359" spans="1:33" customForma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5"/>
      <c r="AA359" s="15"/>
      <c r="AB359" s="190"/>
      <c r="AC359" s="190"/>
      <c r="AD359" s="15"/>
      <c r="AE359" s="15"/>
      <c r="AF359" s="15"/>
      <c r="AG359" s="15"/>
    </row>
    <row r="360" spans="1:33" customForma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5"/>
      <c r="AA360" s="15"/>
      <c r="AB360" s="190"/>
      <c r="AC360" s="190"/>
      <c r="AD360" s="15"/>
      <c r="AE360" s="15"/>
      <c r="AF360" s="15"/>
      <c r="AG360" s="15"/>
    </row>
    <row r="361" spans="1:33" customForma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5"/>
      <c r="AA361" s="15"/>
      <c r="AB361" s="190"/>
      <c r="AC361" s="190"/>
      <c r="AD361" s="15"/>
      <c r="AE361" s="15"/>
      <c r="AF361" s="15"/>
      <c r="AG361" s="15"/>
    </row>
    <row r="362" spans="1:33" customForma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5"/>
      <c r="AA362" s="15"/>
      <c r="AB362" s="190"/>
      <c r="AC362" s="190"/>
      <c r="AD362" s="15"/>
      <c r="AE362" s="15"/>
      <c r="AF362" s="15"/>
      <c r="AG362" s="15"/>
    </row>
    <row r="363" spans="1:33" customForma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5"/>
      <c r="AA363" s="15"/>
      <c r="AB363" s="190"/>
      <c r="AC363" s="190"/>
      <c r="AD363" s="15"/>
      <c r="AE363" s="15"/>
      <c r="AF363" s="15"/>
      <c r="AG363" s="15"/>
    </row>
    <row r="364" spans="1:33" customForma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5"/>
      <c r="AA364" s="15"/>
      <c r="AB364" s="190"/>
      <c r="AC364" s="190"/>
      <c r="AD364" s="15"/>
      <c r="AE364" s="15"/>
      <c r="AF364" s="15"/>
      <c r="AG364" s="15"/>
    </row>
    <row r="365" spans="1:33" customForma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5"/>
      <c r="AA365" s="15"/>
      <c r="AB365" s="190"/>
      <c r="AC365" s="190"/>
      <c r="AD365" s="15"/>
      <c r="AE365" s="15"/>
      <c r="AF365" s="15"/>
      <c r="AG365" s="15"/>
    </row>
    <row r="366" spans="1:33" customForma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5"/>
      <c r="AA366" s="15"/>
      <c r="AB366" s="190"/>
      <c r="AC366" s="190"/>
      <c r="AD366" s="15"/>
      <c r="AE366" s="15"/>
      <c r="AF366" s="15"/>
      <c r="AG366" s="15"/>
    </row>
    <row r="367" spans="1:33" customForma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5"/>
      <c r="AA367" s="15"/>
      <c r="AB367" s="190"/>
      <c r="AC367" s="190"/>
      <c r="AD367" s="15"/>
      <c r="AE367" s="15"/>
      <c r="AF367" s="15"/>
      <c r="AG367" s="15"/>
    </row>
    <row r="368" spans="1:33" customForma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5"/>
      <c r="AA368" s="15"/>
      <c r="AB368" s="190"/>
      <c r="AC368" s="190"/>
      <c r="AD368" s="15"/>
      <c r="AE368" s="15"/>
      <c r="AF368" s="15"/>
      <c r="AG368" s="15"/>
    </row>
    <row r="369" spans="1:33" customForma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5"/>
      <c r="AA369" s="15"/>
      <c r="AB369" s="190"/>
      <c r="AC369" s="190"/>
      <c r="AD369" s="15"/>
      <c r="AE369" s="15"/>
      <c r="AF369" s="15"/>
      <c r="AG369" s="15"/>
    </row>
    <row r="370" spans="1:33" customForma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5"/>
      <c r="AA370" s="15"/>
      <c r="AB370" s="190"/>
      <c r="AC370" s="190"/>
      <c r="AD370" s="15"/>
      <c r="AE370" s="15"/>
      <c r="AF370" s="15"/>
      <c r="AG370" s="15"/>
    </row>
    <row r="371" spans="1:33" customForma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5"/>
      <c r="AA371" s="15"/>
      <c r="AB371" s="190"/>
      <c r="AC371" s="190"/>
      <c r="AD371" s="15"/>
      <c r="AE371" s="15"/>
      <c r="AF371" s="15"/>
      <c r="AG371" s="15"/>
    </row>
    <row r="372" spans="1:33" customForma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5"/>
      <c r="AA372" s="15"/>
      <c r="AB372" s="190"/>
      <c r="AC372" s="190"/>
      <c r="AD372" s="15"/>
      <c r="AE372" s="15"/>
      <c r="AF372" s="15"/>
      <c r="AG372" s="15"/>
    </row>
    <row r="373" spans="1:33" customForma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5"/>
      <c r="AA373" s="15"/>
      <c r="AB373" s="190"/>
      <c r="AC373" s="190"/>
      <c r="AD373" s="15"/>
      <c r="AE373" s="15"/>
      <c r="AF373" s="15"/>
      <c r="AG373" s="15"/>
    </row>
    <row r="374" spans="1:33" customForma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5"/>
      <c r="AA374" s="15"/>
      <c r="AB374" s="190"/>
      <c r="AC374" s="190"/>
      <c r="AD374" s="15"/>
      <c r="AE374" s="15"/>
      <c r="AF374" s="15"/>
      <c r="AG374" s="15"/>
    </row>
    <row r="375" spans="1:33" customForma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5"/>
      <c r="AA375" s="15"/>
      <c r="AB375" s="190"/>
      <c r="AC375" s="190"/>
      <c r="AD375" s="15"/>
      <c r="AE375" s="15"/>
      <c r="AF375" s="15"/>
      <c r="AG375" s="15"/>
    </row>
    <row r="376" spans="1:33" customForma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5"/>
      <c r="AA376" s="15"/>
      <c r="AB376" s="190"/>
      <c r="AC376" s="190"/>
      <c r="AD376" s="15"/>
      <c r="AE376" s="15"/>
      <c r="AF376" s="15"/>
      <c r="AG376" s="15"/>
    </row>
    <row r="377" spans="1:33" customForma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5"/>
      <c r="AA377" s="15"/>
      <c r="AB377" s="190"/>
      <c r="AC377" s="190"/>
      <c r="AD377" s="15"/>
      <c r="AE377" s="15"/>
      <c r="AF377" s="15"/>
      <c r="AG377" s="15"/>
    </row>
    <row r="378" spans="1:33" customForma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5"/>
      <c r="AA378" s="15"/>
      <c r="AB378" s="190"/>
      <c r="AC378" s="190"/>
      <c r="AD378" s="15"/>
      <c r="AE378" s="15"/>
      <c r="AF378" s="15"/>
      <c r="AG378" s="15"/>
    </row>
    <row r="379" spans="1:33" customForma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5"/>
      <c r="AA379" s="15"/>
      <c r="AB379" s="190"/>
      <c r="AC379" s="190"/>
      <c r="AD379" s="15"/>
      <c r="AE379" s="15"/>
      <c r="AF379" s="15"/>
      <c r="AG379" s="15"/>
    </row>
    <row r="380" spans="1:33" customForma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5"/>
      <c r="AA380" s="15"/>
      <c r="AB380" s="190"/>
      <c r="AC380" s="190"/>
      <c r="AD380" s="15"/>
      <c r="AE380" s="15"/>
      <c r="AF380" s="15"/>
      <c r="AG380" s="15"/>
    </row>
    <row r="381" spans="1:33" customForma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5"/>
      <c r="AA381" s="15"/>
      <c r="AB381" s="190"/>
      <c r="AC381" s="190"/>
      <c r="AD381" s="15"/>
      <c r="AE381" s="15"/>
      <c r="AF381" s="15"/>
      <c r="AG381" s="15"/>
    </row>
    <row r="382" spans="1:33" customForma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5"/>
      <c r="AA382" s="15"/>
      <c r="AB382" s="190"/>
      <c r="AC382" s="190"/>
      <c r="AD382" s="15"/>
      <c r="AE382" s="15"/>
      <c r="AF382" s="15"/>
      <c r="AG382" s="15"/>
    </row>
    <row r="383" spans="1:33" customForma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5"/>
      <c r="AA383" s="15"/>
      <c r="AB383" s="190"/>
      <c r="AC383" s="190"/>
      <c r="AD383" s="15"/>
      <c r="AE383" s="15"/>
      <c r="AF383" s="15"/>
      <c r="AG383" s="15"/>
    </row>
    <row r="384" spans="1:33" customForma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5"/>
      <c r="AA384" s="15"/>
      <c r="AB384" s="190"/>
      <c r="AC384" s="190"/>
      <c r="AD384" s="15"/>
      <c r="AE384" s="15"/>
      <c r="AF384" s="15"/>
      <c r="AG384" s="15"/>
    </row>
    <row r="385" spans="1:33" customForma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5"/>
      <c r="AA385" s="15"/>
      <c r="AB385" s="190"/>
      <c r="AC385" s="190"/>
      <c r="AD385" s="15"/>
      <c r="AE385" s="15"/>
      <c r="AF385" s="15"/>
      <c r="AG385" s="15"/>
    </row>
    <row r="386" spans="1:33" customForma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5"/>
      <c r="AA386" s="15"/>
      <c r="AB386" s="190"/>
      <c r="AC386" s="190"/>
      <c r="AD386" s="15"/>
      <c r="AE386" s="15"/>
      <c r="AF386" s="15"/>
      <c r="AG386" s="15"/>
    </row>
    <row r="387" spans="1:33" customForma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5"/>
      <c r="AA387" s="15"/>
      <c r="AB387" s="190"/>
      <c r="AC387" s="190"/>
      <c r="AD387" s="15"/>
      <c r="AE387" s="15"/>
      <c r="AF387" s="15"/>
      <c r="AG387" s="15"/>
    </row>
    <row r="388" spans="1:33" customForma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5"/>
      <c r="AA388" s="15"/>
      <c r="AB388" s="190"/>
      <c r="AC388" s="190"/>
      <c r="AD388" s="15"/>
      <c r="AE388" s="15"/>
      <c r="AF388" s="15"/>
      <c r="AG388" s="15"/>
    </row>
    <row r="389" spans="1:33" customForma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5"/>
      <c r="AA389" s="15"/>
      <c r="AB389" s="190"/>
      <c r="AC389" s="190"/>
      <c r="AD389" s="15"/>
      <c r="AE389" s="15"/>
      <c r="AF389" s="15"/>
      <c r="AG389" s="15"/>
    </row>
    <row r="390" spans="1:33" customForma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5"/>
      <c r="AA390" s="15"/>
      <c r="AB390" s="190"/>
      <c r="AC390" s="190"/>
      <c r="AD390" s="15"/>
      <c r="AE390" s="15"/>
      <c r="AF390" s="15"/>
      <c r="AG390" s="15"/>
    </row>
    <row r="391" spans="1:33" customForma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5"/>
      <c r="AA391" s="15"/>
      <c r="AB391" s="190"/>
      <c r="AC391" s="190"/>
      <c r="AD391" s="15"/>
      <c r="AE391" s="15"/>
      <c r="AF391" s="15"/>
      <c r="AG391" s="15"/>
    </row>
    <row r="392" spans="1:33" customForma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5"/>
      <c r="AA392" s="15"/>
      <c r="AB392" s="190"/>
      <c r="AC392" s="190"/>
      <c r="AD392" s="15"/>
      <c r="AE392" s="15"/>
      <c r="AF392" s="15"/>
      <c r="AG392" s="15"/>
    </row>
    <row r="393" spans="1:33" customForma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5"/>
      <c r="AA393" s="15"/>
      <c r="AB393" s="190"/>
      <c r="AC393" s="190"/>
      <c r="AD393" s="15"/>
      <c r="AE393" s="15"/>
      <c r="AF393" s="15"/>
      <c r="AG393" s="15"/>
    </row>
    <row r="394" spans="1:33" customForma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5"/>
      <c r="AA394" s="15"/>
      <c r="AB394" s="190"/>
      <c r="AC394" s="190"/>
      <c r="AD394" s="15"/>
      <c r="AE394" s="15"/>
      <c r="AF394" s="15"/>
      <c r="AG394" s="15"/>
    </row>
    <row r="395" spans="1:33" customForma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5"/>
      <c r="AA395" s="15"/>
      <c r="AB395" s="190"/>
      <c r="AC395" s="190"/>
      <c r="AD395" s="15"/>
      <c r="AE395" s="15"/>
      <c r="AF395" s="15"/>
      <c r="AG395" s="15"/>
    </row>
    <row r="396" spans="1:33" customForma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5"/>
      <c r="AA396" s="15"/>
      <c r="AB396" s="190"/>
      <c r="AC396" s="190"/>
      <c r="AD396" s="15"/>
      <c r="AE396" s="15"/>
      <c r="AF396" s="15"/>
      <c r="AG396" s="15"/>
    </row>
    <row r="397" spans="1:33" customForma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5"/>
      <c r="AA397" s="15"/>
      <c r="AB397" s="190"/>
      <c r="AC397" s="190"/>
      <c r="AD397" s="15"/>
      <c r="AE397" s="15"/>
      <c r="AF397" s="15"/>
      <c r="AG397" s="15"/>
    </row>
    <row r="398" spans="1:33" customForma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5"/>
      <c r="AA398" s="15"/>
      <c r="AB398" s="190"/>
      <c r="AC398" s="190"/>
      <c r="AD398" s="15"/>
      <c r="AE398" s="15"/>
      <c r="AF398" s="15"/>
      <c r="AG398" s="15"/>
    </row>
    <row r="399" spans="1:33" customForma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5"/>
      <c r="AA399" s="15"/>
      <c r="AB399" s="190"/>
      <c r="AC399" s="190"/>
      <c r="AD399" s="15"/>
      <c r="AE399" s="15"/>
      <c r="AF399" s="15"/>
      <c r="AG399" s="15"/>
    </row>
    <row r="400" spans="1:33" customForma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5"/>
      <c r="AA400" s="15"/>
      <c r="AB400" s="190"/>
      <c r="AC400" s="190"/>
      <c r="AD400" s="15"/>
      <c r="AE400" s="15"/>
      <c r="AF400" s="15"/>
      <c r="AG400" s="15"/>
    </row>
    <row r="401" spans="1:33" customForma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5"/>
      <c r="AA401" s="15"/>
      <c r="AB401" s="190"/>
      <c r="AC401" s="190"/>
      <c r="AD401" s="15"/>
      <c r="AE401" s="15"/>
      <c r="AF401" s="15"/>
      <c r="AG401" s="15"/>
    </row>
    <row r="402" spans="1:33" customForma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5"/>
      <c r="AA402" s="15"/>
      <c r="AB402" s="190"/>
      <c r="AC402" s="190"/>
      <c r="AD402" s="15"/>
      <c r="AE402" s="15"/>
      <c r="AF402" s="15"/>
      <c r="AG402" s="15"/>
    </row>
    <row r="403" spans="1:33" customForma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5"/>
      <c r="AA403" s="15"/>
      <c r="AB403" s="190"/>
      <c r="AC403" s="190"/>
      <c r="AD403" s="15"/>
      <c r="AE403" s="15"/>
      <c r="AF403" s="15"/>
      <c r="AG403" s="15"/>
    </row>
    <row r="404" spans="1:33" customForma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5"/>
      <c r="AA404" s="15"/>
      <c r="AB404" s="190"/>
      <c r="AC404" s="190"/>
      <c r="AD404" s="15"/>
      <c r="AE404" s="15"/>
      <c r="AF404" s="15"/>
      <c r="AG404" s="15"/>
    </row>
    <row r="405" spans="1:33" customForma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5"/>
      <c r="AA405" s="15"/>
      <c r="AB405" s="190"/>
      <c r="AC405" s="190"/>
      <c r="AD405" s="15"/>
      <c r="AE405" s="15"/>
      <c r="AF405" s="15"/>
      <c r="AG405" s="15"/>
    </row>
    <row r="406" spans="1:33" customForma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5"/>
      <c r="AA406" s="15"/>
      <c r="AB406" s="190"/>
      <c r="AC406" s="190"/>
      <c r="AD406" s="15"/>
      <c r="AE406" s="15"/>
      <c r="AF406" s="15"/>
      <c r="AG406" s="15"/>
    </row>
    <row r="407" spans="1:33" customForma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5"/>
      <c r="AA407" s="15"/>
      <c r="AB407" s="190"/>
      <c r="AC407" s="190"/>
      <c r="AD407" s="15"/>
      <c r="AE407" s="15"/>
      <c r="AF407" s="15"/>
      <c r="AG407" s="15"/>
    </row>
    <row r="408" spans="1:33" customForma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5"/>
      <c r="AA408" s="15"/>
      <c r="AB408" s="190"/>
      <c r="AC408" s="190"/>
      <c r="AD408" s="15"/>
      <c r="AE408" s="15"/>
      <c r="AF408" s="15"/>
      <c r="AG408" s="15"/>
    </row>
    <row r="409" spans="1:33" customForma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5"/>
      <c r="AA409" s="15"/>
      <c r="AB409" s="190"/>
      <c r="AC409" s="190"/>
      <c r="AD409" s="15"/>
      <c r="AE409" s="15"/>
      <c r="AF409" s="15"/>
      <c r="AG409" s="15"/>
    </row>
    <row r="410" spans="1:33" customForma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5"/>
      <c r="AA410" s="15"/>
      <c r="AB410" s="190"/>
      <c r="AC410" s="190"/>
      <c r="AD410" s="15"/>
      <c r="AE410" s="15"/>
      <c r="AF410" s="15"/>
      <c r="AG410" s="15"/>
    </row>
    <row r="411" spans="1:33" customForma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5"/>
      <c r="AA411" s="15"/>
      <c r="AB411" s="190"/>
      <c r="AC411" s="190"/>
      <c r="AD411" s="15"/>
      <c r="AE411" s="15"/>
      <c r="AF411" s="15"/>
      <c r="AG411" s="15"/>
    </row>
    <row r="412" spans="1:33" customForma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5"/>
      <c r="AA412" s="15"/>
      <c r="AB412" s="190"/>
      <c r="AC412" s="190"/>
      <c r="AD412" s="15"/>
      <c r="AE412" s="15"/>
      <c r="AF412" s="15"/>
      <c r="AG412" s="15"/>
    </row>
    <row r="413" spans="1:33" customForma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5"/>
      <c r="AA413" s="15"/>
      <c r="AB413" s="190"/>
      <c r="AC413" s="190"/>
      <c r="AD413" s="15"/>
      <c r="AE413" s="15"/>
      <c r="AF413" s="15"/>
      <c r="AG413" s="15"/>
    </row>
    <row r="414" spans="1:33" customForma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5"/>
      <c r="AA414" s="15"/>
      <c r="AB414" s="190"/>
      <c r="AC414" s="190"/>
      <c r="AD414" s="15"/>
      <c r="AE414" s="15"/>
      <c r="AF414" s="15"/>
      <c r="AG414" s="15"/>
    </row>
    <row r="415" spans="1:33" customForma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5"/>
      <c r="AA415" s="3"/>
      <c r="AB415" s="188"/>
      <c r="AC415" s="188"/>
      <c r="AD415" s="15"/>
      <c r="AE415" s="15"/>
      <c r="AF415" s="15"/>
      <c r="AG415" s="15"/>
    </row>
    <row r="416" spans="1:33" customForma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5"/>
      <c r="AA416" s="3"/>
      <c r="AB416" s="188"/>
      <c r="AC416" s="188"/>
      <c r="AD416" s="15"/>
      <c r="AE416" s="15"/>
      <c r="AF416" s="15"/>
      <c r="AG416" s="15"/>
    </row>
    <row r="417" spans="1:33" customForma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5"/>
      <c r="AA417" s="3"/>
      <c r="AB417" s="188"/>
      <c r="AC417" s="188"/>
      <c r="AD417" s="15"/>
      <c r="AE417" s="15"/>
      <c r="AF417" s="15"/>
      <c r="AG417" s="15"/>
    </row>
    <row r="418" spans="1:33" customForma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5"/>
      <c r="AA418" s="3"/>
      <c r="AB418" s="188"/>
      <c r="AC418" s="188"/>
      <c r="AD418" s="15"/>
      <c r="AE418" s="15"/>
      <c r="AF418" s="15"/>
      <c r="AG418" s="15"/>
    </row>
    <row r="419" spans="1:33" customForma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5"/>
      <c r="AA419" s="3"/>
      <c r="AB419" s="188"/>
      <c r="AC419" s="188"/>
      <c r="AD419" s="15"/>
      <c r="AE419" s="15"/>
      <c r="AF419" s="15"/>
      <c r="AG419" s="15"/>
    </row>
    <row r="420" spans="1:33" customForma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5"/>
      <c r="AA420" s="3"/>
      <c r="AB420" s="188"/>
      <c r="AC420" s="188"/>
      <c r="AD420" s="15"/>
      <c r="AE420" s="15"/>
      <c r="AF420" s="15"/>
      <c r="AG420" s="15"/>
    </row>
    <row r="421" spans="1:33" customForma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5"/>
      <c r="AA421" s="3"/>
      <c r="AB421" s="188"/>
      <c r="AC421" s="188"/>
      <c r="AD421" s="15"/>
      <c r="AE421" s="15"/>
      <c r="AF421" s="15"/>
      <c r="AG421" s="15"/>
    </row>
    <row r="422" spans="1:33" customForma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5"/>
      <c r="AA422" s="3"/>
      <c r="AB422" s="188"/>
      <c r="AC422" s="188"/>
      <c r="AD422" s="15"/>
      <c r="AE422" s="15"/>
      <c r="AF422" s="15"/>
      <c r="AG422" s="15"/>
    </row>
    <row r="423" spans="1:33" customForma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5"/>
      <c r="AA423" s="3"/>
      <c r="AB423" s="188"/>
      <c r="AC423" s="188"/>
      <c r="AD423" s="15"/>
      <c r="AE423" s="15"/>
      <c r="AF423" s="15"/>
      <c r="AG423" s="15"/>
    </row>
    <row r="424" spans="1:33" customForma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5"/>
      <c r="AA424" s="3"/>
      <c r="AB424" s="188"/>
      <c r="AC424" s="188"/>
      <c r="AD424" s="15"/>
      <c r="AE424" s="15"/>
      <c r="AF424" s="15"/>
      <c r="AG424" s="15"/>
    </row>
    <row r="425" spans="1:33" customForma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5"/>
      <c r="AA425" s="3"/>
      <c r="AB425" s="188"/>
      <c r="AC425" s="188"/>
      <c r="AD425" s="15"/>
      <c r="AE425" s="15"/>
      <c r="AF425" s="15"/>
      <c r="AG425" s="15"/>
    </row>
    <row r="426" spans="1:33" customForma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5"/>
      <c r="AA426" s="3"/>
      <c r="AB426" s="188"/>
      <c r="AC426" s="188"/>
      <c r="AD426" s="3"/>
      <c r="AE426" s="15"/>
      <c r="AF426" s="15"/>
      <c r="AG426" s="15"/>
    </row>
    <row r="427" spans="1:33" customForma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5"/>
      <c r="AA427" s="3"/>
      <c r="AB427" s="188"/>
      <c r="AC427" s="188"/>
      <c r="AD427" s="3"/>
      <c r="AE427" s="15"/>
      <c r="AF427" s="15"/>
      <c r="AG427" s="15"/>
    </row>
    <row r="428" spans="1:33" customForma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5"/>
      <c r="AA428" s="3"/>
      <c r="AB428" s="188"/>
      <c r="AC428" s="188"/>
      <c r="AD428" s="3"/>
      <c r="AE428" s="15"/>
      <c r="AF428" s="15"/>
      <c r="AG428" s="15"/>
    </row>
    <row r="429" spans="1:33" customForma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5"/>
      <c r="AA429" s="3"/>
      <c r="AB429" s="188"/>
      <c r="AC429" s="188"/>
      <c r="AD429" s="3"/>
      <c r="AE429" s="15"/>
      <c r="AF429" s="15"/>
      <c r="AG429" s="15"/>
    </row>
    <row r="430" spans="1:33" customForma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5"/>
      <c r="AA430" s="3"/>
      <c r="AB430" s="188"/>
      <c r="AC430" s="188"/>
      <c r="AD430" s="3"/>
      <c r="AE430" s="15"/>
      <c r="AF430" s="15"/>
      <c r="AG430" s="15"/>
    </row>
    <row r="431" spans="1:33" customForma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5"/>
      <c r="AA431" s="3"/>
      <c r="AB431" s="188"/>
      <c r="AC431" s="188"/>
      <c r="AD431" s="3"/>
      <c r="AE431" s="15"/>
      <c r="AF431" s="15"/>
      <c r="AG431" s="15"/>
    </row>
    <row r="432" spans="1:33" customForma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5"/>
      <c r="AA432" s="3"/>
      <c r="AB432" s="188"/>
      <c r="AC432" s="188"/>
      <c r="AD432" s="3"/>
      <c r="AE432" s="15"/>
      <c r="AF432" s="15"/>
      <c r="AG432" s="15"/>
    </row>
    <row r="433" spans="1:33" customForma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5"/>
      <c r="AA433" s="3"/>
      <c r="AB433" s="188"/>
      <c r="AC433" s="188"/>
      <c r="AD433" s="3"/>
      <c r="AE433" s="15"/>
      <c r="AF433" s="15"/>
      <c r="AG433" s="15"/>
    </row>
    <row r="434" spans="1:33" customForma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5"/>
      <c r="AA434" s="3"/>
      <c r="AB434" s="188"/>
      <c r="AC434" s="188"/>
      <c r="AD434" s="3"/>
      <c r="AE434" s="15"/>
      <c r="AF434" s="15"/>
      <c r="AG434" s="15"/>
    </row>
    <row r="435" spans="1:33" customForma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5"/>
      <c r="AA435" s="3"/>
      <c r="AB435" s="188"/>
      <c r="AC435" s="188"/>
      <c r="AD435" s="3"/>
      <c r="AE435" s="15"/>
      <c r="AF435" s="15"/>
      <c r="AG435" s="15"/>
    </row>
    <row r="436" spans="1:33" customForma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5"/>
      <c r="AA436" s="3"/>
      <c r="AB436" s="188"/>
      <c r="AC436" s="188"/>
      <c r="AD436" s="3"/>
      <c r="AE436" s="15"/>
      <c r="AF436" s="15"/>
      <c r="AG436" s="15"/>
    </row>
    <row r="437" spans="1:33" customForma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5"/>
      <c r="AA437" s="3"/>
      <c r="AB437" s="188"/>
      <c r="AC437" s="188"/>
      <c r="AD437" s="3"/>
      <c r="AE437" s="15"/>
      <c r="AF437" s="15"/>
      <c r="AG437" s="15"/>
    </row>
    <row r="438" spans="1:33" customForma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5"/>
      <c r="AA438" s="3"/>
      <c r="AB438" s="188"/>
      <c r="AC438" s="188"/>
      <c r="AD438" s="3"/>
      <c r="AE438" s="15"/>
      <c r="AF438" s="15"/>
      <c r="AG438" s="15"/>
    </row>
    <row r="439" spans="1:33" customForma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5"/>
      <c r="AA439" s="3"/>
      <c r="AB439" s="188"/>
      <c r="AC439" s="188"/>
      <c r="AD439" s="3"/>
      <c r="AE439" s="15"/>
      <c r="AF439" s="15"/>
      <c r="AG439" s="15"/>
    </row>
    <row r="440" spans="1:33" customForma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5"/>
      <c r="AA440" s="3"/>
      <c r="AB440" s="188"/>
      <c r="AC440" s="188"/>
      <c r="AD440" s="3"/>
      <c r="AE440" s="15"/>
      <c r="AF440" s="15"/>
      <c r="AG440" s="15"/>
    </row>
    <row r="441" spans="1:33">
      <c r="A441" s="2"/>
      <c r="E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T441" s="2"/>
      <c r="U441" s="2"/>
      <c r="V441" s="2"/>
      <c r="W441" s="2"/>
      <c r="X441" s="2"/>
      <c r="Y441" s="2"/>
      <c r="Z441" s="3"/>
      <c r="AA441" s="3"/>
      <c r="AD441" s="3"/>
      <c r="AE441" s="3"/>
      <c r="AF441" s="3"/>
      <c r="AG441" s="3"/>
    </row>
    <row r="442" spans="1:33">
      <c r="E442" s="2"/>
      <c r="G442" s="3"/>
      <c r="H442" s="2"/>
      <c r="I442" s="2"/>
      <c r="J442" s="2"/>
      <c r="K442" s="2"/>
      <c r="L442" s="2"/>
      <c r="M442" s="2"/>
      <c r="N442" s="2"/>
      <c r="O442" s="2"/>
      <c r="P442" s="2"/>
      <c r="T442" s="2"/>
      <c r="U442" s="2"/>
      <c r="V442" s="2"/>
      <c r="W442" s="2"/>
      <c r="X442" s="2"/>
      <c r="Y442" s="2"/>
      <c r="Z442" s="3"/>
      <c r="AA442" s="3"/>
      <c r="AD442" s="3"/>
      <c r="AE442" s="3"/>
      <c r="AF442" s="3"/>
      <c r="AG442" s="3"/>
    </row>
    <row r="443" spans="1:33">
      <c r="E443" s="2"/>
      <c r="G443" s="3"/>
      <c r="H443" s="2"/>
      <c r="I443" s="2"/>
      <c r="J443" s="2"/>
      <c r="K443" s="2"/>
      <c r="L443" s="2"/>
      <c r="M443" s="2"/>
      <c r="N443" s="2"/>
      <c r="O443" s="2"/>
      <c r="P443" s="2"/>
      <c r="T443" s="2"/>
      <c r="U443" s="2"/>
      <c r="V443" s="2"/>
      <c r="W443" s="2"/>
      <c r="X443" s="2"/>
      <c r="Y443" s="2"/>
      <c r="Z443" s="3"/>
      <c r="AA443" s="3"/>
      <c r="AD443" s="3"/>
      <c r="AE443" s="3"/>
      <c r="AF443" s="3"/>
      <c r="AG443" s="3"/>
    </row>
    <row r="444" spans="1:33">
      <c r="E444" s="2"/>
      <c r="G444" s="3"/>
      <c r="H444" s="2"/>
      <c r="I444" s="2"/>
      <c r="J444" s="2"/>
      <c r="K444" s="2"/>
      <c r="L444" s="2"/>
      <c r="M444" s="2"/>
      <c r="N444" s="2"/>
      <c r="O444" s="2"/>
      <c r="P444" s="2"/>
      <c r="T444" s="2"/>
      <c r="U444" s="2"/>
      <c r="V444" s="2"/>
      <c r="W444" s="2"/>
      <c r="X444" s="2"/>
      <c r="Y444" s="2"/>
      <c r="Z444" s="3"/>
      <c r="AA444" s="3"/>
      <c r="AD444" s="3"/>
      <c r="AE444" s="3"/>
      <c r="AF444" s="3"/>
      <c r="AG444" s="3"/>
    </row>
    <row r="445" spans="1:33">
      <c r="E445" s="2"/>
      <c r="G445" s="3"/>
      <c r="H445" s="2"/>
      <c r="I445" s="2"/>
      <c r="J445" s="2"/>
      <c r="K445" s="2"/>
      <c r="L445" s="2"/>
      <c r="M445" s="2"/>
      <c r="N445" s="2"/>
      <c r="O445" s="2"/>
      <c r="P445" s="2"/>
      <c r="T445" s="2"/>
      <c r="U445" s="2"/>
      <c r="V445" s="2"/>
      <c r="W445" s="2"/>
      <c r="X445" s="2"/>
      <c r="Y445" s="2"/>
      <c r="Z445" s="3"/>
      <c r="AA445" s="3"/>
      <c r="AD445" s="3"/>
      <c r="AE445" s="3"/>
      <c r="AF445" s="3"/>
      <c r="AG445" s="3"/>
    </row>
    <row r="446" spans="1:33">
      <c r="E446" s="2"/>
      <c r="G446" s="3"/>
      <c r="H446" s="2"/>
      <c r="I446" s="2"/>
      <c r="J446" s="2"/>
      <c r="K446" s="2"/>
      <c r="L446" s="2"/>
      <c r="M446" s="2"/>
      <c r="N446" s="2"/>
      <c r="O446" s="2"/>
      <c r="P446" s="2"/>
      <c r="T446" s="2"/>
      <c r="U446" s="2"/>
      <c r="V446" s="2"/>
      <c r="W446" s="2"/>
      <c r="X446" s="2"/>
      <c r="Y446" s="2"/>
      <c r="Z446" s="3"/>
      <c r="AA446" s="3"/>
      <c r="AD446" s="3"/>
      <c r="AE446" s="3"/>
      <c r="AF446" s="3"/>
      <c r="AG446" s="3"/>
    </row>
    <row r="447" spans="1:33">
      <c r="E447" s="2"/>
      <c r="G447" s="3"/>
      <c r="H447" s="2"/>
      <c r="I447" s="2"/>
      <c r="J447" s="2"/>
      <c r="K447" s="2"/>
      <c r="L447" s="2"/>
      <c r="M447" s="2"/>
      <c r="N447" s="2"/>
      <c r="O447" s="2"/>
      <c r="P447" s="2"/>
      <c r="T447" s="2"/>
      <c r="U447" s="2"/>
      <c r="V447" s="2"/>
      <c r="W447" s="2"/>
      <c r="X447" s="2"/>
      <c r="Y447" s="2"/>
      <c r="Z447" s="3"/>
      <c r="AA447" s="3"/>
      <c r="AD447" s="3"/>
      <c r="AE447" s="3"/>
      <c r="AF447" s="3"/>
      <c r="AG447" s="3"/>
    </row>
    <row r="448" spans="1:33">
      <c r="E448" s="2"/>
      <c r="G448" s="3"/>
      <c r="H448" s="2"/>
      <c r="I448" s="2"/>
      <c r="J448" s="2"/>
      <c r="K448" s="2"/>
      <c r="L448" s="2"/>
      <c r="M448" s="2"/>
      <c r="N448" s="2"/>
      <c r="O448" s="2"/>
      <c r="P448" s="2"/>
      <c r="T448" s="2"/>
      <c r="U448" s="2"/>
      <c r="V448" s="2"/>
      <c r="W448" s="2"/>
      <c r="X448" s="2"/>
      <c r="Y448" s="2"/>
      <c r="Z448" s="3"/>
      <c r="AA448" s="3"/>
      <c r="AD448" s="3"/>
      <c r="AE448" s="3"/>
      <c r="AF448" s="3"/>
      <c r="AG448" s="3"/>
    </row>
    <row r="449" spans="5:33">
      <c r="E449" s="2"/>
      <c r="G449" s="3"/>
      <c r="H449" s="2"/>
      <c r="I449" s="2"/>
      <c r="J449" s="2"/>
      <c r="K449" s="2"/>
      <c r="L449" s="2"/>
      <c r="M449" s="2"/>
      <c r="N449" s="2"/>
      <c r="O449" s="2"/>
      <c r="P449" s="2"/>
      <c r="T449" s="2"/>
      <c r="U449" s="2"/>
      <c r="V449" s="2"/>
      <c r="W449" s="2"/>
      <c r="X449" s="2"/>
      <c r="Y449" s="2"/>
      <c r="Z449" s="3"/>
      <c r="AA449" s="3"/>
      <c r="AD449" s="3"/>
      <c r="AE449" s="3"/>
      <c r="AF449" s="3"/>
      <c r="AG449" s="3"/>
    </row>
    <row r="450" spans="5:33">
      <c r="E450" s="2"/>
      <c r="G450" s="3"/>
      <c r="H450" s="2"/>
      <c r="I450" s="2"/>
      <c r="J450" s="2"/>
      <c r="K450" s="2"/>
      <c r="L450" s="2"/>
      <c r="M450" s="2"/>
      <c r="N450" s="2"/>
      <c r="O450" s="2"/>
      <c r="P450" s="2"/>
      <c r="T450" s="2"/>
      <c r="U450" s="2"/>
      <c r="V450" s="2"/>
      <c r="W450" s="2"/>
      <c r="X450" s="2"/>
      <c r="Y450" s="2"/>
      <c r="Z450" s="3"/>
      <c r="AA450" s="3"/>
      <c r="AD450" s="3"/>
      <c r="AE450" s="3"/>
      <c r="AF450" s="3"/>
      <c r="AG450" s="3"/>
    </row>
    <row r="451" spans="5:33">
      <c r="E451" s="2"/>
      <c r="G451" s="3"/>
      <c r="H451" s="2"/>
      <c r="I451" s="2"/>
      <c r="J451" s="2"/>
      <c r="K451" s="2"/>
      <c r="L451" s="2"/>
      <c r="M451" s="2"/>
      <c r="N451" s="2"/>
      <c r="O451" s="2"/>
      <c r="P451" s="2"/>
      <c r="T451" s="2"/>
      <c r="U451" s="2"/>
      <c r="V451" s="2"/>
      <c r="W451" s="2"/>
      <c r="X451" s="2"/>
      <c r="Y451" s="2"/>
      <c r="Z451" s="3"/>
      <c r="AA451" s="3"/>
      <c r="AD451" s="3"/>
      <c r="AE451" s="3"/>
      <c r="AF451" s="3"/>
      <c r="AG451" s="3"/>
    </row>
    <row r="452" spans="5:33">
      <c r="E452" s="2"/>
      <c r="G452" s="3"/>
      <c r="H452" s="2"/>
      <c r="I452" s="2"/>
      <c r="J452" s="2"/>
      <c r="K452" s="2"/>
      <c r="L452" s="2"/>
      <c r="M452" s="2"/>
      <c r="N452" s="2"/>
      <c r="O452" s="2"/>
      <c r="P452" s="2"/>
      <c r="T452" s="2"/>
      <c r="U452" s="2"/>
      <c r="V452" s="2"/>
      <c r="W452" s="2"/>
      <c r="X452" s="2"/>
      <c r="Y452" s="2"/>
      <c r="Z452" s="3"/>
      <c r="AA452" s="3"/>
      <c r="AD452" s="3"/>
      <c r="AE452" s="3"/>
      <c r="AF452" s="3"/>
      <c r="AG452" s="3"/>
    </row>
    <row r="453" spans="5:33">
      <c r="E453" s="2"/>
      <c r="G453" s="3"/>
      <c r="H453" s="2"/>
      <c r="I453" s="2"/>
      <c r="J453" s="2"/>
      <c r="K453" s="2"/>
      <c r="L453" s="2"/>
      <c r="M453" s="2"/>
      <c r="N453" s="2"/>
      <c r="O453" s="2"/>
      <c r="P453" s="2"/>
      <c r="T453" s="2"/>
      <c r="U453" s="2"/>
      <c r="V453" s="2"/>
      <c r="W453" s="2"/>
      <c r="X453" s="2"/>
      <c r="Y453" s="2"/>
      <c r="Z453" s="3"/>
      <c r="AA453" s="3"/>
      <c r="AD453" s="3"/>
      <c r="AE453" s="3"/>
      <c r="AF453" s="3"/>
      <c r="AG453" s="3"/>
    </row>
    <row r="454" spans="5:33">
      <c r="E454" s="2"/>
      <c r="G454" s="3"/>
      <c r="H454" s="2"/>
      <c r="I454" s="2"/>
      <c r="J454" s="2"/>
      <c r="K454" s="2"/>
      <c r="L454" s="2"/>
      <c r="M454" s="2"/>
      <c r="N454" s="2"/>
      <c r="O454" s="2"/>
      <c r="P454" s="2"/>
      <c r="T454" s="2"/>
      <c r="U454" s="2"/>
      <c r="V454" s="2"/>
      <c r="W454" s="2"/>
      <c r="X454" s="2"/>
      <c r="Y454" s="2"/>
      <c r="Z454" s="3"/>
      <c r="AA454" s="3"/>
      <c r="AD454" s="3"/>
      <c r="AE454" s="3"/>
      <c r="AF454" s="3"/>
      <c r="AG454" s="3"/>
    </row>
    <row r="455" spans="5:33">
      <c r="E455" s="2"/>
      <c r="G455" s="3"/>
      <c r="H455" s="2"/>
      <c r="I455" s="2"/>
      <c r="J455" s="2"/>
      <c r="K455" s="2"/>
      <c r="L455" s="2"/>
      <c r="M455" s="2"/>
      <c r="N455" s="2"/>
      <c r="O455" s="2"/>
      <c r="P455" s="2"/>
      <c r="T455" s="2"/>
      <c r="U455" s="2"/>
      <c r="V455" s="2"/>
      <c r="W455" s="2"/>
      <c r="X455" s="2"/>
      <c r="Y455" s="2"/>
      <c r="Z455" s="3"/>
      <c r="AA455" s="3"/>
      <c r="AD455" s="3"/>
      <c r="AE455" s="3"/>
      <c r="AF455" s="3"/>
      <c r="AG455" s="3"/>
    </row>
    <row r="456" spans="5:33">
      <c r="E456" s="2"/>
      <c r="G456" s="3"/>
      <c r="H456" s="2"/>
      <c r="I456" s="2"/>
      <c r="J456" s="2"/>
      <c r="K456" s="2"/>
      <c r="L456" s="2"/>
      <c r="M456" s="2"/>
      <c r="N456" s="2"/>
      <c r="O456" s="2"/>
      <c r="P456" s="2"/>
      <c r="T456" s="2"/>
      <c r="U456" s="2"/>
      <c r="V456" s="2"/>
      <c r="W456" s="2"/>
      <c r="X456" s="2"/>
      <c r="Y456" s="2"/>
      <c r="Z456" s="3"/>
      <c r="AA456" s="3"/>
      <c r="AD456" s="3"/>
      <c r="AE456" s="3"/>
      <c r="AF456" s="3"/>
      <c r="AG456" s="3"/>
    </row>
    <row r="457" spans="5:33">
      <c r="E457" s="2"/>
      <c r="G457" s="3"/>
      <c r="H457" s="2"/>
      <c r="I457" s="2"/>
      <c r="J457" s="2"/>
      <c r="K457" s="2"/>
      <c r="L457" s="2"/>
      <c r="M457" s="2"/>
      <c r="N457" s="2"/>
      <c r="O457" s="2"/>
      <c r="P457" s="2"/>
      <c r="T457" s="2"/>
      <c r="U457" s="2"/>
      <c r="V457" s="2"/>
      <c r="W457" s="2"/>
      <c r="X457" s="2"/>
      <c r="Y457" s="2"/>
      <c r="Z457" s="3"/>
      <c r="AA457" s="3"/>
      <c r="AD457" s="3"/>
      <c r="AE457" s="3"/>
      <c r="AF457" s="3"/>
      <c r="AG457" s="3"/>
    </row>
    <row r="458" spans="5:33">
      <c r="E458" s="2"/>
      <c r="G458" s="3"/>
      <c r="H458" s="2"/>
      <c r="I458" s="2"/>
      <c r="J458" s="2"/>
      <c r="K458" s="2"/>
      <c r="L458" s="2"/>
      <c r="M458" s="2"/>
      <c r="N458" s="2"/>
      <c r="O458" s="2"/>
      <c r="P458" s="2"/>
      <c r="T458" s="2"/>
      <c r="U458" s="2"/>
      <c r="V458" s="2"/>
      <c r="W458" s="2"/>
      <c r="X458" s="2"/>
      <c r="Y458" s="2"/>
      <c r="Z458" s="3"/>
      <c r="AA458" s="3"/>
      <c r="AD458" s="3"/>
      <c r="AE458" s="3"/>
      <c r="AF458" s="3"/>
      <c r="AG458" s="3"/>
    </row>
    <row r="459" spans="5:33">
      <c r="E459" s="2"/>
      <c r="G459" s="3"/>
      <c r="H459" s="2"/>
      <c r="I459" s="2"/>
      <c r="J459" s="2"/>
      <c r="K459" s="2"/>
      <c r="L459" s="2"/>
      <c r="M459" s="2"/>
      <c r="N459" s="2"/>
      <c r="O459" s="2"/>
      <c r="P459" s="2"/>
      <c r="T459" s="2"/>
      <c r="U459" s="2"/>
      <c r="V459" s="2"/>
      <c r="W459" s="2"/>
      <c r="X459" s="2"/>
      <c r="Y459" s="2"/>
      <c r="Z459" s="3"/>
      <c r="AA459" s="3"/>
      <c r="AD459" s="3"/>
      <c r="AE459" s="3"/>
      <c r="AF459" s="3"/>
      <c r="AG459" s="3"/>
    </row>
    <row r="460" spans="5:33">
      <c r="E460" s="2"/>
      <c r="G460" s="3"/>
      <c r="H460" s="2"/>
      <c r="I460" s="2"/>
      <c r="J460" s="2"/>
      <c r="K460" s="2"/>
      <c r="L460" s="2"/>
      <c r="M460" s="2"/>
      <c r="N460" s="2"/>
      <c r="O460" s="2"/>
      <c r="P460" s="2"/>
      <c r="T460" s="2"/>
      <c r="U460" s="2"/>
      <c r="V460" s="2"/>
      <c r="W460" s="2"/>
      <c r="X460" s="2"/>
      <c r="Y460" s="2"/>
      <c r="Z460" s="3"/>
      <c r="AA460" s="3"/>
      <c r="AD460" s="3"/>
      <c r="AE460" s="3"/>
      <c r="AF460" s="3"/>
      <c r="AG460" s="3"/>
    </row>
    <row r="461" spans="5:33">
      <c r="E461" s="2"/>
      <c r="G461" s="3"/>
      <c r="H461" s="2"/>
      <c r="I461" s="2"/>
      <c r="J461" s="2"/>
      <c r="K461" s="2"/>
      <c r="L461" s="2"/>
      <c r="M461" s="2"/>
      <c r="N461" s="2"/>
      <c r="O461" s="2"/>
      <c r="P461" s="2"/>
      <c r="T461" s="2"/>
      <c r="U461" s="2"/>
      <c r="V461" s="2"/>
      <c r="W461" s="2"/>
      <c r="X461" s="2"/>
      <c r="Y461" s="2"/>
      <c r="Z461" s="3"/>
      <c r="AA461" s="3"/>
      <c r="AD461" s="3"/>
      <c r="AE461" s="3"/>
      <c r="AF461" s="3"/>
      <c r="AG461" s="3"/>
    </row>
    <row r="462" spans="5:33">
      <c r="E462" s="2"/>
      <c r="G462" s="3"/>
      <c r="H462" s="2"/>
      <c r="I462" s="2"/>
      <c r="J462" s="2"/>
      <c r="K462" s="2"/>
      <c r="L462" s="2"/>
      <c r="M462" s="2"/>
      <c r="N462" s="2"/>
      <c r="O462" s="2"/>
      <c r="P462" s="2"/>
      <c r="T462" s="2"/>
      <c r="U462" s="2"/>
      <c r="V462" s="2"/>
      <c r="W462" s="2"/>
      <c r="X462" s="2"/>
      <c r="Y462" s="2"/>
      <c r="Z462" s="3"/>
      <c r="AA462" s="3"/>
      <c r="AD462" s="3"/>
      <c r="AE462" s="3"/>
      <c r="AF462" s="3"/>
      <c r="AG462" s="3"/>
    </row>
    <row r="463" spans="5:33">
      <c r="E463" s="2"/>
      <c r="G463" s="3"/>
      <c r="H463" s="2"/>
      <c r="I463" s="2"/>
      <c r="J463" s="2"/>
      <c r="K463" s="2"/>
      <c r="L463" s="2"/>
      <c r="M463" s="2"/>
      <c r="N463" s="2"/>
      <c r="O463" s="2"/>
      <c r="P463" s="2"/>
      <c r="T463" s="2"/>
      <c r="U463" s="2"/>
      <c r="V463" s="2"/>
      <c r="W463" s="2"/>
      <c r="X463" s="2"/>
      <c r="Y463" s="2"/>
      <c r="Z463" s="3"/>
      <c r="AA463" s="3"/>
      <c r="AD463" s="3"/>
      <c r="AE463" s="3"/>
      <c r="AF463" s="3"/>
      <c r="AG463" s="3"/>
    </row>
    <row r="464" spans="5:33">
      <c r="E464" s="2"/>
      <c r="G464" s="3"/>
      <c r="H464" s="2"/>
      <c r="I464" s="2"/>
      <c r="J464" s="2"/>
      <c r="K464" s="2"/>
      <c r="L464" s="2"/>
      <c r="M464" s="2"/>
      <c r="N464" s="2"/>
      <c r="O464" s="2"/>
      <c r="P464" s="2"/>
      <c r="T464" s="2"/>
      <c r="U464" s="2"/>
      <c r="V464" s="2"/>
      <c r="W464" s="2"/>
      <c r="X464" s="2"/>
      <c r="Y464" s="2"/>
      <c r="Z464" s="3"/>
      <c r="AA464" s="3"/>
      <c r="AD464" s="3"/>
      <c r="AE464" s="3"/>
      <c r="AF464" s="3"/>
      <c r="AG464" s="3"/>
    </row>
    <row r="465" spans="5:33">
      <c r="E465" s="2"/>
      <c r="G465" s="3"/>
      <c r="H465" s="2"/>
      <c r="I465" s="2"/>
      <c r="J465" s="2"/>
      <c r="K465" s="2"/>
      <c r="L465" s="2"/>
      <c r="M465" s="2"/>
      <c r="N465" s="2"/>
      <c r="O465" s="2"/>
      <c r="P465" s="2"/>
      <c r="T465" s="2"/>
      <c r="U465" s="2"/>
      <c r="V465" s="2"/>
      <c r="W465" s="2"/>
      <c r="X465" s="2"/>
      <c r="Y465" s="2"/>
      <c r="Z465" s="3"/>
      <c r="AA465" s="3"/>
      <c r="AD465" s="3"/>
      <c r="AE465" s="3"/>
      <c r="AF465" s="3"/>
      <c r="AG465" s="3"/>
    </row>
    <row r="466" spans="5:33">
      <c r="E466" s="2"/>
      <c r="G466" s="3"/>
      <c r="H466" s="2"/>
      <c r="I466" s="2"/>
      <c r="J466" s="2"/>
      <c r="K466" s="2"/>
      <c r="L466" s="2"/>
      <c r="M466" s="2"/>
      <c r="N466" s="2"/>
      <c r="O466" s="2"/>
      <c r="P466" s="2"/>
      <c r="T466" s="2"/>
      <c r="U466" s="2"/>
      <c r="V466" s="2"/>
      <c r="W466" s="2"/>
      <c r="X466" s="2"/>
      <c r="Y466" s="2"/>
      <c r="Z466" s="3"/>
      <c r="AA466" s="3"/>
      <c r="AD466" s="3"/>
      <c r="AE466" s="3"/>
      <c r="AF466" s="3"/>
      <c r="AG466" s="3"/>
    </row>
    <row r="467" spans="5:33">
      <c r="E467" s="2"/>
      <c r="G467" s="3"/>
      <c r="H467" s="2"/>
      <c r="I467" s="2"/>
      <c r="J467" s="2"/>
      <c r="K467" s="2"/>
      <c r="L467" s="2"/>
      <c r="M467" s="2"/>
      <c r="N467" s="2"/>
      <c r="O467" s="2"/>
      <c r="P467" s="2"/>
      <c r="T467" s="2"/>
      <c r="U467" s="2"/>
      <c r="V467" s="2"/>
      <c r="W467" s="2"/>
      <c r="X467" s="2"/>
      <c r="Y467" s="2"/>
      <c r="Z467" s="3"/>
      <c r="AA467" s="3"/>
      <c r="AD467" s="3"/>
      <c r="AE467" s="3"/>
      <c r="AF467" s="3"/>
      <c r="AG467" s="3"/>
    </row>
    <row r="468" spans="5:33">
      <c r="E468" s="2"/>
      <c r="G468" s="3"/>
      <c r="H468" s="2"/>
      <c r="I468" s="2"/>
      <c r="J468" s="2"/>
      <c r="K468" s="2"/>
      <c r="L468" s="2"/>
      <c r="M468" s="2"/>
      <c r="N468" s="2"/>
      <c r="O468" s="2"/>
      <c r="P468" s="2"/>
      <c r="T468" s="2"/>
      <c r="U468" s="2"/>
      <c r="V468" s="2"/>
      <c r="W468" s="2"/>
      <c r="X468" s="2"/>
      <c r="Y468" s="2"/>
      <c r="Z468" s="3"/>
      <c r="AA468" s="3"/>
      <c r="AD468" s="3"/>
      <c r="AE468" s="3"/>
      <c r="AF468" s="3"/>
      <c r="AG468" s="3"/>
    </row>
    <row r="469" spans="5:33">
      <c r="E469" s="2"/>
      <c r="G469" s="3"/>
      <c r="H469" s="2"/>
      <c r="I469" s="2"/>
      <c r="J469" s="2"/>
      <c r="K469" s="2"/>
      <c r="L469" s="2"/>
      <c r="M469" s="2"/>
      <c r="N469" s="2"/>
      <c r="O469" s="2"/>
      <c r="P469" s="2"/>
      <c r="T469" s="2"/>
      <c r="U469" s="2"/>
      <c r="V469" s="2"/>
      <c r="W469" s="2"/>
      <c r="X469" s="2"/>
      <c r="Y469" s="2"/>
      <c r="Z469" s="3"/>
      <c r="AA469" s="3"/>
      <c r="AD469" s="3"/>
      <c r="AE469" s="3"/>
      <c r="AF469" s="3"/>
      <c r="AG469" s="3"/>
    </row>
    <row r="470" spans="5:33">
      <c r="E470" s="2"/>
      <c r="G470" s="3"/>
      <c r="H470" s="2"/>
      <c r="I470" s="2"/>
      <c r="J470" s="2"/>
      <c r="K470" s="2"/>
      <c r="L470" s="2"/>
      <c r="M470" s="2"/>
      <c r="N470" s="2"/>
      <c r="O470" s="2"/>
      <c r="P470" s="2"/>
      <c r="T470" s="2"/>
      <c r="U470" s="2"/>
      <c r="V470" s="2"/>
      <c r="W470" s="2"/>
      <c r="X470" s="2"/>
      <c r="Y470" s="2"/>
      <c r="Z470" s="3"/>
      <c r="AA470" s="3"/>
      <c r="AD470" s="3"/>
      <c r="AE470" s="3"/>
      <c r="AF470" s="3"/>
      <c r="AG470" s="3"/>
    </row>
    <row r="471" spans="5:33">
      <c r="E471" s="2"/>
      <c r="G471" s="3"/>
      <c r="H471" s="2"/>
      <c r="I471" s="2"/>
      <c r="J471" s="2"/>
      <c r="K471" s="2"/>
      <c r="L471" s="2"/>
      <c r="M471" s="2"/>
      <c r="N471" s="2"/>
      <c r="O471" s="2"/>
      <c r="P471" s="2"/>
      <c r="T471" s="2"/>
      <c r="U471" s="2"/>
      <c r="V471" s="2"/>
      <c r="W471" s="2"/>
      <c r="X471" s="2"/>
      <c r="Y471" s="2"/>
      <c r="Z471" s="3"/>
      <c r="AA471" s="3"/>
      <c r="AD471" s="3"/>
      <c r="AE471" s="3"/>
      <c r="AF471" s="3"/>
      <c r="AG471" s="3"/>
    </row>
    <row r="472" spans="5:33">
      <c r="E472" s="2"/>
      <c r="G472" s="3"/>
      <c r="H472" s="2"/>
      <c r="I472" s="2"/>
      <c r="J472" s="2"/>
      <c r="K472" s="2"/>
      <c r="L472" s="2"/>
      <c r="M472" s="2"/>
      <c r="N472" s="2"/>
      <c r="O472" s="2"/>
      <c r="P472" s="2"/>
      <c r="T472" s="2"/>
      <c r="U472" s="2"/>
      <c r="V472" s="2"/>
      <c r="W472" s="2"/>
      <c r="X472" s="2"/>
      <c r="Y472" s="2"/>
      <c r="Z472" s="3"/>
      <c r="AA472" s="3"/>
      <c r="AD472" s="3"/>
      <c r="AE472" s="3"/>
      <c r="AF472" s="3"/>
      <c r="AG472" s="3"/>
    </row>
    <row r="473" spans="5:33">
      <c r="E473" s="2"/>
      <c r="G473" s="3"/>
      <c r="H473" s="2"/>
      <c r="I473" s="2"/>
      <c r="J473" s="2"/>
      <c r="K473" s="2"/>
      <c r="L473" s="2"/>
      <c r="M473" s="2"/>
      <c r="N473" s="2"/>
      <c r="O473" s="2"/>
      <c r="P473" s="2"/>
      <c r="T473" s="2"/>
      <c r="U473" s="2"/>
      <c r="V473" s="2"/>
      <c r="W473" s="2"/>
      <c r="X473" s="2"/>
      <c r="Y473" s="2"/>
      <c r="Z473" s="3"/>
      <c r="AA473" s="3"/>
      <c r="AD473" s="3"/>
      <c r="AE473" s="3"/>
      <c r="AF473" s="3"/>
      <c r="AG473" s="3"/>
    </row>
    <row r="474" spans="5:33">
      <c r="E474" s="2"/>
      <c r="G474" s="3"/>
      <c r="H474" s="2"/>
      <c r="I474" s="2"/>
      <c r="J474" s="2"/>
      <c r="K474" s="2"/>
      <c r="L474" s="2"/>
      <c r="M474" s="2"/>
      <c r="N474" s="2"/>
      <c r="O474" s="2"/>
      <c r="P474" s="2"/>
      <c r="T474" s="2"/>
      <c r="U474" s="2"/>
      <c r="V474" s="2"/>
      <c r="W474" s="2"/>
      <c r="X474" s="2"/>
      <c r="Y474" s="2"/>
      <c r="Z474" s="3"/>
      <c r="AA474" s="3"/>
      <c r="AD474" s="3"/>
      <c r="AE474" s="3"/>
      <c r="AF474" s="3"/>
      <c r="AG474" s="3"/>
    </row>
    <row r="475" spans="5:33">
      <c r="E475" s="2"/>
      <c r="G475" s="3"/>
      <c r="H475" s="2"/>
      <c r="I475" s="2"/>
      <c r="J475" s="2"/>
      <c r="K475" s="2"/>
      <c r="L475" s="2"/>
      <c r="M475" s="2"/>
      <c r="N475" s="2"/>
      <c r="O475" s="2"/>
      <c r="P475" s="2"/>
      <c r="T475" s="2"/>
      <c r="U475" s="2"/>
      <c r="V475" s="2"/>
      <c r="W475" s="2"/>
      <c r="X475" s="2"/>
      <c r="Y475" s="2"/>
      <c r="Z475" s="3"/>
      <c r="AA475" s="3"/>
      <c r="AD475" s="3"/>
      <c r="AE475" s="3"/>
      <c r="AF475" s="3"/>
      <c r="AG475" s="3"/>
    </row>
    <row r="476" spans="5:33">
      <c r="E476" s="2"/>
      <c r="G476" s="3"/>
      <c r="H476" s="2"/>
      <c r="I476" s="2"/>
      <c r="J476" s="2"/>
      <c r="K476" s="2"/>
      <c r="L476" s="2"/>
      <c r="M476" s="2"/>
      <c r="N476" s="2"/>
      <c r="O476" s="2"/>
      <c r="P476" s="2"/>
      <c r="T476" s="2"/>
      <c r="U476" s="2"/>
      <c r="V476" s="2"/>
      <c r="W476" s="2"/>
      <c r="X476" s="2"/>
      <c r="Y476" s="2"/>
      <c r="Z476" s="3"/>
      <c r="AA476" s="3"/>
      <c r="AD476" s="3"/>
      <c r="AE476" s="3"/>
      <c r="AF476" s="3"/>
      <c r="AG476" s="3"/>
    </row>
    <row r="477" spans="5:33">
      <c r="E477" s="2"/>
      <c r="G477" s="3"/>
      <c r="H477" s="2"/>
      <c r="I477" s="2"/>
      <c r="J477" s="2"/>
      <c r="K477" s="2"/>
      <c r="L477" s="2"/>
      <c r="M477" s="2"/>
      <c r="N477" s="2"/>
      <c r="O477" s="2"/>
      <c r="P477" s="2"/>
      <c r="T477" s="2"/>
      <c r="U477" s="2"/>
      <c r="V477" s="2"/>
      <c r="W477" s="2"/>
      <c r="X477" s="2"/>
      <c r="Y477" s="2"/>
      <c r="Z477" s="3"/>
      <c r="AA477" s="3"/>
      <c r="AD477" s="3"/>
      <c r="AE477" s="3"/>
      <c r="AF477" s="3"/>
      <c r="AG477" s="3"/>
    </row>
    <row r="478" spans="5:33">
      <c r="E478" s="2"/>
      <c r="G478" s="3"/>
      <c r="H478" s="2"/>
      <c r="I478" s="2"/>
      <c r="J478" s="2"/>
      <c r="K478" s="2"/>
      <c r="L478" s="2"/>
      <c r="M478" s="2"/>
      <c r="N478" s="2"/>
      <c r="O478" s="2"/>
      <c r="P478" s="2"/>
      <c r="T478" s="2"/>
      <c r="U478" s="2"/>
      <c r="V478" s="2"/>
      <c r="W478" s="2"/>
      <c r="X478" s="2"/>
      <c r="Y478" s="2"/>
      <c r="Z478" s="3"/>
      <c r="AA478" s="3"/>
      <c r="AD478" s="3"/>
      <c r="AE478" s="3"/>
      <c r="AF478" s="3"/>
      <c r="AG478" s="3"/>
    </row>
    <row r="479" spans="5:33">
      <c r="E479" s="2"/>
      <c r="G479" s="3"/>
      <c r="H479" s="2"/>
      <c r="I479" s="2"/>
      <c r="J479" s="2"/>
      <c r="K479" s="2"/>
      <c r="L479" s="2"/>
      <c r="M479" s="2"/>
      <c r="N479" s="2"/>
      <c r="O479" s="2"/>
      <c r="P479" s="2"/>
      <c r="T479" s="2"/>
      <c r="U479" s="2"/>
      <c r="V479" s="2"/>
      <c r="W479" s="2"/>
      <c r="X479" s="2"/>
      <c r="Y479" s="2"/>
      <c r="Z479" s="3"/>
      <c r="AA479" s="3"/>
      <c r="AD479" s="3"/>
      <c r="AE479" s="3"/>
      <c r="AF479" s="3"/>
      <c r="AG479" s="3"/>
    </row>
    <row r="480" spans="5:33">
      <c r="E480" s="2"/>
      <c r="G480" s="3"/>
      <c r="H480" s="2"/>
      <c r="I480" s="2"/>
      <c r="J480" s="2"/>
      <c r="K480" s="2"/>
      <c r="L480" s="2"/>
      <c r="M480" s="2"/>
      <c r="N480" s="2"/>
      <c r="O480" s="2"/>
      <c r="P480" s="2"/>
      <c r="T480" s="2"/>
      <c r="U480" s="2"/>
      <c r="V480" s="2"/>
      <c r="W480" s="2"/>
      <c r="X480" s="2"/>
      <c r="Y480" s="2"/>
      <c r="Z480" s="3"/>
      <c r="AA480" s="3"/>
      <c r="AD480" s="3"/>
      <c r="AE480" s="3"/>
      <c r="AF480" s="3"/>
      <c r="AG480" s="3"/>
    </row>
    <row r="481" spans="5:33">
      <c r="E481" s="2"/>
      <c r="G481" s="3"/>
      <c r="H481" s="2"/>
      <c r="I481" s="2"/>
      <c r="J481" s="2"/>
      <c r="K481" s="2"/>
      <c r="L481" s="2"/>
      <c r="M481" s="2"/>
      <c r="N481" s="2"/>
      <c r="O481" s="2"/>
      <c r="P481" s="2"/>
      <c r="T481" s="2"/>
      <c r="U481" s="2"/>
      <c r="V481" s="2"/>
      <c r="W481" s="2"/>
      <c r="X481" s="2"/>
      <c r="Y481" s="2"/>
      <c r="Z481" s="3"/>
      <c r="AA481" s="3"/>
      <c r="AD481" s="3"/>
      <c r="AE481" s="3"/>
      <c r="AF481" s="3"/>
      <c r="AG481" s="3"/>
    </row>
    <row r="482" spans="5:33">
      <c r="E482" s="2"/>
      <c r="G482" s="3"/>
      <c r="H482" s="2"/>
      <c r="I482" s="2"/>
      <c r="J482" s="2"/>
      <c r="K482" s="2"/>
      <c r="L482" s="2"/>
      <c r="M482" s="2"/>
      <c r="N482" s="2"/>
      <c r="O482" s="2"/>
      <c r="P482" s="2"/>
      <c r="T482" s="2"/>
      <c r="U482" s="2"/>
      <c r="V482" s="2"/>
      <c r="W482" s="2"/>
      <c r="X482" s="2"/>
      <c r="Y482" s="2"/>
      <c r="Z482" s="3"/>
      <c r="AA482" s="3"/>
      <c r="AD482" s="3"/>
      <c r="AE482" s="3"/>
      <c r="AF482" s="3"/>
      <c r="AG482" s="3"/>
    </row>
    <row r="483" spans="5:33">
      <c r="E483" s="2"/>
      <c r="G483" s="3"/>
      <c r="H483" s="2"/>
      <c r="I483" s="2"/>
      <c r="J483" s="2"/>
      <c r="K483" s="2"/>
      <c r="L483" s="2"/>
      <c r="M483" s="2"/>
      <c r="N483" s="2"/>
      <c r="O483" s="2"/>
      <c r="P483" s="2"/>
      <c r="T483" s="2"/>
      <c r="U483" s="2"/>
      <c r="V483" s="2"/>
      <c r="W483" s="2"/>
      <c r="X483" s="2"/>
      <c r="Y483" s="2"/>
      <c r="Z483" s="3"/>
      <c r="AA483" s="3"/>
      <c r="AD483" s="3"/>
      <c r="AE483" s="3"/>
      <c r="AF483" s="3"/>
      <c r="AG483" s="3"/>
    </row>
    <row r="484" spans="5:33">
      <c r="E484" s="2"/>
      <c r="G484" s="3"/>
      <c r="H484" s="2"/>
      <c r="I484" s="2"/>
      <c r="J484" s="2"/>
      <c r="K484" s="2"/>
      <c r="L484" s="2"/>
      <c r="M484" s="2"/>
      <c r="N484" s="2"/>
      <c r="O484" s="2"/>
      <c r="P484" s="2"/>
      <c r="T484" s="2"/>
      <c r="U484" s="2"/>
      <c r="V484" s="2"/>
      <c r="W484" s="2"/>
      <c r="X484" s="2"/>
      <c r="Y484" s="2"/>
      <c r="Z484" s="3"/>
      <c r="AA484" s="3"/>
      <c r="AD484" s="3"/>
      <c r="AE484" s="3"/>
      <c r="AF484" s="3"/>
      <c r="AG484" s="3"/>
    </row>
    <row r="485" spans="5:33">
      <c r="E485" s="2"/>
      <c r="G485" s="3"/>
      <c r="H485" s="2"/>
      <c r="I485" s="2"/>
      <c r="J485" s="2"/>
      <c r="K485" s="2"/>
      <c r="L485" s="2"/>
      <c r="M485" s="2"/>
      <c r="N485" s="2"/>
      <c r="O485" s="2"/>
      <c r="P485" s="2"/>
      <c r="T485" s="2"/>
      <c r="U485" s="2"/>
      <c r="V485" s="2"/>
      <c r="W485" s="2"/>
      <c r="X485" s="2"/>
      <c r="Y485" s="2"/>
      <c r="Z485" s="3"/>
      <c r="AA485" s="3"/>
      <c r="AD485" s="3"/>
      <c r="AE485" s="3"/>
      <c r="AF485" s="3"/>
      <c r="AG485" s="3"/>
    </row>
    <row r="486" spans="5:33">
      <c r="E486" s="2"/>
      <c r="G486" s="3"/>
      <c r="H486" s="2"/>
      <c r="I486" s="2"/>
      <c r="J486" s="2"/>
      <c r="K486" s="2"/>
      <c r="L486" s="2"/>
      <c r="M486" s="2"/>
      <c r="N486" s="2"/>
      <c r="O486" s="2"/>
      <c r="P486" s="2"/>
      <c r="T486" s="2"/>
      <c r="U486" s="2"/>
      <c r="V486" s="2"/>
      <c r="W486" s="2"/>
      <c r="X486" s="2"/>
      <c r="Y486" s="2"/>
      <c r="Z486" s="3"/>
      <c r="AA486" s="3"/>
      <c r="AD486" s="3"/>
      <c r="AE486" s="3"/>
      <c r="AF486" s="3"/>
      <c r="AG486" s="3"/>
    </row>
    <row r="487" spans="5:33">
      <c r="E487" s="2"/>
      <c r="G487" s="3"/>
      <c r="H487" s="2"/>
      <c r="I487" s="2"/>
      <c r="J487" s="2"/>
      <c r="K487" s="2"/>
      <c r="L487" s="2"/>
      <c r="M487" s="2"/>
      <c r="N487" s="2"/>
      <c r="O487" s="2"/>
      <c r="P487" s="2"/>
      <c r="T487" s="2"/>
      <c r="U487" s="2"/>
      <c r="V487" s="2"/>
      <c r="W487" s="2"/>
      <c r="X487" s="2"/>
      <c r="Y487" s="2"/>
      <c r="Z487" s="3"/>
      <c r="AA487" s="3"/>
      <c r="AD487" s="3"/>
      <c r="AE487" s="3"/>
      <c r="AF487" s="3"/>
      <c r="AG487" s="3"/>
    </row>
    <row r="488" spans="5:33">
      <c r="E488" s="2"/>
      <c r="G488" s="3"/>
      <c r="H488" s="2"/>
      <c r="I488" s="2"/>
      <c r="J488" s="2"/>
      <c r="K488" s="2"/>
      <c r="L488" s="2"/>
      <c r="M488" s="2"/>
      <c r="N488" s="2"/>
      <c r="O488" s="2"/>
      <c r="P488" s="2"/>
      <c r="T488" s="2"/>
      <c r="U488" s="2"/>
      <c r="V488" s="2"/>
      <c r="W488" s="2"/>
      <c r="X488" s="2"/>
      <c r="Y488" s="2"/>
      <c r="Z488" s="3"/>
      <c r="AA488" s="3"/>
      <c r="AD488" s="3"/>
      <c r="AE488" s="3"/>
      <c r="AF488" s="3"/>
      <c r="AG488" s="3"/>
    </row>
    <row r="489" spans="5:33">
      <c r="E489" s="2"/>
      <c r="G489" s="3"/>
      <c r="H489" s="2"/>
      <c r="I489" s="2"/>
      <c r="J489" s="2"/>
      <c r="K489" s="2"/>
      <c r="L489" s="2"/>
      <c r="M489" s="2"/>
      <c r="N489" s="2"/>
      <c r="O489" s="2"/>
      <c r="P489" s="2"/>
      <c r="T489" s="2"/>
      <c r="U489" s="2"/>
      <c r="V489" s="2"/>
      <c r="W489" s="2"/>
      <c r="X489" s="2"/>
      <c r="Y489" s="2"/>
      <c r="Z489" s="3"/>
      <c r="AA489" s="3"/>
      <c r="AD489" s="3"/>
      <c r="AE489" s="3"/>
      <c r="AF489" s="3"/>
      <c r="AG489" s="3"/>
    </row>
    <row r="490" spans="5:33">
      <c r="E490" s="2"/>
      <c r="G490" s="3"/>
      <c r="H490" s="2"/>
      <c r="I490" s="2"/>
      <c r="J490" s="2"/>
      <c r="K490" s="2"/>
      <c r="L490" s="2"/>
      <c r="M490" s="2"/>
      <c r="N490" s="2"/>
      <c r="O490" s="2"/>
      <c r="P490" s="2"/>
      <c r="T490" s="2"/>
      <c r="U490" s="2"/>
      <c r="V490" s="2"/>
      <c r="W490" s="2"/>
      <c r="X490" s="2"/>
      <c r="Y490" s="2"/>
      <c r="Z490" s="3"/>
      <c r="AA490" s="3"/>
      <c r="AD490" s="3"/>
      <c r="AE490" s="3"/>
      <c r="AF490" s="3"/>
      <c r="AG490" s="3"/>
    </row>
    <row r="491" spans="5:33">
      <c r="E491" s="2"/>
      <c r="G491" s="3"/>
      <c r="H491" s="2"/>
      <c r="I491" s="2"/>
      <c r="J491" s="2"/>
      <c r="K491" s="2"/>
      <c r="L491" s="2"/>
      <c r="M491" s="2"/>
      <c r="N491" s="2"/>
      <c r="O491" s="2"/>
      <c r="P491" s="2"/>
      <c r="T491" s="2"/>
      <c r="U491" s="2"/>
      <c r="V491" s="2"/>
      <c r="W491" s="2"/>
      <c r="X491" s="2"/>
      <c r="Y491" s="2"/>
      <c r="Z491" s="3"/>
      <c r="AA491" s="3"/>
      <c r="AD491" s="3"/>
      <c r="AE491" s="3"/>
      <c r="AF491" s="3"/>
      <c r="AG491" s="3"/>
    </row>
    <row r="492" spans="5:33">
      <c r="E492" s="2"/>
      <c r="G492" s="3"/>
      <c r="H492" s="2"/>
      <c r="I492" s="2"/>
      <c r="J492" s="2"/>
      <c r="K492" s="2"/>
      <c r="L492" s="2"/>
      <c r="M492" s="2"/>
      <c r="N492" s="2"/>
      <c r="O492" s="2"/>
      <c r="P492" s="2"/>
      <c r="T492" s="2"/>
      <c r="U492" s="2"/>
      <c r="V492" s="2"/>
      <c r="W492" s="2"/>
      <c r="X492" s="2"/>
      <c r="Y492" s="2"/>
      <c r="Z492" s="3"/>
      <c r="AA492" s="3"/>
      <c r="AD492" s="3"/>
      <c r="AE492" s="3"/>
      <c r="AF492" s="3"/>
      <c r="AG492" s="3"/>
    </row>
    <row r="493" spans="5:33">
      <c r="E493" s="2"/>
      <c r="G493" s="3"/>
      <c r="H493" s="2"/>
      <c r="I493" s="2"/>
      <c r="J493" s="2"/>
      <c r="K493" s="2"/>
      <c r="L493" s="2"/>
      <c r="M493" s="2"/>
      <c r="N493" s="2"/>
      <c r="O493" s="2"/>
      <c r="P493" s="2"/>
      <c r="T493" s="2"/>
      <c r="U493" s="2"/>
      <c r="V493" s="2"/>
      <c r="W493" s="2"/>
      <c r="X493" s="2"/>
      <c r="Y493" s="2"/>
      <c r="Z493" s="3"/>
      <c r="AA493" s="3"/>
      <c r="AD493" s="3"/>
      <c r="AE493" s="3"/>
      <c r="AF493" s="3"/>
      <c r="AG493" s="3"/>
    </row>
    <row r="494" spans="5:33">
      <c r="E494" s="2"/>
      <c r="G494" s="3"/>
      <c r="H494" s="2"/>
      <c r="I494" s="2"/>
      <c r="J494" s="2"/>
      <c r="K494" s="2"/>
      <c r="L494" s="2"/>
      <c r="M494" s="2"/>
      <c r="N494" s="2"/>
      <c r="O494" s="2"/>
      <c r="P494" s="2"/>
      <c r="T494" s="2"/>
      <c r="U494" s="2"/>
      <c r="V494" s="2"/>
      <c r="W494" s="2"/>
      <c r="X494" s="2"/>
      <c r="Y494" s="2"/>
      <c r="Z494" s="3"/>
      <c r="AA494" s="3"/>
      <c r="AD494" s="3"/>
      <c r="AE494" s="3"/>
      <c r="AF494" s="3"/>
      <c r="AG494" s="3"/>
    </row>
    <row r="495" spans="5:33">
      <c r="E495" s="2"/>
      <c r="G495" s="3"/>
      <c r="H495" s="2"/>
      <c r="I495" s="2"/>
      <c r="J495" s="2"/>
      <c r="K495" s="2"/>
      <c r="L495" s="2"/>
      <c r="M495" s="2"/>
      <c r="N495" s="2"/>
      <c r="O495" s="2"/>
      <c r="P495" s="2"/>
      <c r="T495" s="2"/>
      <c r="U495" s="2"/>
      <c r="V495" s="2"/>
      <c r="W495" s="2"/>
      <c r="X495" s="2"/>
      <c r="Y495" s="2"/>
      <c r="Z495" s="3"/>
      <c r="AA495" s="3"/>
      <c r="AD495" s="3"/>
      <c r="AE495" s="3"/>
      <c r="AF495" s="3"/>
      <c r="AG495" s="3"/>
    </row>
    <row r="496" spans="5:33">
      <c r="E496" s="2"/>
      <c r="G496" s="3"/>
      <c r="H496" s="2"/>
      <c r="I496" s="2"/>
      <c r="J496" s="2"/>
      <c r="K496" s="2"/>
      <c r="L496" s="2"/>
      <c r="M496" s="2"/>
      <c r="N496" s="2"/>
      <c r="O496" s="2"/>
      <c r="P496" s="2"/>
      <c r="T496" s="2"/>
      <c r="U496" s="2"/>
      <c r="V496" s="2"/>
      <c r="W496" s="2"/>
      <c r="X496" s="2"/>
      <c r="Y496" s="2"/>
      <c r="Z496" s="3"/>
      <c r="AA496" s="3"/>
      <c r="AD496" s="3"/>
      <c r="AE496" s="3"/>
      <c r="AF496" s="3"/>
      <c r="AG496" s="3"/>
    </row>
    <row r="497" spans="5:33">
      <c r="E497" s="2"/>
      <c r="G497" s="3"/>
      <c r="H497" s="2"/>
      <c r="I497" s="2"/>
      <c r="J497" s="2"/>
      <c r="K497" s="2"/>
      <c r="L497" s="2"/>
      <c r="M497" s="2"/>
      <c r="N497" s="2"/>
      <c r="O497" s="2"/>
      <c r="P497" s="2"/>
      <c r="T497" s="2"/>
      <c r="U497" s="2"/>
      <c r="V497" s="2"/>
      <c r="W497" s="2"/>
      <c r="X497" s="2"/>
      <c r="Y497" s="2"/>
      <c r="Z497" s="3"/>
      <c r="AA497" s="3"/>
      <c r="AD497" s="3"/>
      <c r="AE497" s="3"/>
      <c r="AF497" s="3"/>
      <c r="AG497" s="3"/>
    </row>
    <row r="498" spans="5:33">
      <c r="E498" s="2"/>
      <c r="G498" s="3"/>
      <c r="H498" s="2"/>
      <c r="I498" s="2"/>
      <c r="J498" s="2"/>
      <c r="K498" s="2"/>
      <c r="L498" s="2"/>
      <c r="M498" s="2"/>
      <c r="N498" s="2"/>
      <c r="O498" s="2"/>
      <c r="P498" s="2"/>
      <c r="T498" s="2"/>
      <c r="U498" s="2"/>
      <c r="V498" s="2"/>
      <c r="W498" s="2"/>
      <c r="X498" s="2"/>
      <c r="Y498" s="2"/>
      <c r="Z498" s="3"/>
      <c r="AA498" s="3"/>
      <c r="AD498" s="3"/>
      <c r="AE498" s="3"/>
      <c r="AF498" s="3"/>
      <c r="AG498" s="3"/>
    </row>
    <row r="499" spans="5:33">
      <c r="E499" s="2"/>
      <c r="G499" s="3"/>
      <c r="H499" s="2"/>
      <c r="I499" s="2"/>
      <c r="J499" s="2"/>
      <c r="K499" s="2"/>
      <c r="L499" s="2"/>
      <c r="M499" s="2"/>
      <c r="N499" s="2"/>
      <c r="O499" s="2"/>
      <c r="P499" s="2"/>
      <c r="T499" s="2"/>
      <c r="U499" s="2"/>
      <c r="V499" s="2"/>
      <c r="W499" s="2"/>
      <c r="X499" s="2"/>
      <c r="Y499" s="2"/>
      <c r="Z499" s="3"/>
      <c r="AA499" s="3"/>
      <c r="AD499" s="3"/>
      <c r="AE499" s="3"/>
      <c r="AF499" s="3"/>
      <c r="AG499" s="3"/>
    </row>
    <row r="500" spans="5:33">
      <c r="E500" s="2"/>
      <c r="G500" s="3"/>
      <c r="H500" s="2"/>
      <c r="I500" s="2"/>
      <c r="J500" s="2"/>
      <c r="K500" s="2"/>
      <c r="L500" s="2"/>
      <c r="M500" s="2"/>
      <c r="N500" s="2"/>
      <c r="O500" s="2"/>
      <c r="P500" s="2"/>
      <c r="T500" s="2"/>
      <c r="U500" s="2"/>
      <c r="V500" s="2"/>
      <c r="W500" s="2"/>
      <c r="X500" s="2"/>
      <c r="Y500" s="2"/>
      <c r="Z500" s="3"/>
      <c r="AA500" s="3"/>
      <c r="AD500" s="3"/>
      <c r="AE500" s="3"/>
      <c r="AF500" s="3"/>
      <c r="AG500" s="3"/>
    </row>
    <row r="501" spans="5:33">
      <c r="E501" s="2"/>
      <c r="G501" s="3"/>
      <c r="H501" s="2"/>
      <c r="I501" s="2"/>
      <c r="J501" s="2"/>
      <c r="K501" s="2"/>
      <c r="L501" s="2"/>
      <c r="M501" s="2"/>
      <c r="N501" s="2"/>
      <c r="O501" s="2"/>
      <c r="P501" s="2"/>
      <c r="T501" s="2"/>
      <c r="U501" s="2"/>
      <c r="V501" s="2"/>
      <c r="W501" s="2"/>
      <c r="X501" s="2"/>
      <c r="Y501" s="2"/>
      <c r="Z501" s="3"/>
      <c r="AA501" s="3"/>
      <c r="AD501" s="3"/>
      <c r="AE501" s="3"/>
      <c r="AF501" s="3"/>
      <c r="AG501" s="3"/>
    </row>
    <row r="502" spans="5:33">
      <c r="E502" s="2"/>
      <c r="G502" s="3"/>
      <c r="H502" s="2"/>
      <c r="I502" s="2"/>
      <c r="J502" s="2"/>
      <c r="K502" s="2"/>
      <c r="L502" s="2"/>
      <c r="M502" s="2"/>
      <c r="N502" s="2"/>
      <c r="O502" s="2"/>
      <c r="P502" s="2"/>
      <c r="T502" s="2"/>
      <c r="U502" s="2"/>
      <c r="V502" s="2"/>
      <c r="W502" s="2"/>
      <c r="X502" s="2"/>
      <c r="Y502" s="2"/>
      <c r="Z502" s="3"/>
      <c r="AA502" s="3"/>
      <c r="AD502" s="3"/>
      <c r="AE502" s="3"/>
      <c r="AF502" s="3"/>
      <c r="AG502" s="3"/>
    </row>
    <row r="503" spans="5:33">
      <c r="E503" s="2"/>
      <c r="G503" s="3"/>
      <c r="H503" s="2"/>
      <c r="I503" s="2"/>
      <c r="J503" s="2"/>
      <c r="K503" s="2"/>
      <c r="L503" s="2"/>
      <c r="M503" s="2"/>
      <c r="N503" s="2"/>
      <c r="O503" s="2"/>
      <c r="P503" s="2"/>
      <c r="T503" s="2"/>
      <c r="U503" s="2"/>
      <c r="V503" s="2"/>
      <c r="W503" s="2"/>
      <c r="X503" s="2"/>
      <c r="Y503" s="2"/>
      <c r="Z503" s="3"/>
      <c r="AA503" s="3"/>
      <c r="AD503" s="3"/>
      <c r="AE503" s="3"/>
      <c r="AF503" s="3"/>
      <c r="AG503" s="3"/>
    </row>
    <row r="504" spans="5:33">
      <c r="E504" s="2"/>
      <c r="G504" s="3"/>
      <c r="H504" s="2"/>
      <c r="I504" s="2"/>
      <c r="J504" s="2"/>
      <c r="K504" s="2"/>
      <c r="L504" s="2"/>
      <c r="M504" s="2"/>
      <c r="N504" s="2"/>
      <c r="O504" s="2"/>
      <c r="P504" s="2"/>
      <c r="T504" s="2"/>
      <c r="U504" s="2"/>
      <c r="V504" s="2"/>
      <c r="W504" s="2"/>
      <c r="X504" s="2"/>
      <c r="Y504" s="2"/>
      <c r="Z504" s="3"/>
      <c r="AA504" s="3"/>
      <c r="AD504" s="3"/>
      <c r="AE504" s="3"/>
      <c r="AF504" s="3"/>
      <c r="AG504" s="3"/>
    </row>
    <row r="505" spans="5:33">
      <c r="E505" s="2"/>
      <c r="G505" s="3"/>
      <c r="H505" s="2"/>
      <c r="I505" s="2"/>
      <c r="J505" s="2"/>
      <c r="K505" s="2"/>
      <c r="L505" s="2"/>
      <c r="M505" s="2"/>
      <c r="N505" s="2"/>
      <c r="O505" s="2"/>
      <c r="P505" s="2"/>
      <c r="T505" s="2"/>
      <c r="U505" s="2"/>
      <c r="V505" s="2"/>
      <c r="W505" s="2"/>
      <c r="X505" s="2"/>
      <c r="Y505" s="2"/>
      <c r="Z505" s="3"/>
      <c r="AA505" s="3"/>
      <c r="AD505" s="3"/>
      <c r="AE505" s="3"/>
      <c r="AF505" s="3"/>
      <c r="AG505" s="3"/>
    </row>
    <row r="506" spans="5:33">
      <c r="E506" s="2"/>
      <c r="G506" s="3"/>
      <c r="H506" s="2"/>
      <c r="I506" s="2"/>
      <c r="J506" s="2"/>
      <c r="K506" s="2"/>
      <c r="L506" s="2"/>
      <c r="M506" s="2"/>
      <c r="N506" s="2"/>
      <c r="O506" s="2"/>
      <c r="P506" s="2"/>
      <c r="T506" s="2"/>
      <c r="U506" s="2"/>
      <c r="V506" s="2"/>
      <c r="W506" s="2"/>
      <c r="X506" s="2"/>
      <c r="Y506" s="2"/>
      <c r="Z506" s="3"/>
      <c r="AA506" s="3"/>
      <c r="AD506" s="3"/>
      <c r="AE506" s="3"/>
      <c r="AF506" s="3"/>
      <c r="AG506" s="3"/>
    </row>
    <row r="507" spans="5:33">
      <c r="E507" s="2"/>
      <c r="G507" s="3"/>
      <c r="H507" s="2"/>
      <c r="I507" s="2"/>
      <c r="J507" s="2"/>
      <c r="K507" s="2"/>
      <c r="L507" s="2"/>
      <c r="M507" s="2"/>
      <c r="N507" s="2"/>
      <c r="O507" s="2"/>
      <c r="P507" s="2"/>
      <c r="T507" s="2"/>
      <c r="U507" s="2"/>
      <c r="V507" s="2"/>
      <c r="W507" s="2"/>
      <c r="X507" s="2"/>
      <c r="Y507" s="2"/>
      <c r="Z507" s="3"/>
      <c r="AA507" s="3"/>
      <c r="AD507" s="3"/>
      <c r="AE507" s="3"/>
      <c r="AF507" s="3"/>
      <c r="AG507" s="3"/>
    </row>
    <row r="508" spans="5:33">
      <c r="E508" s="2"/>
      <c r="G508" s="3"/>
      <c r="H508" s="2"/>
      <c r="I508" s="2"/>
      <c r="J508" s="2"/>
      <c r="K508" s="2"/>
      <c r="L508" s="2"/>
      <c r="M508" s="2"/>
      <c r="N508" s="2"/>
      <c r="O508" s="2"/>
      <c r="P508" s="2"/>
      <c r="T508" s="2"/>
      <c r="U508" s="2"/>
      <c r="V508" s="2"/>
      <c r="W508" s="2"/>
      <c r="X508" s="2"/>
      <c r="Y508" s="2"/>
      <c r="Z508" s="3"/>
      <c r="AA508" s="3"/>
      <c r="AD508" s="3"/>
      <c r="AE508" s="3"/>
      <c r="AF508" s="3"/>
      <c r="AG508" s="3"/>
    </row>
    <row r="509" spans="5:33">
      <c r="E509" s="2"/>
      <c r="G509" s="3"/>
      <c r="H509" s="2"/>
      <c r="I509" s="2"/>
      <c r="J509" s="2"/>
      <c r="K509" s="2"/>
      <c r="L509" s="2"/>
      <c r="M509" s="2"/>
      <c r="N509" s="2"/>
      <c r="O509" s="2"/>
      <c r="P509" s="2"/>
      <c r="T509" s="2"/>
      <c r="U509" s="2"/>
      <c r="V509" s="2"/>
      <c r="W509" s="2"/>
      <c r="X509" s="2"/>
      <c r="Y509" s="2"/>
      <c r="Z509" s="3"/>
      <c r="AA509" s="3"/>
      <c r="AD509" s="3"/>
      <c r="AE509" s="3"/>
      <c r="AF509" s="3"/>
      <c r="AG509" s="3"/>
    </row>
    <row r="510" spans="5:33">
      <c r="E510" s="2"/>
      <c r="G510" s="3"/>
      <c r="H510" s="2"/>
      <c r="I510" s="2"/>
      <c r="J510" s="2"/>
      <c r="K510" s="2"/>
      <c r="L510" s="2"/>
      <c r="M510" s="2"/>
      <c r="N510" s="2"/>
      <c r="O510" s="2"/>
      <c r="P510" s="2"/>
      <c r="T510" s="2"/>
      <c r="U510" s="2"/>
      <c r="V510" s="2"/>
      <c r="W510" s="2"/>
      <c r="X510" s="2"/>
      <c r="Y510" s="2"/>
      <c r="Z510" s="3"/>
      <c r="AA510" s="3"/>
      <c r="AD510" s="3"/>
      <c r="AE510" s="3"/>
      <c r="AF510" s="3"/>
      <c r="AG510" s="3"/>
    </row>
    <row r="511" spans="5:33">
      <c r="E511" s="2"/>
      <c r="G511" s="3"/>
      <c r="H511" s="2"/>
      <c r="I511" s="2"/>
      <c r="J511" s="2"/>
      <c r="K511" s="2"/>
      <c r="L511" s="2"/>
      <c r="M511" s="2"/>
      <c r="N511" s="2"/>
      <c r="O511" s="2"/>
      <c r="P511" s="2"/>
      <c r="T511" s="2"/>
      <c r="U511" s="2"/>
      <c r="V511" s="2"/>
      <c r="W511" s="2"/>
      <c r="X511" s="2"/>
      <c r="Y511" s="2"/>
      <c r="Z511" s="3"/>
      <c r="AA511" s="3"/>
      <c r="AD511" s="3"/>
      <c r="AE511" s="3"/>
      <c r="AF511" s="3"/>
      <c r="AG511" s="3"/>
    </row>
    <row r="512" spans="5:33">
      <c r="E512" s="2"/>
      <c r="G512" s="3"/>
      <c r="H512" s="2"/>
      <c r="I512" s="2"/>
      <c r="J512" s="2"/>
      <c r="K512" s="2"/>
      <c r="L512" s="2"/>
      <c r="M512" s="2"/>
      <c r="N512" s="2"/>
      <c r="O512" s="2"/>
      <c r="P512" s="2"/>
      <c r="T512" s="2"/>
      <c r="U512" s="2"/>
      <c r="V512" s="2"/>
      <c r="W512" s="2"/>
      <c r="X512" s="2"/>
      <c r="Y512" s="2"/>
      <c r="Z512" s="3"/>
      <c r="AA512" s="3"/>
      <c r="AD512" s="3"/>
      <c r="AE512" s="3"/>
      <c r="AF512" s="3"/>
      <c r="AG512" s="3"/>
    </row>
    <row r="513" spans="5:33">
      <c r="E513" s="2"/>
      <c r="G513" s="3"/>
      <c r="H513" s="2"/>
      <c r="I513" s="2"/>
      <c r="J513" s="2"/>
      <c r="K513" s="2"/>
      <c r="L513" s="2"/>
      <c r="M513" s="2"/>
      <c r="N513" s="2"/>
      <c r="O513" s="2"/>
      <c r="P513" s="2"/>
      <c r="T513" s="2"/>
      <c r="U513" s="2"/>
      <c r="V513" s="2"/>
      <c r="W513" s="2"/>
      <c r="X513" s="2"/>
      <c r="Y513" s="2"/>
      <c r="Z513" s="3"/>
      <c r="AA513" s="3"/>
      <c r="AD513" s="3"/>
      <c r="AE513" s="3"/>
      <c r="AF513" s="3"/>
      <c r="AG513" s="3"/>
    </row>
    <row r="514" spans="5:33">
      <c r="E514" s="2"/>
      <c r="G514" s="3"/>
      <c r="H514" s="2"/>
      <c r="I514" s="2"/>
      <c r="J514" s="2"/>
      <c r="K514" s="2"/>
      <c r="L514" s="2"/>
      <c r="M514" s="2"/>
      <c r="N514" s="2"/>
      <c r="O514" s="2"/>
      <c r="P514" s="2"/>
      <c r="T514" s="2"/>
      <c r="U514" s="2"/>
      <c r="V514" s="2"/>
      <c r="W514" s="2"/>
      <c r="X514" s="2"/>
      <c r="Y514" s="2"/>
      <c r="Z514" s="3"/>
      <c r="AA514" s="3"/>
      <c r="AD514" s="3"/>
      <c r="AE514" s="3"/>
      <c r="AF514" s="3"/>
      <c r="AG514" s="3"/>
    </row>
    <row r="515" spans="5:33">
      <c r="E515" s="2"/>
      <c r="G515" s="3"/>
      <c r="H515" s="2"/>
      <c r="I515" s="2"/>
      <c r="J515" s="2"/>
      <c r="K515" s="2"/>
      <c r="L515" s="2"/>
      <c r="M515" s="2"/>
      <c r="N515" s="2"/>
      <c r="O515" s="2"/>
      <c r="P515" s="2"/>
      <c r="T515" s="2"/>
      <c r="U515" s="2"/>
      <c r="V515" s="2"/>
      <c r="W515" s="2"/>
      <c r="X515" s="2"/>
      <c r="Y515" s="2"/>
      <c r="Z515" s="3"/>
      <c r="AA515" s="3"/>
      <c r="AD515" s="3"/>
      <c r="AE515" s="3"/>
      <c r="AF515" s="3"/>
      <c r="AG515" s="3"/>
    </row>
    <row r="516" spans="5:33">
      <c r="E516" s="2"/>
      <c r="G516" s="3"/>
      <c r="H516" s="2"/>
      <c r="I516" s="2"/>
      <c r="J516" s="2"/>
      <c r="K516" s="2"/>
      <c r="L516" s="2"/>
      <c r="M516" s="2"/>
      <c r="N516" s="2"/>
      <c r="O516" s="2"/>
      <c r="P516" s="2"/>
      <c r="T516" s="2"/>
      <c r="U516" s="2"/>
      <c r="V516" s="2"/>
      <c r="W516" s="2"/>
      <c r="X516" s="2"/>
      <c r="Y516" s="2"/>
      <c r="Z516" s="3"/>
      <c r="AA516" s="3"/>
      <c r="AD516" s="3"/>
      <c r="AE516" s="3"/>
      <c r="AF516" s="3"/>
      <c r="AG516" s="3"/>
    </row>
    <row r="517" spans="5:33">
      <c r="E517" s="2"/>
      <c r="G517" s="3"/>
      <c r="H517" s="2"/>
      <c r="I517" s="2"/>
      <c r="J517" s="2"/>
      <c r="K517" s="2"/>
      <c r="L517" s="2"/>
      <c r="M517" s="2"/>
      <c r="N517" s="2"/>
      <c r="O517" s="2"/>
      <c r="P517" s="2"/>
      <c r="T517" s="2"/>
      <c r="U517" s="2"/>
      <c r="V517" s="2"/>
      <c r="W517" s="2"/>
      <c r="X517" s="2"/>
      <c r="Y517" s="2"/>
      <c r="Z517" s="3"/>
      <c r="AA517" s="3"/>
      <c r="AD517" s="3"/>
      <c r="AE517" s="3"/>
      <c r="AF517" s="3"/>
      <c r="AG517" s="3"/>
    </row>
    <row r="518" spans="5:33">
      <c r="E518" s="2"/>
      <c r="G518" s="3"/>
      <c r="H518" s="2"/>
      <c r="I518" s="2"/>
      <c r="J518" s="2"/>
      <c r="K518" s="2"/>
      <c r="L518" s="2"/>
      <c r="M518" s="2"/>
      <c r="N518" s="2"/>
      <c r="O518" s="2"/>
      <c r="P518" s="2"/>
      <c r="T518" s="2"/>
      <c r="U518" s="2"/>
      <c r="V518" s="2"/>
      <c r="W518" s="2"/>
      <c r="X518" s="2"/>
      <c r="Y518" s="2"/>
      <c r="Z518" s="3"/>
      <c r="AA518" s="3"/>
      <c r="AD518" s="3"/>
      <c r="AE518" s="3"/>
      <c r="AF518" s="3"/>
      <c r="AG518" s="3"/>
    </row>
    <row r="519" spans="5:33">
      <c r="E519" s="2"/>
      <c r="G519" s="3"/>
      <c r="H519" s="2"/>
      <c r="I519" s="2"/>
      <c r="J519" s="2"/>
      <c r="K519" s="2"/>
      <c r="L519" s="2"/>
      <c r="M519" s="2"/>
      <c r="N519" s="2"/>
      <c r="O519" s="2"/>
      <c r="P519" s="2"/>
      <c r="T519" s="2"/>
      <c r="U519" s="2"/>
      <c r="V519" s="2"/>
      <c r="W519" s="2"/>
      <c r="X519" s="2"/>
      <c r="Y519" s="2"/>
      <c r="Z519" s="3"/>
      <c r="AA519" s="3"/>
      <c r="AD519" s="3"/>
      <c r="AE519" s="3"/>
      <c r="AF519" s="3"/>
      <c r="AG519" s="3"/>
    </row>
    <row r="520" spans="5:33">
      <c r="E520" s="2"/>
      <c r="G520" s="3"/>
      <c r="H520" s="2"/>
      <c r="I520" s="2"/>
      <c r="J520" s="2"/>
      <c r="K520" s="2"/>
      <c r="L520" s="2"/>
      <c r="M520" s="2"/>
      <c r="N520" s="2"/>
      <c r="O520" s="2"/>
      <c r="P520" s="2"/>
      <c r="T520" s="2"/>
      <c r="U520" s="2"/>
      <c r="V520" s="2"/>
      <c r="W520" s="2"/>
      <c r="X520" s="2"/>
      <c r="Y520" s="2"/>
      <c r="Z520" s="3"/>
      <c r="AA520" s="3"/>
      <c r="AD520" s="3"/>
      <c r="AE520" s="3"/>
      <c r="AF520" s="3"/>
      <c r="AG520" s="3"/>
    </row>
    <row r="521" spans="5:33">
      <c r="E521" s="2"/>
      <c r="G521" s="3"/>
      <c r="H521" s="2"/>
      <c r="I521" s="2"/>
      <c r="J521" s="2"/>
      <c r="K521" s="2"/>
      <c r="L521" s="2"/>
      <c r="M521" s="2"/>
      <c r="N521" s="2"/>
      <c r="O521" s="2"/>
      <c r="P521" s="2"/>
      <c r="T521" s="2"/>
      <c r="U521" s="2"/>
      <c r="V521" s="2"/>
      <c r="W521" s="2"/>
      <c r="X521" s="2"/>
      <c r="Y521" s="2"/>
      <c r="Z521" s="3"/>
      <c r="AA521" s="3"/>
      <c r="AD521" s="3"/>
      <c r="AE521" s="3"/>
      <c r="AF521" s="3"/>
      <c r="AG521" s="3"/>
    </row>
    <row r="522" spans="5:33">
      <c r="E522" s="2"/>
      <c r="G522" s="3"/>
      <c r="H522" s="2"/>
      <c r="I522" s="2"/>
      <c r="J522" s="2"/>
      <c r="K522" s="2"/>
      <c r="L522" s="2"/>
      <c r="M522" s="2"/>
      <c r="N522" s="2"/>
      <c r="O522" s="2"/>
      <c r="P522" s="2"/>
      <c r="T522" s="2"/>
      <c r="U522" s="2"/>
      <c r="V522" s="2"/>
      <c r="W522" s="2"/>
      <c r="X522" s="2"/>
      <c r="Y522" s="2"/>
      <c r="Z522" s="3"/>
      <c r="AA522" s="3"/>
      <c r="AD522" s="3"/>
      <c r="AE522" s="3"/>
      <c r="AF522" s="3"/>
      <c r="AG522" s="3"/>
    </row>
    <row r="523" spans="5:33">
      <c r="E523" s="2"/>
      <c r="G523" s="3"/>
      <c r="H523" s="2"/>
      <c r="I523" s="2"/>
      <c r="J523" s="2"/>
      <c r="K523" s="2"/>
      <c r="L523" s="2"/>
      <c r="M523" s="2"/>
      <c r="N523" s="2"/>
      <c r="O523" s="2"/>
      <c r="P523" s="2"/>
      <c r="T523" s="2"/>
      <c r="U523" s="2"/>
      <c r="V523" s="2"/>
      <c r="W523" s="2"/>
      <c r="X523" s="2"/>
      <c r="Y523" s="2"/>
      <c r="Z523" s="3"/>
      <c r="AA523" s="3"/>
      <c r="AD523" s="3"/>
      <c r="AE523" s="3"/>
      <c r="AF523" s="3"/>
      <c r="AG523" s="3"/>
    </row>
    <row r="524" spans="5:33">
      <c r="E524" s="2"/>
      <c r="G524" s="3"/>
      <c r="H524" s="2"/>
      <c r="I524" s="2"/>
      <c r="J524" s="2"/>
      <c r="K524" s="2"/>
      <c r="L524" s="2"/>
      <c r="M524" s="2"/>
      <c r="N524" s="2"/>
      <c r="O524" s="2"/>
      <c r="P524" s="2"/>
      <c r="T524" s="2"/>
      <c r="U524" s="2"/>
      <c r="V524" s="2"/>
      <c r="W524" s="2"/>
      <c r="X524" s="2"/>
      <c r="Y524" s="2"/>
      <c r="Z524" s="3"/>
      <c r="AA524" s="3"/>
      <c r="AD524" s="3"/>
      <c r="AE524" s="3"/>
      <c r="AF524" s="3"/>
      <c r="AG524" s="3"/>
    </row>
    <row r="525" spans="5:33">
      <c r="E525" s="2"/>
      <c r="G525" s="3"/>
      <c r="H525" s="2"/>
      <c r="I525" s="2"/>
      <c r="J525" s="2"/>
      <c r="K525" s="2"/>
      <c r="L525" s="2"/>
      <c r="M525" s="2"/>
      <c r="N525" s="2"/>
      <c r="O525" s="2"/>
      <c r="P525" s="2"/>
      <c r="T525" s="2"/>
      <c r="U525" s="2"/>
      <c r="V525" s="2"/>
      <c r="W525" s="2"/>
      <c r="X525" s="2"/>
      <c r="Y525" s="2"/>
      <c r="Z525" s="3"/>
      <c r="AA525" s="3"/>
      <c r="AD525" s="3"/>
      <c r="AE525" s="3"/>
      <c r="AF525" s="3"/>
      <c r="AG525" s="3"/>
    </row>
    <row r="526" spans="5:33">
      <c r="E526" s="2"/>
      <c r="G526" s="3"/>
      <c r="H526" s="2"/>
      <c r="I526" s="2"/>
      <c r="J526" s="2"/>
      <c r="K526" s="2"/>
      <c r="L526" s="2"/>
      <c r="M526" s="2"/>
      <c r="N526" s="2"/>
      <c r="O526" s="2"/>
      <c r="P526" s="2"/>
      <c r="T526" s="2"/>
      <c r="U526" s="2"/>
      <c r="V526" s="2"/>
      <c r="W526" s="2"/>
      <c r="X526" s="2"/>
      <c r="Y526" s="2"/>
      <c r="Z526" s="3"/>
      <c r="AA526" s="3"/>
      <c r="AD526" s="3"/>
      <c r="AE526" s="3"/>
      <c r="AF526" s="3"/>
      <c r="AG526" s="3"/>
    </row>
    <row r="527" spans="5:33">
      <c r="E527" s="2"/>
      <c r="G527" s="3"/>
      <c r="H527" s="2"/>
      <c r="I527" s="2"/>
      <c r="J527" s="2"/>
      <c r="K527" s="2"/>
      <c r="L527" s="2"/>
      <c r="M527" s="2"/>
      <c r="N527" s="2"/>
      <c r="O527" s="2"/>
      <c r="P527" s="2"/>
      <c r="T527" s="2"/>
      <c r="U527" s="2"/>
      <c r="V527" s="2"/>
      <c r="W527" s="2"/>
      <c r="X527" s="2"/>
      <c r="Y527" s="2"/>
      <c r="Z527" s="3"/>
      <c r="AA527" s="3"/>
      <c r="AD527" s="3"/>
      <c r="AE527" s="3"/>
      <c r="AF527" s="3"/>
      <c r="AG527" s="3"/>
    </row>
    <row r="528" spans="5:33">
      <c r="E528" s="2"/>
      <c r="G528" s="3"/>
      <c r="H528" s="2"/>
      <c r="I528" s="2"/>
      <c r="J528" s="2"/>
      <c r="K528" s="2"/>
      <c r="L528" s="2"/>
      <c r="M528" s="2"/>
      <c r="N528" s="2"/>
      <c r="O528" s="2"/>
      <c r="P528" s="2"/>
      <c r="T528" s="2"/>
      <c r="U528" s="2"/>
      <c r="V528" s="2"/>
      <c r="W528" s="2"/>
      <c r="X528" s="2"/>
      <c r="Y528" s="2"/>
      <c r="Z528" s="3"/>
      <c r="AA528" s="3"/>
      <c r="AD528" s="3"/>
      <c r="AE528" s="3"/>
      <c r="AF528" s="3"/>
      <c r="AG528" s="3"/>
    </row>
    <row r="529" spans="5:33">
      <c r="E529" s="2"/>
      <c r="G529" s="3"/>
      <c r="H529" s="2"/>
      <c r="I529" s="2"/>
      <c r="J529" s="2"/>
      <c r="K529" s="2"/>
      <c r="L529" s="2"/>
      <c r="M529" s="2"/>
      <c r="N529" s="2"/>
      <c r="O529" s="2"/>
      <c r="P529" s="2"/>
      <c r="T529" s="2"/>
      <c r="U529" s="2"/>
      <c r="V529" s="2"/>
      <c r="W529" s="2"/>
      <c r="X529" s="2"/>
      <c r="Y529" s="2"/>
      <c r="Z529" s="3"/>
      <c r="AA529" s="3"/>
      <c r="AD529" s="3"/>
      <c r="AE529" s="3"/>
      <c r="AF529" s="3"/>
      <c r="AG529" s="3"/>
    </row>
    <row r="530" spans="5:33">
      <c r="E530" s="2"/>
      <c r="G530" s="3"/>
      <c r="H530" s="2"/>
      <c r="I530" s="2"/>
      <c r="J530" s="2"/>
      <c r="K530" s="2"/>
      <c r="L530" s="2"/>
      <c r="M530" s="2"/>
      <c r="N530" s="2"/>
      <c r="O530" s="2"/>
      <c r="P530" s="2"/>
      <c r="T530" s="2"/>
      <c r="U530" s="2"/>
      <c r="V530" s="2"/>
      <c r="W530" s="2"/>
      <c r="X530" s="2"/>
      <c r="Y530" s="2"/>
      <c r="Z530" s="3"/>
      <c r="AA530" s="3"/>
      <c r="AD530" s="3"/>
      <c r="AE530" s="3"/>
      <c r="AF530" s="3"/>
      <c r="AG530" s="3"/>
    </row>
    <row r="531" spans="5:33">
      <c r="E531" s="2"/>
      <c r="G531" s="3"/>
      <c r="H531" s="2"/>
      <c r="I531" s="2"/>
      <c r="J531" s="2"/>
      <c r="K531" s="2"/>
      <c r="L531" s="2"/>
      <c r="M531" s="2"/>
      <c r="N531" s="2"/>
      <c r="O531" s="2"/>
      <c r="P531" s="2"/>
      <c r="T531" s="2"/>
      <c r="U531" s="2"/>
      <c r="V531" s="2"/>
      <c r="W531" s="2"/>
      <c r="X531" s="2"/>
      <c r="Y531" s="2"/>
      <c r="Z531" s="3"/>
      <c r="AA531" s="3"/>
      <c r="AD531" s="3"/>
      <c r="AE531" s="3"/>
      <c r="AF531" s="3"/>
      <c r="AG531" s="3"/>
    </row>
    <row r="532" spans="5:33">
      <c r="E532" s="2"/>
      <c r="G532" s="3"/>
      <c r="H532" s="2"/>
      <c r="I532" s="2"/>
      <c r="J532" s="2"/>
      <c r="K532" s="2"/>
      <c r="L532" s="2"/>
      <c r="M532" s="2"/>
      <c r="N532" s="2"/>
      <c r="O532" s="2"/>
      <c r="P532" s="2"/>
      <c r="T532" s="2"/>
      <c r="U532" s="2"/>
      <c r="V532" s="2"/>
      <c r="W532" s="2"/>
      <c r="X532" s="2"/>
      <c r="Y532" s="2"/>
      <c r="Z532" s="3"/>
      <c r="AA532" s="3"/>
      <c r="AD532" s="3"/>
      <c r="AE532" s="3"/>
      <c r="AF532" s="3"/>
      <c r="AG532" s="3"/>
    </row>
    <row r="533" spans="5:33">
      <c r="E533" s="2"/>
      <c r="G533" s="3"/>
      <c r="H533" s="2"/>
      <c r="I533" s="2"/>
      <c r="J533" s="2"/>
      <c r="K533" s="2"/>
      <c r="L533" s="2"/>
      <c r="M533" s="2"/>
      <c r="N533" s="2"/>
      <c r="O533" s="2"/>
      <c r="P533" s="2"/>
      <c r="T533" s="2"/>
      <c r="U533" s="2"/>
      <c r="V533" s="2"/>
      <c r="W533" s="2"/>
      <c r="X533" s="2"/>
      <c r="Y533" s="2"/>
      <c r="Z533" s="3"/>
      <c r="AA533" s="3"/>
      <c r="AD533" s="3"/>
      <c r="AE533" s="3"/>
      <c r="AF533" s="3"/>
      <c r="AG533" s="3"/>
    </row>
    <row r="534" spans="5:33">
      <c r="E534" s="2"/>
      <c r="G534" s="3"/>
      <c r="H534" s="2"/>
      <c r="I534" s="2"/>
      <c r="J534" s="2"/>
      <c r="K534" s="2"/>
      <c r="L534" s="2"/>
      <c r="M534" s="2"/>
      <c r="N534" s="2"/>
      <c r="O534" s="2"/>
      <c r="P534" s="2"/>
      <c r="T534" s="2"/>
      <c r="U534" s="2"/>
      <c r="V534" s="2"/>
      <c r="W534" s="2"/>
      <c r="X534" s="2"/>
      <c r="Y534" s="2"/>
      <c r="Z534" s="3"/>
      <c r="AA534" s="3"/>
      <c r="AD534" s="3"/>
      <c r="AE534" s="3"/>
      <c r="AF534" s="3"/>
      <c r="AG534" s="3"/>
    </row>
    <row r="535" spans="5:33">
      <c r="E535" s="2"/>
      <c r="G535" s="3"/>
      <c r="H535" s="2"/>
      <c r="I535" s="2"/>
      <c r="J535" s="2"/>
      <c r="K535" s="2"/>
      <c r="L535" s="2"/>
      <c r="M535" s="2"/>
      <c r="N535" s="2"/>
      <c r="O535" s="2"/>
      <c r="P535" s="2"/>
      <c r="T535" s="2"/>
      <c r="U535" s="2"/>
      <c r="V535" s="2"/>
      <c r="W535" s="2"/>
      <c r="X535" s="2"/>
      <c r="Y535" s="2"/>
      <c r="Z535" s="3"/>
      <c r="AA535" s="3"/>
      <c r="AD535" s="3"/>
      <c r="AE535" s="3"/>
      <c r="AF535" s="3"/>
      <c r="AG535" s="3"/>
    </row>
    <row r="536" spans="5:33">
      <c r="E536" s="2"/>
      <c r="G536" s="3"/>
      <c r="H536" s="2"/>
      <c r="I536" s="2"/>
      <c r="J536" s="2"/>
      <c r="K536" s="2"/>
      <c r="L536" s="2"/>
      <c r="M536" s="2"/>
      <c r="N536" s="2"/>
      <c r="O536" s="2"/>
      <c r="P536" s="2"/>
      <c r="T536" s="2"/>
      <c r="U536" s="2"/>
      <c r="V536" s="2"/>
      <c r="W536" s="2"/>
      <c r="X536" s="2"/>
      <c r="Y536" s="2"/>
      <c r="Z536" s="3"/>
      <c r="AA536" s="3"/>
      <c r="AD536" s="3"/>
      <c r="AE536" s="3"/>
      <c r="AF536" s="3"/>
      <c r="AG536" s="3"/>
    </row>
    <row r="537" spans="5:33">
      <c r="E537" s="2"/>
      <c r="G537" s="3"/>
      <c r="H537" s="2"/>
      <c r="I537" s="2"/>
      <c r="J537" s="2"/>
      <c r="K537" s="2"/>
      <c r="L537" s="2"/>
      <c r="M537" s="2"/>
      <c r="N537" s="2"/>
      <c r="O537" s="2"/>
      <c r="P537" s="2"/>
      <c r="T537" s="2"/>
      <c r="U537" s="2"/>
      <c r="V537" s="2"/>
      <c r="W537" s="2"/>
      <c r="X537" s="2"/>
      <c r="Y537" s="2"/>
      <c r="Z537" s="3"/>
      <c r="AA537" s="3"/>
      <c r="AD537" s="3"/>
      <c r="AE537" s="3"/>
      <c r="AF537" s="3"/>
      <c r="AG537" s="3"/>
    </row>
    <row r="538" spans="5:33">
      <c r="E538" s="2"/>
      <c r="G538" s="3"/>
      <c r="H538" s="2"/>
      <c r="I538" s="2"/>
      <c r="J538" s="2"/>
      <c r="K538" s="2"/>
      <c r="L538" s="2"/>
      <c r="M538" s="2"/>
      <c r="N538" s="2"/>
      <c r="O538" s="2"/>
      <c r="P538" s="2"/>
      <c r="T538" s="2"/>
      <c r="U538" s="2"/>
      <c r="V538" s="2"/>
      <c r="W538" s="2"/>
      <c r="X538" s="2"/>
      <c r="Y538" s="2"/>
      <c r="Z538" s="3"/>
      <c r="AA538" s="3"/>
      <c r="AD538" s="3"/>
      <c r="AE538" s="3"/>
      <c r="AF538" s="3"/>
      <c r="AG538" s="3"/>
    </row>
    <row r="539" spans="5:33">
      <c r="E539" s="2"/>
      <c r="G539" s="3"/>
      <c r="H539" s="2"/>
      <c r="I539" s="2"/>
      <c r="J539" s="2"/>
      <c r="K539" s="2"/>
      <c r="L539" s="2"/>
      <c r="M539" s="2"/>
      <c r="N539" s="2"/>
      <c r="O539" s="2"/>
      <c r="P539" s="2"/>
      <c r="T539" s="2"/>
      <c r="U539" s="2"/>
      <c r="V539" s="2"/>
      <c r="W539" s="2"/>
      <c r="X539" s="2"/>
      <c r="Y539" s="2"/>
      <c r="Z539" s="3"/>
      <c r="AA539" s="3"/>
      <c r="AD539" s="3"/>
      <c r="AE539" s="3"/>
      <c r="AF539" s="3"/>
      <c r="AG539" s="3"/>
    </row>
    <row r="540" spans="5:33">
      <c r="E540" s="2"/>
      <c r="G540" s="3"/>
      <c r="H540" s="2"/>
      <c r="I540" s="2"/>
      <c r="J540" s="2"/>
      <c r="K540" s="2"/>
      <c r="L540" s="2"/>
      <c r="M540" s="2"/>
      <c r="N540" s="2"/>
      <c r="O540" s="2"/>
      <c r="P540" s="2"/>
      <c r="T540" s="2"/>
      <c r="U540" s="2"/>
      <c r="V540" s="2"/>
      <c r="W540" s="2"/>
      <c r="X540" s="2"/>
      <c r="Y540" s="2"/>
      <c r="Z540" s="3"/>
      <c r="AA540" s="3"/>
      <c r="AD540" s="3"/>
      <c r="AE540" s="3"/>
      <c r="AF540" s="3"/>
      <c r="AG540" s="3"/>
    </row>
    <row r="541" spans="5:33">
      <c r="E541" s="2"/>
      <c r="G541" s="3"/>
      <c r="H541" s="2"/>
      <c r="I541" s="2"/>
      <c r="J541" s="2"/>
      <c r="K541" s="2"/>
      <c r="L541" s="2"/>
      <c r="M541" s="2"/>
      <c r="N541" s="2"/>
      <c r="O541" s="2"/>
      <c r="P541" s="2"/>
      <c r="T541" s="2"/>
      <c r="U541" s="2"/>
      <c r="V541" s="2"/>
      <c r="W541" s="2"/>
      <c r="X541" s="2"/>
      <c r="Y541" s="2"/>
      <c r="Z541" s="3"/>
      <c r="AA541" s="3"/>
      <c r="AD541" s="3"/>
      <c r="AE541" s="3"/>
      <c r="AF541" s="3"/>
      <c r="AG541" s="3"/>
    </row>
    <row r="542" spans="5:33">
      <c r="E542" s="2"/>
      <c r="G542" s="3"/>
      <c r="H542" s="2"/>
      <c r="I542" s="2"/>
      <c r="J542" s="2"/>
      <c r="K542" s="2"/>
      <c r="L542" s="2"/>
      <c r="M542" s="2"/>
      <c r="N542" s="2"/>
      <c r="O542" s="2"/>
      <c r="P542" s="2"/>
      <c r="T542" s="2"/>
      <c r="U542" s="2"/>
      <c r="V542" s="2"/>
      <c r="W542" s="2"/>
      <c r="X542" s="2"/>
      <c r="Y542" s="2"/>
      <c r="Z542" s="3"/>
      <c r="AA542" s="3"/>
      <c r="AD542" s="3"/>
      <c r="AE542" s="3"/>
      <c r="AF542" s="3"/>
      <c r="AG542" s="3"/>
    </row>
    <row r="543" spans="5:33">
      <c r="E543" s="2"/>
      <c r="G543" s="3"/>
      <c r="H543" s="2"/>
      <c r="I543" s="2"/>
      <c r="J543" s="2"/>
      <c r="K543" s="2"/>
      <c r="L543" s="2"/>
      <c r="M543" s="2"/>
      <c r="N543" s="2"/>
      <c r="O543" s="2"/>
      <c r="P543" s="2"/>
      <c r="T543" s="2"/>
      <c r="U543" s="2"/>
      <c r="V543" s="2"/>
      <c r="W543" s="2"/>
      <c r="X543" s="2"/>
      <c r="Y543" s="2"/>
      <c r="Z543" s="3"/>
      <c r="AA543" s="3"/>
      <c r="AD543" s="3"/>
      <c r="AE543" s="3"/>
      <c r="AF543" s="3"/>
      <c r="AG543" s="3"/>
    </row>
    <row r="544" spans="5:33">
      <c r="E544" s="2"/>
      <c r="G544" s="3"/>
      <c r="H544" s="2"/>
      <c r="I544" s="2"/>
      <c r="J544" s="2"/>
      <c r="K544" s="2"/>
      <c r="L544" s="2"/>
      <c r="M544" s="2"/>
      <c r="N544" s="2"/>
      <c r="O544" s="2"/>
      <c r="P544" s="2"/>
      <c r="T544" s="2"/>
      <c r="U544" s="2"/>
      <c r="V544" s="2"/>
      <c r="W544" s="2"/>
      <c r="X544" s="2"/>
      <c r="Y544" s="2"/>
      <c r="Z544" s="3"/>
      <c r="AA544" s="3"/>
      <c r="AD544" s="3"/>
      <c r="AE544" s="3"/>
      <c r="AF544" s="3"/>
      <c r="AG544" s="3"/>
    </row>
    <row r="545" spans="5:33">
      <c r="E545" s="2"/>
      <c r="G545" s="3"/>
      <c r="H545" s="2"/>
      <c r="I545" s="2"/>
      <c r="J545" s="2"/>
      <c r="K545" s="2"/>
      <c r="L545" s="2"/>
      <c r="M545" s="2"/>
      <c r="N545" s="2"/>
      <c r="O545" s="2"/>
      <c r="P545" s="2"/>
      <c r="T545" s="2"/>
      <c r="U545" s="2"/>
      <c r="V545" s="2"/>
      <c r="W545" s="2"/>
      <c r="X545" s="2"/>
      <c r="Y545" s="2"/>
      <c r="Z545" s="3"/>
      <c r="AA545" s="3"/>
      <c r="AD545" s="3"/>
      <c r="AE545" s="3"/>
      <c r="AF545" s="3"/>
      <c r="AG545" s="3"/>
    </row>
    <row r="546" spans="5:33">
      <c r="E546" s="2"/>
      <c r="G546" s="3"/>
      <c r="H546" s="2"/>
      <c r="I546" s="2"/>
      <c r="J546" s="2"/>
      <c r="K546" s="2"/>
      <c r="L546" s="2"/>
      <c r="M546" s="2"/>
      <c r="N546" s="2"/>
      <c r="O546" s="2"/>
      <c r="P546" s="2"/>
      <c r="T546" s="2"/>
      <c r="U546" s="2"/>
      <c r="V546" s="2"/>
      <c r="W546" s="2"/>
      <c r="X546" s="2"/>
      <c r="Y546" s="2"/>
      <c r="Z546" s="3"/>
      <c r="AA546" s="3"/>
      <c r="AD546" s="3"/>
      <c r="AE546" s="3"/>
      <c r="AF546" s="3"/>
      <c r="AG546" s="3"/>
    </row>
    <row r="547" spans="5:33">
      <c r="E547" s="2"/>
      <c r="G547" s="3"/>
      <c r="H547" s="2"/>
      <c r="I547" s="2"/>
      <c r="J547" s="2"/>
      <c r="K547" s="2"/>
      <c r="L547" s="2"/>
      <c r="M547" s="2"/>
      <c r="N547" s="2"/>
      <c r="O547" s="2"/>
      <c r="P547" s="2"/>
      <c r="T547" s="2"/>
      <c r="U547" s="2"/>
      <c r="V547" s="2"/>
      <c r="W547" s="2"/>
      <c r="X547" s="2"/>
      <c r="Y547" s="2"/>
      <c r="Z547" s="3"/>
      <c r="AA547" s="3"/>
      <c r="AD547" s="3"/>
      <c r="AE547" s="3"/>
      <c r="AF547" s="3"/>
      <c r="AG547" s="3"/>
    </row>
    <row r="548" spans="5:33">
      <c r="E548" s="2"/>
      <c r="G548" s="3"/>
      <c r="H548" s="2"/>
      <c r="I548" s="2"/>
      <c r="J548" s="2"/>
      <c r="K548" s="2"/>
      <c r="L548" s="2"/>
      <c r="M548" s="2"/>
      <c r="N548" s="2"/>
      <c r="O548" s="2"/>
      <c r="P548" s="2"/>
      <c r="T548" s="2"/>
      <c r="U548" s="2"/>
      <c r="V548" s="2"/>
      <c r="W548" s="2"/>
      <c r="X548" s="2"/>
      <c r="Y548" s="2"/>
      <c r="Z548" s="3"/>
      <c r="AA548" s="3"/>
      <c r="AD548" s="3"/>
      <c r="AE548" s="3"/>
      <c r="AF548" s="3"/>
      <c r="AG548" s="3"/>
    </row>
    <row r="549" spans="5:33">
      <c r="E549" s="2"/>
      <c r="G549" s="3"/>
      <c r="H549" s="2"/>
      <c r="I549" s="2"/>
      <c r="J549" s="2"/>
      <c r="K549" s="2"/>
      <c r="L549" s="2"/>
      <c r="M549" s="2"/>
      <c r="N549" s="2"/>
      <c r="O549" s="2"/>
      <c r="P549" s="2"/>
      <c r="T549" s="2"/>
      <c r="U549" s="2"/>
      <c r="V549" s="2"/>
      <c r="W549" s="2"/>
      <c r="X549" s="2"/>
      <c r="Y549" s="2"/>
      <c r="Z549" s="3"/>
      <c r="AA549" s="3"/>
      <c r="AD549" s="3"/>
      <c r="AE549" s="3"/>
      <c r="AF549" s="3"/>
      <c r="AG549" s="3"/>
    </row>
    <row r="550" spans="5:33">
      <c r="E550" s="2"/>
      <c r="G550" s="3"/>
      <c r="H550" s="2"/>
      <c r="I550" s="2"/>
      <c r="J550" s="2"/>
      <c r="K550" s="2"/>
      <c r="L550" s="2"/>
      <c r="M550" s="2"/>
      <c r="N550" s="2"/>
      <c r="O550" s="2"/>
      <c r="P550" s="2"/>
      <c r="T550" s="2"/>
      <c r="U550" s="2"/>
      <c r="V550" s="2"/>
      <c r="W550" s="2"/>
      <c r="X550" s="2"/>
      <c r="Y550" s="2"/>
      <c r="Z550" s="3"/>
      <c r="AA550" s="3"/>
      <c r="AD550" s="3"/>
      <c r="AE550" s="3"/>
      <c r="AF550" s="3"/>
      <c r="AG550" s="3"/>
    </row>
    <row r="551" spans="5:33">
      <c r="E551" s="2"/>
      <c r="G551" s="3"/>
      <c r="H551" s="2"/>
      <c r="I551" s="2"/>
      <c r="J551" s="2"/>
      <c r="K551" s="2"/>
      <c r="L551" s="2"/>
      <c r="M551" s="2"/>
      <c r="N551" s="2"/>
      <c r="O551" s="2"/>
      <c r="P551" s="2"/>
      <c r="T551" s="2"/>
      <c r="U551" s="2"/>
      <c r="V551" s="2"/>
      <c r="W551" s="2"/>
      <c r="X551" s="2"/>
      <c r="Y551" s="2"/>
      <c r="Z551" s="3"/>
      <c r="AA551" s="3"/>
      <c r="AD551" s="3"/>
      <c r="AE551" s="3"/>
      <c r="AF551" s="3"/>
      <c r="AG551" s="3"/>
    </row>
    <row r="552" spans="5:33">
      <c r="E552" s="2"/>
      <c r="G552" s="3"/>
      <c r="H552" s="2"/>
      <c r="I552" s="2"/>
      <c r="J552" s="2"/>
      <c r="K552" s="2"/>
      <c r="L552" s="2"/>
      <c r="M552" s="2"/>
      <c r="N552" s="2"/>
      <c r="O552" s="2"/>
      <c r="P552" s="2"/>
      <c r="T552" s="2"/>
      <c r="U552" s="2"/>
      <c r="V552" s="2"/>
      <c r="W552" s="2"/>
      <c r="X552" s="2"/>
      <c r="Y552" s="2"/>
      <c r="Z552" s="3"/>
      <c r="AA552" s="3"/>
      <c r="AD552" s="3"/>
      <c r="AE552" s="3"/>
      <c r="AF552" s="3"/>
      <c r="AG552" s="3"/>
    </row>
    <row r="553" spans="5:33">
      <c r="E553" s="2"/>
      <c r="G553" s="3"/>
      <c r="H553" s="2"/>
      <c r="I553" s="2"/>
      <c r="J553" s="2"/>
      <c r="K553" s="2"/>
      <c r="L553" s="2"/>
      <c r="M553" s="2"/>
      <c r="N553" s="2"/>
      <c r="O553" s="2"/>
      <c r="P553" s="2"/>
      <c r="T553" s="2"/>
      <c r="U553" s="2"/>
      <c r="V553" s="2"/>
      <c r="W553" s="2"/>
      <c r="X553" s="2"/>
      <c r="Y553" s="2"/>
      <c r="Z553" s="3"/>
      <c r="AA553" s="3"/>
      <c r="AD553" s="3"/>
      <c r="AE553" s="3"/>
      <c r="AF553" s="3"/>
      <c r="AG553" s="3"/>
    </row>
    <row r="554" spans="5:33">
      <c r="E554" s="2"/>
      <c r="G554" s="3"/>
      <c r="H554" s="2"/>
      <c r="I554" s="2"/>
      <c r="J554" s="2"/>
      <c r="K554" s="2"/>
      <c r="L554" s="2"/>
      <c r="M554" s="2"/>
      <c r="N554" s="2"/>
      <c r="O554" s="2"/>
      <c r="P554" s="2"/>
      <c r="T554" s="2"/>
      <c r="U554" s="2"/>
      <c r="V554" s="2"/>
      <c r="W554" s="2"/>
      <c r="X554" s="2"/>
      <c r="Y554" s="2"/>
      <c r="Z554" s="3"/>
      <c r="AA554" s="3"/>
      <c r="AD554" s="3"/>
      <c r="AE554" s="3"/>
      <c r="AF554" s="3"/>
      <c r="AG554" s="3"/>
    </row>
    <row r="555" spans="5:33">
      <c r="E555" s="2"/>
      <c r="G555" s="3"/>
      <c r="H555" s="2"/>
      <c r="I555" s="2"/>
      <c r="J555" s="2"/>
      <c r="K555" s="2"/>
      <c r="L555" s="2"/>
      <c r="M555" s="2"/>
      <c r="N555" s="2"/>
      <c r="O555" s="2"/>
      <c r="P555" s="2"/>
      <c r="T555" s="2"/>
      <c r="U555" s="2"/>
      <c r="V555" s="2"/>
      <c r="W555" s="2"/>
      <c r="X555" s="2"/>
      <c r="Y555" s="2"/>
      <c r="Z555" s="3"/>
      <c r="AA555" s="3"/>
      <c r="AD555" s="3"/>
      <c r="AE555" s="3"/>
      <c r="AF555" s="3"/>
      <c r="AG555" s="3"/>
    </row>
    <row r="556" spans="5:33">
      <c r="E556" s="2"/>
      <c r="G556" s="3"/>
      <c r="H556" s="2"/>
      <c r="I556" s="2"/>
      <c r="J556" s="2"/>
      <c r="K556" s="2"/>
      <c r="L556" s="2"/>
      <c r="M556" s="2"/>
      <c r="N556" s="2"/>
      <c r="O556" s="2"/>
      <c r="P556" s="2"/>
      <c r="T556" s="2"/>
      <c r="U556" s="2"/>
      <c r="V556" s="2"/>
      <c r="W556" s="2"/>
      <c r="X556" s="2"/>
      <c r="Y556" s="2"/>
      <c r="Z556" s="3"/>
      <c r="AA556" s="3"/>
      <c r="AD556" s="3"/>
      <c r="AE556" s="3"/>
      <c r="AF556" s="3"/>
      <c r="AG556" s="3"/>
    </row>
    <row r="557" spans="5:33">
      <c r="E557" s="2"/>
      <c r="G557" s="3"/>
      <c r="H557" s="2"/>
      <c r="I557" s="2"/>
      <c r="J557" s="2"/>
      <c r="K557" s="2"/>
      <c r="L557" s="2"/>
      <c r="M557" s="2"/>
      <c r="N557" s="2"/>
      <c r="O557" s="2"/>
      <c r="P557" s="2"/>
      <c r="T557" s="2"/>
      <c r="U557" s="2"/>
      <c r="V557" s="2"/>
      <c r="W557" s="2"/>
      <c r="X557" s="2"/>
      <c r="Y557" s="2"/>
      <c r="Z557" s="3"/>
      <c r="AA557" s="3"/>
      <c r="AD557" s="3"/>
      <c r="AE557" s="3"/>
      <c r="AF557" s="3"/>
      <c r="AG557" s="3"/>
    </row>
    <row r="558" spans="5:33">
      <c r="E558" s="2"/>
      <c r="G558" s="3"/>
      <c r="H558" s="2"/>
      <c r="I558" s="2"/>
      <c r="J558" s="2"/>
      <c r="K558" s="2"/>
      <c r="L558" s="2"/>
      <c r="M558" s="2"/>
      <c r="N558" s="2"/>
      <c r="O558" s="2"/>
      <c r="P558" s="2"/>
      <c r="T558" s="2"/>
      <c r="U558" s="2"/>
      <c r="V558" s="2"/>
      <c r="W558" s="2"/>
      <c r="X558" s="2"/>
      <c r="Y558" s="2"/>
      <c r="Z558" s="3"/>
      <c r="AA558" s="3"/>
      <c r="AD558" s="3"/>
      <c r="AE558" s="3"/>
      <c r="AF558" s="3"/>
      <c r="AG558" s="3"/>
    </row>
    <row r="559" spans="5:33">
      <c r="E559" s="2"/>
      <c r="G559" s="3"/>
      <c r="H559" s="2"/>
      <c r="I559" s="2"/>
      <c r="J559" s="2"/>
      <c r="K559" s="2"/>
      <c r="L559" s="2"/>
      <c r="M559" s="2"/>
      <c r="N559" s="2"/>
      <c r="O559" s="2"/>
      <c r="P559" s="2"/>
      <c r="T559" s="2"/>
      <c r="U559" s="2"/>
      <c r="V559" s="2"/>
      <c r="W559" s="2"/>
      <c r="X559" s="2"/>
      <c r="Y559" s="2"/>
      <c r="Z559" s="3"/>
      <c r="AA559" s="3"/>
      <c r="AD559" s="3"/>
      <c r="AE559" s="3"/>
      <c r="AF559" s="3"/>
      <c r="AG559" s="3"/>
    </row>
    <row r="560" spans="5:33">
      <c r="E560" s="2"/>
      <c r="G560" s="3"/>
      <c r="H560" s="2"/>
      <c r="I560" s="2"/>
      <c r="J560" s="2"/>
      <c r="K560" s="2"/>
      <c r="L560" s="2"/>
      <c r="M560" s="2"/>
      <c r="N560" s="2"/>
      <c r="O560" s="2"/>
      <c r="P560" s="2"/>
      <c r="T560" s="2"/>
      <c r="U560" s="2"/>
      <c r="V560" s="2"/>
      <c r="W560" s="2"/>
      <c r="X560" s="2"/>
      <c r="Y560" s="2"/>
      <c r="Z560" s="3"/>
      <c r="AA560" s="3"/>
      <c r="AD560" s="3"/>
      <c r="AE560" s="3"/>
      <c r="AF560" s="3"/>
      <c r="AG560" s="3"/>
    </row>
    <row r="561" spans="5:33">
      <c r="E561" s="2"/>
      <c r="G561" s="3"/>
      <c r="H561" s="2"/>
      <c r="I561" s="2"/>
      <c r="J561" s="2"/>
      <c r="K561" s="2"/>
      <c r="L561" s="2"/>
      <c r="M561" s="2"/>
      <c r="N561" s="2"/>
      <c r="O561" s="2"/>
      <c r="P561" s="2"/>
      <c r="T561" s="2"/>
      <c r="U561" s="2"/>
      <c r="V561" s="2"/>
      <c r="W561" s="2"/>
      <c r="X561" s="2"/>
      <c r="Y561" s="2"/>
      <c r="Z561" s="3"/>
      <c r="AA561" s="3"/>
      <c r="AD561" s="3"/>
      <c r="AE561" s="3"/>
      <c r="AF561" s="3"/>
      <c r="AG561" s="3"/>
    </row>
    <row r="562" spans="5:33">
      <c r="E562" s="2"/>
      <c r="G562" s="3"/>
      <c r="H562" s="2"/>
      <c r="I562" s="2"/>
      <c r="J562" s="2"/>
      <c r="K562" s="2"/>
      <c r="L562" s="2"/>
      <c r="M562" s="2"/>
      <c r="N562" s="2"/>
      <c r="O562" s="2"/>
      <c r="P562" s="2"/>
      <c r="T562" s="2"/>
      <c r="U562" s="2"/>
      <c r="V562" s="2"/>
      <c r="W562" s="2"/>
      <c r="X562" s="2"/>
      <c r="Y562" s="2"/>
      <c r="Z562" s="3"/>
      <c r="AD562" s="3"/>
      <c r="AE562" s="3"/>
      <c r="AF562" s="3"/>
      <c r="AG562" s="3"/>
    </row>
    <row r="563" spans="5:33">
      <c r="E563" s="2"/>
      <c r="G563" s="3"/>
      <c r="H563" s="2"/>
      <c r="I563" s="2"/>
      <c r="J563" s="2"/>
      <c r="K563" s="2"/>
      <c r="L563" s="2"/>
      <c r="M563" s="2"/>
      <c r="N563" s="2"/>
      <c r="O563" s="2"/>
      <c r="P563" s="2"/>
      <c r="T563" s="2"/>
      <c r="U563" s="2"/>
      <c r="V563" s="2"/>
      <c r="W563" s="2"/>
      <c r="X563" s="2"/>
      <c r="Y563" s="2"/>
      <c r="Z563" s="3"/>
      <c r="AD563" s="3"/>
      <c r="AE563" s="3"/>
      <c r="AF563" s="3"/>
      <c r="AG563" s="3"/>
    </row>
    <row r="564" spans="5:33">
      <c r="E564" s="2"/>
      <c r="G564" s="3"/>
      <c r="H564" s="2"/>
      <c r="I564" s="2"/>
      <c r="J564" s="2"/>
      <c r="K564" s="2"/>
      <c r="L564" s="2"/>
      <c r="M564" s="2"/>
      <c r="N564" s="2"/>
      <c r="O564" s="2"/>
      <c r="P564" s="2"/>
      <c r="T564" s="2"/>
      <c r="U564" s="2"/>
      <c r="V564" s="2"/>
      <c r="W564" s="2"/>
      <c r="X564" s="2"/>
      <c r="Y564" s="2"/>
      <c r="Z564" s="3"/>
      <c r="AD564" s="3"/>
      <c r="AE564" s="3"/>
      <c r="AF564" s="3"/>
      <c r="AG564" s="3"/>
    </row>
    <row r="565" spans="5:33">
      <c r="E565" s="2"/>
      <c r="G565" s="3"/>
      <c r="H565" s="2"/>
      <c r="I565" s="2"/>
      <c r="J565" s="2"/>
      <c r="K565" s="2"/>
      <c r="L565" s="2"/>
      <c r="M565" s="2"/>
      <c r="N565" s="2"/>
      <c r="O565" s="2"/>
      <c r="P565" s="2"/>
      <c r="T565" s="2"/>
      <c r="U565" s="2"/>
      <c r="V565" s="2"/>
      <c r="W565" s="2"/>
      <c r="X565" s="2"/>
      <c r="Y565" s="2"/>
      <c r="Z565" s="3"/>
      <c r="AD565" s="3"/>
      <c r="AE565" s="3"/>
      <c r="AF565" s="3"/>
      <c r="AG565" s="3"/>
    </row>
    <row r="566" spans="5:33">
      <c r="E566" s="2"/>
      <c r="G566" s="3"/>
      <c r="H566" s="2"/>
      <c r="I566" s="2"/>
      <c r="J566" s="2"/>
      <c r="K566" s="2"/>
      <c r="L566" s="2"/>
      <c r="M566" s="2"/>
      <c r="N566" s="2"/>
      <c r="O566" s="2"/>
      <c r="P566" s="2"/>
      <c r="T566" s="2"/>
      <c r="U566" s="2"/>
      <c r="V566" s="2"/>
      <c r="W566" s="2"/>
      <c r="X566" s="2"/>
      <c r="Y566" s="2"/>
      <c r="Z566" s="3"/>
      <c r="AD566" s="3"/>
      <c r="AE566" s="3"/>
      <c r="AF566" s="3"/>
      <c r="AG566" s="3"/>
    </row>
    <row r="567" spans="5:33">
      <c r="E567" s="2"/>
      <c r="G567" s="3"/>
      <c r="H567" s="2"/>
      <c r="I567" s="2"/>
      <c r="J567" s="2"/>
      <c r="K567" s="2"/>
      <c r="L567" s="2"/>
      <c r="M567" s="2"/>
      <c r="N567" s="2"/>
      <c r="O567" s="2"/>
      <c r="P567" s="2"/>
      <c r="T567" s="2"/>
      <c r="U567" s="2"/>
      <c r="V567" s="2"/>
      <c r="W567" s="2"/>
      <c r="X567" s="2"/>
      <c r="Y567" s="2"/>
      <c r="Z567" s="3"/>
      <c r="AD567" s="3"/>
      <c r="AE567" s="3"/>
      <c r="AF567" s="3"/>
      <c r="AG567" s="3"/>
    </row>
    <row r="568" spans="5:33">
      <c r="E568" s="2"/>
      <c r="G568" s="3"/>
      <c r="H568" s="2"/>
      <c r="I568" s="2"/>
      <c r="J568" s="2"/>
      <c r="K568" s="2"/>
      <c r="L568" s="2"/>
      <c r="M568" s="2"/>
      <c r="N568" s="2"/>
      <c r="O568" s="2"/>
      <c r="P568" s="2"/>
      <c r="T568" s="2"/>
      <c r="U568" s="2"/>
      <c r="V568" s="2"/>
      <c r="W568" s="2"/>
      <c r="X568" s="2"/>
      <c r="Y568" s="2"/>
      <c r="Z568" s="3"/>
      <c r="AD568" s="3"/>
      <c r="AE568" s="3"/>
      <c r="AF568" s="3"/>
      <c r="AG568" s="3"/>
    </row>
    <row r="569" spans="5:33">
      <c r="E569" s="2"/>
      <c r="G569" s="3"/>
      <c r="H569" s="2"/>
      <c r="I569" s="2"/>
      <c r="J569" s="2"/>
      <c r="K569" s="2"/>
      <c r="L569" s="2"/>
      <c r="M569" s="2"/>
      <c r="N569" s="2"/>
      <c r="O569" s="2"/>
      <c r="P569" s="2"/>
      <c r="T569" s="2"/>
      <c r="U569" s="2"/>
      <c r="V569" s="2"/>
      <c r="W569" s="2"/>
      <c r="X569" s="2"/>
      <c r="Y569" s="2"/>
      <c r="Z569" s="3"/>
      <c r="AD569" s="3"/>
      <c r="AE569" s="3"/>
      <c r="AF569" s="3"/>
      <c r="AG569" s="3"/>
    </row>
    <row r="570" spans="5:33">
      <c r="E570" s="2"/>
      <c r="G570" s="3"/>
      <c r="H570" s="2"/>
      <c r="I570" s="2"/>
      <c r="J570" s="2"/>
      <c r="K570" s="2"/>
      <c r="L570" s="2"/>
      <c r="M570" s="2"/>
      <c r="N570" s="2"/>
      <c r="O570" s="2"/>
      <c r="P570" s="2"/>
      <c r="T570" s="2"/>
      <c r="U570" s="2"/>
      <c r="V570" s="2"/>
      <c r="W570" s="2"/>
      <c r="X570" s="2"/>
      <c r="Y570" s="2"/>
      <c r="Z570" s="3"/>
      <c r="AD570" s="3"/>
      <c r="AE570" s="3"/>
      <c r="AF570" s="3"/>
      <c r="AG570" s="3"/>
    </row>
    <row r="571" spans="5:33">
      <c r="E571" s="2"/>
      <c r="G571" s="3"/>
      <c r="H571" s="2"/>
      <c r="I571" s="2"/>
      <c r="J571" s="2"/>
      <c r="K571" s="2"/>
      <c r="L571" s="2"/>
      <c r="M571" s="2"/>
      <c r="N571" s="2"/>
      <c r="O571" s="2"/>
      <c r="P571" s="2"/>
      <c r="T571" s="2"/>
      <c r="U571" s="2"/>
      <c r="V571" s="2"/>
      <c r="W571" s="2"/>
      <c r="X571" s="2"/>
      <c r="Y571" s="2"/>
      <c r="Z571" s="3"/>
      <c r="AD571" s="3"/>
      <c r="AE571" s="3"/>
      <c r="AF571" s="3"/>
      <c r="AG571" s="3"/>
    </row>
    <row r="572" spans="5:33">
      <c r="E572" s="2"/>
      <c r="G572" s="3"/>
      <c r="H572" s="2"/>
      <c r="I572" s="2"/>
      <c r="J572" s="2"/>
      <c r="K572" s="2"/>
      <c r="L572" s="2"/>
      <c r="M572" s="2"/>
      <c r="N572" s="2"/>
      <c r="O572" s="2"/>
      <c r="P572" s="2"/>
      <c r="T572" s="2"/>
      <c r="U572" s="2"/>
      <c r="V572" s="2"/>
      <c r="W572" s="2"/>
      <c r="X572" s="2"/>
      <c r="Y572" s="2"/>
      <c r="Z572" s="3"/>
      <c r="AD572" s="3"/>
      <c r="AE572" s="3"/>
      <c r="AF572" s="3"/>
      <c r="AG572" s="3"/>
    </row>
    <row r="573" spans="5:33">
      <c r="E573" s="2"/>
      <c r="G573" s="3"/>
      <c r="H573" s="2"/>
      <c r="I573" s="2"/>
      <c r="J573" s="2"/>
      <c r="K573" s="2"/>
      <c r="L573" s="2"/>
      <c r="M573" s="2"/>
      <c r="N573" s="2"/>
      <c r="O573" s="2"/>
      <c r="P573" s="2"/>
      <c r="T573" s="2"/>
      <c r="U573" s="2"/>
      <c r="V573" s="2"/>
      <c r="W573" s="2"/>
      <c r="X573" s="2"/>
      <c r="Y573" s="2"/>
      <c r="Z573" s="3"/>
      <c r="AE573" s="3"/>
      <c r="AF573" s="3"/>
      <c r="AG573" s="3"/>
    </row>
    <row r="574" spans="5:33">
      <c r="E574" s="2"/>
      <c r="G574" s="3"/>
      <c r="H574" s="2"/>
      <c r="I574" s="2"/>
      <c r="J574" s="2"/>
      <c r="K574" s="2"/>
      <c r="L574" s="2"/>
      <c r="M574" s="2"/>
      <c r="N574" s="2"/>
      <c r="O574" s="2"/>
      <c r="P574" s="2"/>
      <c r="T574" s="2"/>
      <c r="U574" s="2"/>
      <c r="V574" s="2"/>
      <c r="W574" s="2"/>
      <c r="X574" s="2"/>
      <c r="Y574" s="2"/>
      <c r="Z574" s="3"/>
      <c r="AE574" s="3"/>
      <c r="AF574" s="3"/>
      <c r="AG574" s="3"/>
    </row>
    <row r="575" spans="5:33">
      <c r="E575" s="2"/>
      <c r="G575" s="3"/>
      <c r="H575" s="2"/>
      <c r="I575" s="2"/>
      <c r="J575" s="2"/>
      <c r="K575" s="2"/>
      <c r="L575" s="2"/>
      <c r="M575" s="2"/>
      <c r="N575" s="2"/>
      <c r="O575" s="2"/>
      <c r="P575" s="2"/>
      <c r="T575" s="2"/>
      <c r="U575" s="2"/>
      <c r="V575" s="2"/>
      <c r="W575" s="2"/>
      <c r="X575" s="2"/>
      <c r="Y575" s="2"/>
      <c r="Z575" s="3"/>
      <c r="AE575" s="3"/>
      <c r="AF575" s="3"/>
      <c r="AG575" s="3"/>
    </row>
    <row r="576" spans="5:33">
      <c r="E576" s="2"/>
      <c r="G576" s="3"/>
      <c r="H576" s="2"/>
      <c r="I576" s="2"/>
      <c r="J576" s="2"/>
      <c r="K576" s="2"/>
      <c r="L576" s="2"/>
      <c r="M576" s="2"/>
      <c r="N576" s="2"/>
      <c r="O576" s="2"/>
      <c r="P576" s="2"/>
      <c r="T576" s="2"/>
      <c r="U576" s="2"/>
      <c r="V576" s="2"/>
      <c r="W576" s="2"/>
      <c r="X576" s="2"/>
      <c r="Y576" s="2"/>
      <c r="Z576" s="3"/>
      <c r="AE576" s="3"/>
      <c r="AF576" s="3"/>
      <c r="AG576" s="3"/>
    </row>
    <row r="577" spans="5:33">
      <c r="E577" s="2"/>
      <c r="G577" s="3"/>
      <c r="H577" s="2"/>
      <c r="I577" s="2"/>
      <c r="J577" s="2"/>
      <c r="K577" s="2"/>
      <c r="L577" s="2"/>
      <c r="M577" s="2"/>
      <c r="N577" s="2"/>
      <c r="O577" s="2"/>
      <c r="P577" s="2"/>
      <c r="T577" s="2"/>
      <c r="U577" s="2"/>
      <c r="V577" s="2"/>
      <c r="W577" s="2"/>
      <c r="X577" s="2"/>
      <c r="Y577" s="2"/>
      <c r="Z577" s="3"/>
      <c r="AE577" s="3"/>
      <c r="AF577" s="3"/>
      <c r="AG577" s="3"/>
    </row>
    <row r="578" spans="5:33">
      <c r="E578" s="2"/>
      <c r="G578" s="3"/>
      <c r="H578" s="2"/>
      <c r="I578" s="2"/>
      <c r="J578" s="2"/>
      <c r="K578" s="2"/>
      <c r="L578" s="2"/>
      <c r="M578" s="2"/>
      <c r="N578" s="2"/>
      <c r="O578" s="2"/>
      <c r="P578" s="2"/>
      <c r="T578" s="2"/>
      <c r="U578" s="2"/>
      <c r="V578" s="2"/>
      <c r="W578" s="2"/>
      <c r="X578" s="2"/>
      <c r="Y578" s="2"/>
      <c r="Z578" s="3"/>
      <c r="AE578" s="3"/>
      <c r="AF578" s="3"/>
      <c r="AG578" s="3"/>
    </row>
    <row r="579" spans="5:33">
      <c r="E579" s="2"/>
      <c r="G579" s="3"/>
      <c r="H579" s="2"/>
      <c r="I579" s="2"/>
      <c r="J579" s="2"/>
      <c r="K579" s="2"/>
      <c r="L579" s="2"/>
      <c r="M579" s="2"/>
      <c r="N579" s="2"/>
      <c r="O579" s="2"/>
      <c r="P579" s="2"/>
      <c r="T579" s="2"/>
      <c r="U579" s="2"/>
      <c r="V579" s="2"/>
      <c r="W579" s="2"/>
      <c r="X579" s="2"/>
      <c r="Y579" s="2"/>
      <c r="Z579" s="3"/>
      <c r="AE579" s="3"/>
      <c r="AF579" s="3"/>
      <c r="AG579" s="3"/>
    </row>
    <row r="580" spans="5:33">
      <c r="E580" s="2"/>
      <c r="G580" s="3"/>
      <c r="H580" s="2"/>
      <c r="I580" s="2"/>
      <c r="J580" s="2"/>
      <c r="K580" s="2"/>
      <c r="L580" s="2"/>
      <c r="M580" s="2"/>
      <c r="N580" s="2"/>
      <c r="O580" s="2"/>
      <c r="P580" s="2"/>
      <c r="T580" s="2"/>
      <c r="U580" s="2"/>
      <c r="V580" s="2"/>
      <c r="W580" s="2"/>
      <c r="X580" s="2"/>
      <c r="Y580" s="2"/>
      <c r="Z580" s="3"/>
      <c r="AE580" s="3"/>
      <c r="AF580" s="3"/>
      <c r="AG580" s="3"/>
    </row>
    <row r="581" spans="5:33">
      <c r="E581" s="2"/>
      <c r="G581" s="3"/>
      <c r="H581" s="2"/>
      <c r="I581" s="2"/>
      <c r="J581" s="2"/>
      <c r="K581" s="2"/>
      <c r="L581" s="2"/>
      <c r="M581" s="2"/>
      <c r="N581" s="2"/>
      <c r="O581" s="2"/>
      <c r="P581" s="2"/>
      <c r="T581" s="2"/>
      <c r="U581" s="2"/>
      <c r="V581" s="2"/>
      <c r="W581" s="2"/>
      <c r="X581" s="2"/>
      <c r="Y581" s="2"/>
      <c r="Z581" s="3"/>
      <c r="AE581" s="3"/>
      <c r="AF581" s="3"/>
      <c r="AG581" s="3"/>
    </row>
    <row r="582" spans="5:33">
      <c r="E582" s="2"/>
      <c r="G582" s="3"/>
      <c r="H582" s="2"/>
      <c r="I582" s="2"/>
      <c r="J582" s="2"/>
      <c r="K582" s="2"/>
      <c r="L582" s="2"/>
      <c r="M582" s="2"/>
      <c r="N582" s="2"/>
      <c r="O582" s="2"/>
      <c r="P582" s="2"/>
      <c r="T582" s="2"/>
      <c r="U582" s="2"/>
      <c r="V582" s="2"/>
      <c r="W582" s="2"/>
      <c r="X582" s="2"/>
      <c r="Y582" s="2"/>
      <c r="Z582" s="3"/>
      <c r="AE582" s="3"/>
      <c r="AF582" s="3"/>
      <c r="AG582" s="3"/>
    </row>
    <row r="583" spans="5:33">
      <c r="E583" s="2"/>
      <c r="G583" s="3"/>
      <c r="H583" s="2"/>
      <c r="I583" s="2"/>
      <c r="J583" s="2"/>
      <c r="K583" s="2"/>
      <c r="L583" s="2"/>
      <c r="M583" s="2"/>
      <c r="N583" s="2"/>
      <c r="O583" s="2"/>
      <c r="P583" s="2"/>
      <c r="T583" s="2"/>
      <c r="U583" s="2"/>
      <c r="V583" s="2"/>
      <c r="W583" s="2"/>
      <c r="X583" s="2"/>
      <c r="Y583" s="2"/>
      <c r="Z583" s="3"/>
      <c r="AE583" s="3"/>
      <c r="AF583" s="3"/>
      <c r="AG583" s="3"/>
    </row>
    <row r="584" spans="5:33">
      <c r="E584" s="2"/>
      <c r="G584" s="3"/>
      <c r="H584" s="2"/>
      <c r="I584" s="2"/>
      <c r="J584" s="2"/>
      <c r="K584" s="2"/>
      <c r="L584" s="2"/>
      <c r="M584" s="2"/>
      <c r="N584" s="2"/>
      <c r="O584" s="2"/>
      <c r="P584" s="2"/>
      <c r="T584" s="2"/>
      <c r="U584" s="2"/>
      <c r="V584" s="2"/>
      <c r="W584" s="2"/>
      <c r="X584" s="2"/>
      <c r="Y584" s="2"/>
      <c r="Z584" s="3"/>
      <c r="AE584" s="3"/>
      <c r="AF584" s="3"/>
      <c r="AG584" s="3"/>
    </row>
    <row r="585" spans="5:33">
      <c r="E585" s="2"/>
      <c r="G585" s="3"/>
      <c r="H585" s="2"/>
      <c r="I585" s="2"/>
      <c r="J585" s="2"/>
      <c r="K585" s="2"/>
      <c r="L585" s="2"/>
      <c r="M585" s="2"/>
      <c r="N585" s="2"/>
      <c r="O585" s="2"/>
      <c r="P585" s="2"/>
      <c r="T585" s="2"/>
      <c r="U585" s="2"/>
      <c r="V585" s="2"/>
      <c r="W585" s="2"/>
      <c r="X585" s="2"/>
      <c r="Y585" s="2"/>
      <c r="Z585" s="3"/>
      <c r="AE585" s="3"/>
      <c r="AF585" s="3"/>
      <c r="AG585" s="3"/>
    </row>
    <row r="586" spans="5:33">
      <c r="E586" s="2"/>
      <c r="G586" s="3"/>
      <c r="H586" s="2"/>
      <c r="I586" s="2"/>
      <c r="J586" s="2"/>
      <c r="K586" s="2"/>
      <c r="L586" s="2"/>
      <c r="M586" s="2"/>
      <c r="N586" s="2"/>
      <c r="O586" s="2"/>
      <c r="P586" s="2"/>
      <c r="T586" s="2"/>
      <c r="U586" s="2"/>
      <c r="V586" s="2"/>
      <c r="W586" s="2"/>
      <c r="X586" s="2"/>
      <c r="Y586" s="2"/>
      <c r="Z586" s="3"/>
      <c r="AE586" s="3"/>
      <c r="AF586" s="3"/>
      <c r="AG586" s="3"/>
    </row>
    <row r="587" spans="5:33">
      <c r="E587" s="2"/>
      <c r="G587" s="3"/>
      <c r="H587" s="2"/>
      <c r="I587" s="2"/>
      <c r="J587" s="2"/>
      <c r="K587" s="2"/>
      <c r="L587" s="2"/>
      <c r="M587" s="2"/>
      <c r="N587" s="2"/>
      <c r="O587" s="2"/>
      <c r="P587" s="2"/>
      <c r="T587" s="2"/>
      <c r="U587" s="2"/>
      <c r="V587" s="2"/>
      <c r="W587" s="2"/>
      <c r="X587" s="2"/>
      <c r="Y587" s="2"/>
      <c r="Z587" s="3"/>
      <c r="AE587" s="3"/>
      <c r="AF587" s="3"/>
      <c r="AG587" s="3"/>
    </row>
    <row r="588" spans="5:33">
      <c r="E588" s="2"/>
      <c r="G588" s="3"/>
      <c r="Q588" s="1"/>
      <c r="R588" s="1"/>
      <c r="S588" s="1"/>
    </row>
    <row r="589" spans="5:33">
      <c r="E589" s="2"/>
      <c r="G589" s="3"/>
      <c r="Q589" s="1"/>
      <c r="R589" s="1"/>
      <c r="S589" s="1"/>
    </row>
    <row r="590" spans="5:33">
      <c r="E590" s="2"/>
      <c r="G590" s="3"/>
      <c r="Q590" s="1"/>
      <c r="R590" s="1"/>
      <c r="S590" s="1"/>
    </row>
    <row r="591" spans="5:33">
      <c r="E591" s="2"/>
      <c r="G591" s="3"/>
      <c r="Q591" s="1"/>
      <c r="R591" s="1"/>
      <c r="S591" s="1"/>
    </row>
    <row r="592" spans="5:33">
      <c r="E592" s="2"/>
      <c r="G592" s="3"/>
      <c r="Q592" s="1"/>
      <c r="R592" s="1"/>
      <c r="S592" s="1"/>
    </row>
    <row r="593" spans="5:19">
      <c r="E593" s="2"/>
      <c r="G593" s="3"/>
      <c r="Q593" s="1"/>
      <c r="R593" s="1"/>
      <c r="S593" s="1"/>
    </row>
    <row r="594" spans="5:19">
      <c r="E594" s="2"/>
      <c r="G594" s="3"/>
      <c r="Q594" s="1"/>
      <c r="R594" s="1"/>
      <c r="S594" s="1"/>
    </row>
    <row r="595" spans="5:19">
      <c r="E595" s="2"/>
      <c r="G595" s="3"/>
      <c r="Q595" s="1"/>
      <c r="R595" s="1"/>
      <c r="S595" s="1"/>
    </row>
    <row r="596" spans="5:19">
      <c r="E596" s="2"/>
      <c r="G596" s="3"/>
      <c r="Q596" s="1"/>
      <c r="R596" s="1"/>
      <c r="S596" s="1"/>
    </row>
    <row r="597" spans="5:19">
      <c r="E597" s="2"/>
      <c r="G597" s="3"/>
      <c r="Q597" s="1"/>
      <c r="R597" s="1"/>
      <c r="S597" s="1"/>
    </row>
    <row r="598" spans="5:19">
      <c r="E598" s="2"/>
      <c r="G598" s="3"/>
      <c r="Q598" s="1"/>
      <c r="R598" s="1"/>
      <c r="S598" s="1"/>
    </row>
    <row r="599" spans="5:19">
      <c r="E599" s="2"/>
      <c r="G599" s="3"/>
      <c r="Q599" s="1"/>
      <c r="R599" s="1"/>
      <c r="S599" s="1"/>
    </row>
    <row r="600" spans="5:19">
      <c r="E600" s="2"/>
      <c r="G600" s="3"/>
      <c r="Q600" s="1"/>
      <c r="R600" s="1"/>
      <c r="S600" s="1"/>
    </row>
    <row r="601" spans="5:19">
      <c r="E601" s="2"/>
      <c r="G601" s="3"/>
      <c r="Q601" s="1"/>
      <c r="R601" s="1"/>
      <c r="S601" s="1"/>
    </row>
    <row r="602" spans="5:19">
      <c r="E602" s="2"/>
      <c r="G602" s="3"/>
      <c r="Q602" s="1"/>
      <c r="R602" s="1"/>
      <c r="S602" s="1"/>
    </row>
    <row r="603" spans="5:19">
      <c r="E603" s="2"/>
      <c r="G603" s="3"/>
      <c r="Q603" s="1"/>
      <c r="R603" s="1"/>
      <c r="S603" s="1"/>
    </row>
    <row r="604" spans="5:19">
      <c r="E604" s="2"/>
      <c r="G604" s="3"/>
      <c r="Q604" s="1"/>
      <c r="R604" s="1"/>
      <c r="S604" s="1"/>
    </row>
    <row r="605" spans="5:19">
      <c r="E605" s="2"/>
      <c r="G605" s="3"/>
      <c r="Q605" s="1"/>
      <c r="R605" s="1"/>
      <c r="S605" s="1"/>
    </row>
    <row r="606" spans="5:19">
      <c r="E606" s="2"/>
      <c r="G606" s="3"/>
      <c r="Q606" s="1"/>
      <c r="R606" s="1"/>
      <c r="S606" s="1"/>
    </row>
    <row r="607" spans="5:19">
      <c r="E607" s="2"/>
      <c r="G607" s="3"/>
      <c r="Q607" s="1"/>
      <c r="R607" s="1"/>
      <c r="S607" s="1"/>
    </row>
    <row r="608" spans="5:19">
      <c r="E608" s="2"/>
      <c r="G608" s="3"/>
      <c r="Q608" s="1"/>
      <c r="R608" s="1"/>
      <c r="S608" s="1"/>
    </row>
    <row r="609" spans="5:19">
      <c r="E609" s="2"/>
      <c r="G609" s="3"/>
      <c r="Q609" s="1"/>
      <c r="R609" s="1"/>
      <c r="S609" s="1"/>
    </row>
    <row r="610" spans="5:19">
      <c r="E610" s="2"/>
      <c r="G610" s="3"/>
      <c r="Q610" s="1"/>
      <c r="R610" s="1"/>
      <c r="S610" s="1"/>
    </row>
    <row r="611" spans="5:19">
      <c r="E611" s="2"/>
      <c r="G611" s="3"/>
      <c r="Q611" s="1"/>
      <c r="R611" s="1"/>
      <c r="S611" s="1"/>
    </row>
    <row r="612" spans="5:19">
      <c r="E612" s="2"/>
      <c r="G612" s="3"/>
      <c r="Q612" s="1"/>
      <c r="R612" s="1"/>
      <c r="S612" s="1"/>
    </row>
    <row r="613" spans="5:19">
      <c r="E613" s="2"/>
      <c r="G613" s="3"/>
      <c r="Q613" s="1"/>
      <c r="R613" s="1"/>
      <c r="S613" s="1"/>
    </row>
    <row r="614" spans="5:19">
      <c r="E614" s="2"/>
      <c r="G614" s="3"/>
      <c r="Q614" s="1"/>
      <c r="R614" s="1"/>
      <c r="S614" s="1"/>
    </row>
    <row r="615" spans="5:19">
      <c r="E615" s="2"/>
      <c r="G615" s="3"/>
      <c r="Q615" s="1"/>
      <c r="R615" s="1"/>
      <c r="S615" s="1"/>
    </row>
    <row r="616" spans="5:19">
      <c r="E616" s="2"/>
      <c r="G616" s="3"/>
      <c r="Q616" s="1"/>
      <c r="R616" s="1"/>
      <c r="S616" s="1"/>
    </row>
    <row r="617" spans="5:19">
      <c r="E617" s="2"/>
      <c r="G617" s="3"/>
      <c r="Q617" s="1"/>
      <c r="R617" s="1"/>
      <c r="S617" s="1"/>
    </row>
    <row r="618" spans="5:19">
      <c r="E618" s="2"/>
      <c r="G618" s="3"/>
      <c r="Q618" s="1"/>
      <c r="R618" s="1"/>
      <c r="S618" s="1"/>
    </row>
    <row r="619" spans="5:19">
      <c r="E619" s="2"/>
      <c r="G619" s="3"/>
      <c r="Q619" s="1"/>
      <c r="R619" s="1"/>
      <c r="S619" s="1"/>
    </row>
    <row r="620" spans="5:19">
      <c r="E620" s="2"/>
      <c r="G620" s="3"/>
      <c r="Q620" s="1"/>
      <c r="R620" s="1"/>
      <c r="S620" s="1"/>
    </row>
    <row r="621" spans="5:19">
      <c r="E621" s="2"/>
      <c r="G621" s="3"/>
      <c r="Q621" s="1"/>
      <c r="R621" s="1"/>
      <c r="S621" s="1"/>
    </row>
    <row r="622" spans="5:19">
      <c r="E622" s="2"/>
      <c r="G622" s="3"/>
      <c r="Q622" s="1"/>
      <c r="R622" s="1"/>
      <c r="S622" s="1"/>
    </row>
    <row r="623" spans="5:19">
      <c r="E623" s="2"/>
      <c r="G623" s="3"/>
      <c r="Q623" s="1"/>
      <c r="R623" s="1"/>
      <c r="S623" s="1"/>
    </row>
    <row r="624" spans="5:19">
      <c r="E624" s="2"/>
      <c r="G624" s="3"/>
      <c r="Q624" s="1"/>
      <c r="R624" s="1"/>
      <c r="S624" s="1"/>
    </row>
    <row r="625" spans="5:19">
      <c r="E625" s="2"/>
      <c r="G625" s="3"/>
      <c r="Q625" s="1"/>
      <c r="R625" s="1"/>
      <c r="S625" s="1"/>
    </row>
    <row r="626" spans="5:19">
      <c r="E626" s="2"/>
      <c r="G626" s="3"/>
      <c r="Q626" s="1"/>
      <c r="R626" s="1"/>
      <c r="S626" s="1"/>
    </row>
    <row r="627" spans="5:19">
      <c r="E627" s="2"/>
      <c r="G627" s="3"/>
      <c r="Q627" s="1"/>
      <c r="R627" s="1"/>
      <c r="S627" s="1"/>
    </row>
    <row r="628" spans="5:19">
      <c r="E628" s="2"/>
      <c r="G628" s="3"/>
      <c r="Q628" s="1"/>
      <c r="R628" s="1"/>
      <c r="S628" s="1"/>
    </row>
    <row r="629" spans="5:19">
      <c r="E629" s="2"/>
      <c r="G629" s="3"/>
      <c r="Q629" s="1"/>
      <c r="R629" s="1"/>
      <c r="S629" s="1"/>
    </row>
    <row r="630" spans="5:19">
      <c r="E630" s="2"/>
      <c r="G630" s="3"/>
      <c r="Q630" s="1"/>
      <c r="R630" s="1"/>
      <c r="S630" s="1"/>
    </row>
    <row r="631" spans="5:19">
      <c r="E631" s="2"/>
      <c r="G631" s="3"/>
      <c r="Q631" s="1"/>
      <c r="R631" s="1"/>
      <c r="S631" s="1"/>
    </row>
    <row r="632" spans="5:19">
      <c r="E632" s="2"/>
      <c r="G632" s="3"/>
      <c r="Q632" s="1"/>
      <c r="R632" s="1"/>
      <c r="S632" s="1"/>
    </row>
    <row r="633" spans="5:19">
      <c r="E633" s="2"/>
      <c r="G633" s="3"/>
      <c r="Q633" s="1"/>
      <c r="R633" s="1"/>
      <c r="S633" s="1"/>
    </row>
    <row r="634" spans="5:19">
      <c r="E634" s="2"/>
      <c r="G634" s="3"/>
      <c r="Q634" s="1"/>
      <c r="R634" s="1"/>
      <c r="S634" s="1"/>
    </row>
    <row r="635" spans="5:19">
      <c r="E635" s="2"/>
      <c r="G635" s="3"/>
      <c r="Q635" s="1"/>
      <c r="R635" s="1"/>
      <c r="S635" s="1"/>
    </row>
    <row r="636" spans="5:19">
      <c r="E636" s="2"/>
      <c r="G636" s="3"/>
      <c r="Q636" s="1"/>
      <c r="R636" s="1"/>
      <c r="S636" s="1"/>
    </row>
    <row r="637" spans="5:19">
      <c r="E637" s="2"/>
      <c r="G637" s="3"/>
      <c r="Q637" s="1"/>
      <c r="R637" s="1"/>
      <c r="S637" s="1"/>
    </row>
    <row r="638" spans="5:19">
      <c r="E638" s="2"/>
      <c r="G638" s="3"/>
      <c r="Q638" s="1"/>
      <c r="R638" s="1"/>
      <c r="S638" s="1"/>
    </row>
    <row r="639" spans="5:19">
      <c r="E639" s="2"/>
      <c r="G639" s="3"/>
      <c r="Q639" s="1"/>
      <c r="R639" s="1"/>
      <c r="S639" s="1"/>
    </row>
    <row r="640" spans="5:19">
      <c r="E640" s="2"/>
      <c r="G640" s="3"/>
      <c r="Q640" s="1"/>
      <c r="R640" s="1"/>
      <c r="S640" s="1"/>
    </row>
    <row r="641" spans="5:19">
      <c r="E641" s="2"/>
      <c r="G641" s="3"/>
      <c r="Q641" s="1"/>
      <c r="R641" s="1"/>
      <c r="S641" s="1"/>
    </row>
    <row r="642" spans="5:19">
      <c r="E642" s="2"/>
      <c r="G642" s="3"/>
      <c r="Q642" s="1"/>
      <c r="R642" s="1"/>
      <c r="S642" s="1"/>
    </row>
    <row r="643" spans="5:19">
      <c r="E643" s="2"/>
      <c r="G643" s="3"/>
      <c r="Q643" s="1"/>
      <c r="R643" s="1"/>
      <c r="S643" s="1"/>
    </row>
    <row r="644" spans="5:19">
      <c r="E644" s="2"/>
      <c r="G644" s="3"/>
      <c r="Q644" s="1"/>
      <c r="R644" s="1"/>
      <c r="S644" s="1"/>
    </row>
    <row r="645" spans="5:19">
      <c r="E645" s="2"/>
      <c r="G645" s="3"/>
      <c r="Q645" s="1"/>
      <c r="R645" s="1"/>
      <c r="S645" s="1"/>
    </row>
    <row r="646" spans="5:19">
      <c r="E646" s="2"/>
      <c r="G646" s="3"/>
      <c r="Q646" s="1"/>
      <c r="R646" s="1"/>
      <c r="S646" s="1"/>
    </row>
    <row r="647" spans="5:19">
      <c r="E647" s="2"/>
      <c r="G647" s="3"/>
      <c r="Q647" s="1"/>
      <c r="R647" s="1"/>
      <c r="S647" s="1"/>
    </row>
    <row r="648" spans="5:19">
      <c r="E648" s="2"/>
      <c r="G648" s="3"/>
      <c r="Q648" s="1"/>
      <c r="R648" s="1"/>
      <c r="S648" s="1"/>
    </row>
    <row r="649" spans="5:19">
      <c r="E649" s="2"/>
      <c r="G649" s="3"/>
      <c r="Q649" s="1"/>
      <c r="R649" s="1"/>
      <c r="S649" s="1"/>
    </row>
    <row r="650" spans="5:19">
      <c r="E650" s="2"/>
      <c r="G650" s="3"/>
      <c r="Q650" s="1"/>
      <c r="R650" s="1"/>
      <c r="S650" s="1"/>
    </row>
    <row r="651" spans="5:19">
      <c r="E651" s="2"/>
      <c r="G651" s="3"/>
      <c r="Q651" s="1"/>
      <c r="R651" s="1"/>
      <c r="S651" s="1"/>
    </row>
    <row r="652" spans="5:19">
      <c r="E652" s="2"/>
      <c r="G652" s="3"/>
      <c r="Q652" s="1"/>
      <c r="R652" s="1"/>
      <c r="S652" s="1"/>
    </row>
    <row r="653" spans="5:19">
      <c r="E653" s="2"/>
      <c r="G653" s="3"/>
      <c r="Q653" s="1"/>
      <c r="R653" s="1"/>
      <c r="S653" s="1"/>
    </row>
    <row r="654" spans="5:19">
      <c r="E654" s="2"/>
      <c r="G654" s="3"/>
      <c r="Q654" s="1"/>
      <c r="R654" s="1"/>
      <c r="S654" s="1"/>
    </row>
    <row r="655" spans="5:19">
      <c r="E655" s="2"/>
      <c r="G655" s="3"/>
      <c r="Q655" s="1"/>
      <c r="R655" s="1"/>
      <c r="S655" s="1"/>
    </row>
    <row r="656" spans="5:19">
      <c r="E656" s="2"/>
      <c r="G656" s="3"/>
      <c r="Q656" s="1"/>
      <c r="R656" s="1"/>
      <c r="S656" s="1"/>
    </row>
    <row r="657" spans="5:19">
      <c r="E657" s="2"/>
      <c r="G657" s="3"/>
      <c r="Q657" s="1"/>
      <c r="R657" s="1"/>
      <c r="S657" s="1"/>
    </row>
    <row r="658" spans="5:19">
      <c r="E658" s="2"/>
      <c r="G658" s="3"/>
      <c r="Q658" s="1"/>
      <c r="R658" s="1"/>
      <c r="S658" s="1"/>
    </row>
    <row r="659" spans="5:19">
      <c r="E659" s="2"/>
      <c r="G659" s="3"/>
      <c r="Q659" s="1"/>
      <c r="R659" s="1"/>
      <c r="S659" s="1"/>
    </row>
    <row r="660" spans="5:19">
      <c r="E660" s="2"/>
      <c r="G660" s="3"/>
      <c r="Q660" s="1"/>
      <c r="R660" s="1"/>
      <c r="S660" s="1"/>
    </row>
    <row r="661" spans="5:19">
      <c r="E661" s="2"/>
      <c r="G661" s="3"/>
      <c r="Q661" s="1"/>
      <c r="R661" s="1"/>
      <c r="S661" s="1"/>
    </row>
    <row r="662" spans="5:19">
      <c r="E662" s="2"/>
      <c r="G662" s="3"/>
      <c r="Q662" s="1"/>
      <c r="R662" s="1"/>
      <c r="S662" s="1"/>
    </row>
    <row r="663" spans="5:19">
      <c r="E663" s="2"/>
      <c r="G663" s="3"/>
      <c r="Q663" s="1"/>
      <c r="R663" s="1"/>
      <c r="S663" s="1"/>
    </row>
    <row r="664" spans="5:19">
      <c r="E664" s="2"/>
      <c r="G664" s="3"/>
      <c r="Q664" s="1"/>
      <c r="R664" s="1"/>
      <c r="S664" s="1"/>
    </row>
    <row r="665" spans="5:19">
      <c r="E665" s="2"/>
      <c r="G665" s="3"/>
      <c r="Q665" s="1"/>
      <c r="R665" s="1"/>
      <c r="S665" s="1"/>
    </row>
    <row r="666" spans="5:19">
      <c r="E666" s="2"/>
      <c r="G666" s="3"/>
      <c r="Q666" s="1"/>
      <c r="R666" s="1"/>
      <c r="S666" s="1"/>
    </row>
    <row r="667" spans="5:19">
      <c r="E667" s="2"/>
      <c r="G667" s="3"/>
      <c r="Q667" s="1"/>
      <c r="R667" s="1"/>
      <c r="S667" s="1"/>
    </row>
    <row r="668" spans="5:19">
      <c r="E668" s="2"/>
      <c r="G668" s="3"/>
      <c r="Q668" s="1"/>
      <c r="R668" s="1"/>
      <c r="S668" s="1"/>
    </row>
    <row r="669" spans="5:19">
      <c r="E669" s="2"/>
      <c r="G669" s="3"/>
      <c r="Q669" s="1"/>
      <c r="R669" s="1"/>
      <c r="S669" s="1"/>
    </row>
    <row r="670" spans="5:19">
      <c r="E670" s="2"/>
      <c r="G670" s="3"/>
      <c r="Q670" s="1"/>
      <c r="R670" s="1"/>
      <c r="S670" s="1"/>
    </row>
    <row r="671" spans="5:19">
      <c r="E671" s="2"/>
      <c r="G671" s="3"/>
      <c r="Q671" s="1"/>
      <c r="R671" s="1"/>
      <c r="S671" s="1"/>
    </row>
    <row r="672" spans="5:19">
      <c r="E672" s="2"/>
      <c r="G672" s="3"/>
      <c r="Q672" s="1"/>
      <c r="R672" s="1"/>
      <c r="S672" s="1"/>
    </row>
    <row r="673" spans="5:19">
      <c r="E673" s="2"/>
      <c r="G673" s="3"/>
      <c r="Q673" s="1"/>
      <c r="R673" s="1"/>
      <c r="S673" s="1"/>
    </row>
    <row r="674" spans="5:19">
      <c r="E674" s="2"/>
      <c r="G674" s="3"/>
      <c r="Q674" s="1"/>
      <c r="R674" s="1"/>
      <c r="S674" s="1"/>
    </row>
    <row r="675" spans="5:19">
      <c r="E675" s="2"/>
      <c r="G675" s="3"/>
      <c r="Q675" s="1"/>
      <c r="R675" s="1"/>
      <c r="S675" s="1"/>
    </row>
    <row r="676" spans="5:19">
      <c r="E676" s="2"/>
      <c r="G676" s="3"/>
      <c r="Q676" s="1"/>
      <c r="R676" s="1"/>
      <c r="S676" s="1"/>
    </row>
    <row r="677" spans="5:19">
      <c r="E677" s="2"/>
      <c r="G677" s="3"/>
      <c r="Q677" s="1"/>
      <c r="R677" s="1"/>
      <c r="S677" s="1"/>
    </row>
    <row r="678" spans="5:19">
      <c r="E678" s="2"/>
      <c r="G678" s="3"/>
      <c r="Q678" s="1"/>
      <c r="R678" s="1"/>
      <c r="S678" s="1"/>
    </row>
    <row r="679" spans="5:19">
      <c r="E679" s="2"/>
      <c r="G679" s="3"/>
      <c r="Q679" s="1"/>
      <c r="R679" s="1"/>
      <c r="S679" s="1"/>
    </row>
    <row r="680" spans="5:19">
      <c r="E680" s="2"/>
      <c r="G680" s="3"/>
      <c r="Q680" s="1"/>
      <c r="R680" s="1"/>
      <c r="S680" s="1"/>
    </row>
    <row r="681" spans="5:19">
      <c r="E681" s="2"/>
      <c r="G681" s="3"/>
      <c r="Q681" s="1"/>
      <c r="R681" s="1"/>
      <c r="S681" s="1"/>
    </row>
    <row r="682" spans="5:19">
      <c r="E682" s="2"/>
      <c r="G682" s="3"/>
      <c r="Q682" s="1"/>
      <c r="R682" s="1"/>
      <c r="S682" s="1"/>
    </row>
    <row r="683" spans="5:19">
      <c r="E683" s="2"/>
      <c r="G683" s="3"/>
      <c r="Q683" s="1"/>
      <c r="R683" s="1"/>
      <c r="S683" s="1"/>
    </row>
    <row r="684" spans="5:19">
      <c r="E684" s="2"/>
      <c r="G684" s="3"/>
      <c r="Q684" s="1"/>
      <c r="R684" s="1"/>
      <c r="S684" s="1"/>
    </row>
    <row r="685" spans="5:19">
      <c r="E685" s="2"/>
      <c r="G685" s="3"/>
      <c r="Q685" s="1"/>
      <c r="R685" s="1"/>
      <c r="S685" s="1"/>
    </row>
    <row r="686" spans="5:19">
      <c r="E686" s="2"/>
      <c r="G686" s="3"/>
      <c r="Q686" s="1"/>
      <c r="R686" s="1"/>
      <c r="S686" s="1"/>
    </row>
    <row r="687" spans="5:19">
      <c r="E687" s="2"/>
      <c r="G687" s="3"/>
      <c r="Q687" s="1"/>
      <c r="R687" s="1"/>
      <c r="S687" s="1"/>
    </row>
    <row r="688" spans="5:19">
      <c r="E688" s="2"/>
      <c r="G688" s="3"/>
      <c r="Q688" s="1"/>
      <c r="R688" s="1"/>
      <c r="S688" s="1"/>
    </row>
    <row r="689" spans="5:19">
      <c r="E689" s="2"/>
      <c r="G689" s="3"/>
      <c r="Q689" s="1"/>
      <c r="R689" s="1"/>
      <c r="S689" s="1"/>
    </row>
    <row r="690" spans="5:19">
      <c r="E690" s="2"/>
      <c r="G690" s="3"/>
      <c r="Q690" s="1"/>
      <c r="R690" s="1"/>
      <c r="S690" s="1"/>
    </row>
    <row r="691" spans="5:19">
      <c r="E691" s="2"/>
      <c r="G691" s="3"/>
      <c r="Q691" s="1"/>
      <c r="R691" s="1"/>
      <c r="S691" s="1"/>
    </row>
    <row r="692" spans="5:19">
      <c r="E692" s="2"/>
      <c r="G692" s="3"/>
      <c r="Q692" s="1"/>
      <c r="R692" s="1"/>
      <c r="S692" s="1"/>
    </row>
    <row r="693" spans="5:19">
      <c r="E693" s="2"/>
      <c r="G693" s="3"/>
      <c r="Q693" s="1"/>
      <c r="R693" s="1"/>
      <c r="S693" s="1"/>
    </row>
    <row r="694" spans="5:19">
      <c r="E694" s="2"/>
      <c r="G694" s="3"/>
      <c r="Q694" s="1"/>
      <c r="R694" s="1"/>
      <c r="S694" s="1"/>
    </row>
    <row r="695" spans="5:19">
      <c r="E695" s="2"/>
      <c r="G695" s="3"/>
      <c r="Q695" s="1"/>
      <c r="R695" s="1"/>
      <c r="S695" s="1"/>
    </row>
    <row r="696" spans="5:19">
      <c r="E696" s="2"/>
      <c r="G696" s="3"/>
      <c r="Q696" s="1"/>
      <c r="R696" s="1"/>
      <c r="S696" s="1"/>
    </row>
    <row r="697" spans="5:19">
      <c r="E697" s="2"/>
      <c r="G697" s="3"/>
      <c r="Q697" s="1"/>
      <c r="R697" s="1"/>
      <c r="S697" s="1"/>
    </row>
    <row r="698" spans="5:19">
      <c r="E698" s="2"/>
      <c r="G698" s="3"/>
      <c r="Q698" s="1"/>
      <c r="R698" s="1"/>
      <c r="S698" s="1"/>
    </row>
    <row r="699" spans="5:19">
      <c r="E699" s="2"/>
      <c r="G699" s="3"/>
      <c r="Q699" s="1"/>
      <c r="R699" s="1"/>
      <c r="S699" s="1"/>
    </row>
    <row r="700" spans="5:19">
      <c r="E700" s="2"/>
      <c r="G700" s="3"/>
      <c r="Q700" s="1"/>
      <c r="R700" s="1"/>
      <c r="S700" s="1"/>
    </row>
    <row r="701" spans="5:19">
      <c r="E701" s="2"/>
      <c r="G701" s="3"/>
      <c r="Q701" s="1"/>
      <c r="R701" s="1"/>
      <c r="S701" s="1"/>
    </row>
    <row r="702" spans="5:19">
      <c r="E702" s="2"/>
      <c r="G702" s="3"/>
      <c r="Q702" s="1"/>
      <c r="R702" s="1"/>
      <c r="S702" s="1"/>
    </row>
    <row r="703" spans="5:19">
      <c r="E703" s="2"/>
      <c r="G703" s="3"/>
      <c r="Q703" s="1"/>
      <c r="R703" s="1"/>
      <c r="S703" s="1"/>
    </row>
    <row r="704" spans="5:19">
      <c r="E704" s="2"/>
      <c r="G704" s="3"/>
      <c r="Q704" s="1"/>
      <c r="R704" s="1"/>
      <c r="S704" s="1"/>
    </row>
    <row r="705" spans="5:19">
      <c r="E705" s="2"/>
      <c r="G705" s="3"/>
      <c r="Q705" s="1"/>
      <c r="R705" s="1"/>
      <c r="S705" s="1"/>
    </row>
    <row r="706" spans="5:19">
      <c r="E706" s="2"/>
      <c r="G706" s="3"/>
      <c r="Q706" s="1"/>
      <c r="R706" s="1"/>
      <c r="S706" s="1"/>
    </row>
    <row r="707" spans="5:19">
      <c r="E707" s="2"/>
      <c r="G707" s="3"/>
      <c r="Q707" s="1"/>
      <c r="R707" s="1"/>
      <c r="S707" s="1"/>
    </row>
    <row r="708" spans="5:19">
      <c r="E708" s="2"/>
      <c r="G708" s="3"/>
      <c r="Q708" s="1"/>
      <c r="R708" s="1"/>
      <c r="S708" s="1"/>
    </row>
    <row r="709" spans="5:19">
      <c r="E709" s="2"/>
      <c r="G709" s="3"/>
      <c r="Q709" s="1"/>
      <c r="R709" s="1"/>
      <c r="S709" s="1"/>
    </row>
    <row r="710" spans="5:19">
      <c r="E710" s="2"/>
      <c r="G710" s="3"/>
      <c r="Q710" s="1"/>
      <c r="R710" s="1"/>
      <c r="S710" s="1"/>
    </row>
    <row r="711" spans="5:19">
      <c r="E711" s="2"/>
      <c r="G711" s="3"/>
      <c r="Q711" s="1"/>
      <c r="R711" s="1"/>
      <c r="S711" s="1"/>
    </row>
    <row r="712" spans="5:19">
      <c r="E712" s="2"/>
      <c r="G712" s="3"/>
      <c r="Q712" s="1"/>
      <c r="R712" s="1"/>
      <c r="S712" s="1"/>
    </row>
    <row r="713" spans="5:19">
      <c r="E713" s="2"/>
      <c r="G713" s="3"/>
      <c r="Q713" s="1"/>
      <c r="R713" s="1"/>
      <c r="S713" s="1"/>
    </row>
    <row r="714" spans="5:19">
      <c r="E714" s="2"/>
      <c r="G714" s="3"/>
      <c r="Q714" s="1"/>
      <c r="R714" s="1"/>
      <c r="S714" s="1"/>
    </row>
    <row r="715" spans="5:19">
      <c r="E715" s="2"/>
      <c r="G715" s="3"/>
      <c r="Q715" s="1"/>
      <c r="R715" s="1"/>
      <c r="S715" s="1"/>
    </row>
    <row r="716" spans="5:19">
      <c r="E716" s="2"/>
      <c r="G716" s="3"/>
      <c r="Q716" s="1"/>
      <c r="R716" s="1"/>
      <c r="S716" s="1"/>
    </row>
    <row r="717" spans="5:19">
      <c r="E717" s="2"/>
      <c r="G717" s="3"/>
      <c r="Q717" s="1"/>
      <c r="R717" s="1"/>
      <c r="S717" s="1"/>
    </row>
    <row r="718" spans="5:19">
      <c r="E718" s="2"/>
      <c r="G718" s="3"/>
      <c r="Q718" s="1"/>
      <c r="R718" s="1"/>
      <c r="S718" s="1"/>
    </row>
    <row r="719" spans="5:19">
      <c r="E719" s="2"/>
      <c r="G719" s="3"/>
      <c r="Q719" s="1"/>
      <c r="R719" s="1"/>
      <c r="S719" s="1"/>
    </row>
    <row r="720" spans="5:19">
      <c r="E720" s="2"/>
      <c r="G720" s="3"/>
      <c r="Q720" s="1"/>
      <c r="R720" s="1"/>
      <c r="S720" s="1"/>
    </row>
    <row r="721" spans="5:19">
      <c r="E721" s="2"/>
      <c r="G721" s="3"/>
      <c r="Q721" s="1"/>
      <c r="R721" s="1"/>
      <c r="S721" s="1"/>
    </row>
    <row r="722" spans="5:19">
      <c r="E722" s="2"/>
      <c r="G722" s="3"/>
      <c r="Q722" s="1"/>
      <c r="R722" s="1"/>
      <c r="S722" s="1"/>
    </row>
    <row r="723" spans="5:19">
      <c r="E723" s="2"/>
      <c r="G723" s="3"/>
      <c r="Q723" s="1"/>
      <c r="R723" s="1"/>
      <c r="S723" s="1"/>
    </row>
    <row r="724" spans="5:19">
      <c r="E724" s="2"/>
      <c r="G724" s="3"/>
      <c r="Q724" s="1"/>
      <c r="R724" s="1"/>
      <c r="S724" s="1"/>
    </row>
    <row r="725" spans="5:19">
      <c r="E725" s="2"/>
      <c r="G725" s="3"/>
      <c r="Q725" s="1"/>
      <c r="R725" s="1"/>
      <c r="S725" s="1"/>
    </row>
    <row r="726" spans="5:19">
      <c r="E726" s="2"/>
      <c r="G726" s="3"/>
      <c r="Q726" s="1"/>
      <c r="R726" s="1"/>
      <c r="S726" s="1"/>
    </row>
    <row r="727" spans="5:19">
      <c r="E727" s="2"/>
      <c r="G727" s="3"/>
      <c r="Q727" s="1"/>
      <c r="R727" s="1"/>
      <c r="S727" s="1"/>
    </row>
    <row r="728" spans="5:19">
      <c r="E728" s="2"/>
      <c r="G728" s="3"/>
      <c r="Q728" s="1"/>
      <c r="R728" s="1"/>
      <c r="S728" s="1"/>
    </row>
    <row r="729" spans="5:19">
      <c r="E729" s="2"/>
      <c r="G729" s="3"/>
      <c r="Q729" s="1"/>
      <c r="R729" s="1"/>
      <c r="S729" s="1"/>
    </row>
    <row r="730" spans="5:19">
      <c r="E730" s="2"/>
      <c r="G730" s="3"/>
      <c r="Q730" s="1"/>
      <c r="R730" s="1"/>
      <c r="S730" s="1"/>
    </row>
    <row r="731" spans="5:19">
      <c r="E731" s="2"/>
      <c r="G731" s="3"/>
      <c r="Q731" s="1"/>
      <c r="R731" s="1"/>
      <c r="S731" s="1"/>
    </row>
    <row r="732" spans="5:19">
      <c r="E732" s="2"/>
      <c r="G732" s="3"/>
      <c r="Q732" s="1"/>
      <c r="R732" s="1"/>
      <c r="S732" s="1"/>
    </row>
    <row r="733" spans="5:19">
      <c r="E733" s="2"/>
      <c r="G733" s="3"/>
      <c r="Q733" s="1"/>
      <c r="R733" s="1"/>
      <c r="S733" s="1"/>
    </row>
    <row r="734" spans="5:19">
      <c r="E734" s="2"/>
      <c r="G734" s="3"/>
      <c r="Q734" s="1"/>
      <c r="R734" s="1"/>
      <c r="S734" s="1"/>
    </row>
    <row r="735" spans="5:19">
      <c r="E735" s="2"/>
      <c r="G735" s="3"/>
      <c r="Q735" s="1"/>
      <c r="R735" s="1"/>
      <c r="S735" s="1"/>
    </row>
    <row r="736" spans="5:19">
      <c r="E736" s="2"/>
      <c r="G736" s="3"/>
      <c r="Q736" s="1"/>
      <c r="R736" s="1"/>
      <c r="S736" s="1"/>
    </row>
    <row r="737" spans="5:19">
      <c r="E737" s="2"/>
      <c r="G737" s="3"/>
      <c r="Q737" s="1"/>
      <c r="R737" s="1"/>
      <c r="S737" s="1"/>
    </row>
    <row r="738" spans="5:19">
      <c r="E738" s="2"/>
      <c r="G738" s="3"/>
      <c r="Q738" s="1"/>
      <c r="R738" s="1"/>
      <c r="S738" s="1"/>
    </row>
    <row r="739" spans="5:19">
      <c r="E739" s="2"/>
      <c r="G739" s="3"/>
      <c r="Q739" s="1"/>
      <c r="R739" s="1"/>
      <c r="S739" s="1"/>
    </row>
    <row r="740" spans="5:19">
      <c r="E740" s="2"/>
      <c r="G740" s="3"/>
      <c r="Q740" s="1"/>
      <c r="R740" s="1"/>
      <c r="S740" s="1"/>
    </row>
    <row r="741" spans="5:19">
      <c r="E741" s="2"/>
      <c r="G741" s="3"/>
      <c r="Q741" s="1"/>
      <c r="R741" s="1"/>
      <c r="S741" s="1"/>
    </row>
    <row r="742" spans="5:19">
      <c r="E742" s="2"/>
      <c r="G742" s="3"/>
      <c r="Q742" s="1"/>
      <c r="R742" s="1"/>
      <c r="S742" s="1"/>
    </row>
    <row r="743" spans="5:19">
      <c r="E743" s="2"/>
      <c r="G743" s="3"/>
      <c r="Q743" s="1"/>
      <c r="R743" s="1"/>
      <c r="S743" s="1"/>
    </row>
    <row r="744" spans="5:19">
      <c r="E744" s="2"/>
      <c r="G744" s="3"/>
      <c r="Q744" s="1"/>
      <c r="R744" s="1"/>
      <c r="S744" s="1"/>
    </row>
    <row r="745" spans="5:19">
      <c r="E745" s="2"/>
      <c r="G745" s="3"/>
      <c r="Q745" s="1"/>
      <c r="R745" s="1"/>
      <c r="S745" s="1"/>
    </row>
    <row r="746" spans="5:19">
      <c r="E746" s="2"/>
      <c r="G746" s="3"/>
      <c r="Q746" s="1"/>
      <c r="R746" s="1"/>
      <c r="S746" s="1"/>
    </row>
    <row r="747" spans="5:19">
      <c r="E747" s="2"/>
      <c r="G747" s="3"/>
      <c r="Q747" s="1"/>
      <c r="R747" s="1"/>
      <c r="S747" s="1"/>
    </row>
    <row r="748" spans="5:19">
      <c r="E748" s="2"/>
      <c r="G748" s="3"/>
      <c r="Q748" s="1"/>
      <c r="R748" s="1"/>
      <c r="S748" s="1"/>
    </row>
    <row r="749" spans="5:19">
      <c r="E749" s="2"/>
      <c r="G749" s="3"/>
      <c r="Q749" s="1"/>
      <c r="R749" s="1"/>
      <c r="S749" s="1"/>
    </row>
    <row r="750" spans="5:19">
      <c r="E750" s="2"/>
      <c r="G750" s="3"/>
      <c r="Q750" s="1"/>
      <c r="R750" s="1"/>
      <c r="S750" s="1"/>
    </row>
    <row r="751" spans="5:19">
      <c r="E751" s="2"/>
      <c r="G751" s="3"/>
      <c r="Q751" s="1"/>
      <c r="R751" s="1"/>
      <c r="S751" s="1"/>
    </row>
    <row r="752" spans="5:19">
      <c r="E752" s="2"/>
      <c r="G752" s="3"/>
      <c r="Q752" s="1"/>
      <c r="R752" s="1"/>
      <c r="S752" s="1"/>
    </row>
    <row r="753" spans="5:19">
      <c r="E753" s="2"/>
      <c r="G753" s="3"/>
      <c r="Q753" s="1"/>
      <c r="R753" s="1"/>
      <c r="S753" s="1"/>
    </row>
    <row r="754" spans="5:19">
      <c r="E754" s="2"/>
      <c r="G754" s="3"/>
      <c r="Q754" s="1"/>
      <c r="R754" s="1"/>
      <c r="S754" s="1"/>
    </row>
    <row r="755" spans="5:19">
      <c r="E755" s="2"/>
      <c r="G755" s="3"/>
      <c r="Q755" s="1"/>
      <c r="R755" s="1"/>
      <c r="S755" s="1"/>
    </row>
    <row r="756" spans="5:19">
      <c r="E756" s="2"/>
      <c r="G756" s="3"/>
      <c r="Q756" s="1"/>
      <c r="R756" s="1"/>
      <c r="S756" s="1"/>
    </row>
    <row r="757" spans="5:19">
      <c r="E757" s="2"/>
      <c r="G757" s="3"/>
      <c r="Q757" s="1"/>
      <c r="R757" s="1"/>
      <c r="S757" s="1"/>
    </row>
    <row r="758" spans="5:19">
      <c r="E758" s="2"/>
      <c r="G758" s="3"/>
      <c r="Q758" s="1"/>
      <c r="R758" s="1"/>
      <c r="S758" s="1"/>
    </row>
    <row r="759" spans="5:19">
      <c r="E759" s="2"/>
      <c r="G759" s="3"/>
      <c r="Q759" s="1"/>
      <c r="R759" s="1"/>
      <c r="S759" s="1"/>
    </row>
    <row r="760" spans="5:19">
      <c r="E760" s="2"/>
      <c r="G760" s="3"/>
      <c r="Q760" s="1"/>
      <c r="R760" s="1"/>
      <c r="S760" s="1"/>
    </row>
    <row r="761" spans="5:19">
      <c r="E761" s="2"/>
      <c r="G761" s="3"/>
      <c r="Q761" s="1"/>
      <c r="R761" s="1"/>
      <c r="S761" s="1"/>
    </row>
    <row r="762" spans="5:19">
      <c r="E762" s="2"/>
      <c r="G762" s="3"/>
      <c r="Q762" s="1"/>
      <c r="R762" s="1"/>
      <c r="S762" s="1"/>
    </row>
    <row r="763" spans="5:19">
      <c r="E763" s="2"/>
      <c r="G763" s="3"/>
      <c r="Q763" s="1"/>
      <c r="R763" s="1"/>
      <c r="S763" s="1"/>
    </row>
    <row r="764" spans="5:19">
      <c r="E764" s="2"/>
      <c r="G764" s="3"/>
      <c r="Q764" s="1"/>
      <c r="R764" s="1"/>
      <c r="S764" s="1"/>
    </row>
    <row r="765" spans="5:19">
      <c r="E765" s="2"/>
      <c r="G765" s="3"/>
      <c r="Q765" s="1"/>
      <c r="R765" s="1"/>
      <c r="S765" s="1"/>
    </row>
    <row r="766" spans="5:19">
      <c r="E766" s="2"/>
      <c r="G766" s="3"/>
      <c r="Q766" s="1"/>
      <c r="R766" s="1"/>
      <c r="S766" s="1"/>
    </row>
    <row r="767" spans="5:19">
      <c r="E767" s="2"/>
      <c r="G767" s="3"/>
      <c r="Q767" s="1"/>
      <c r="R767" s="1"/>
      <c r="S767" s="1"/>
    </row>
    <row r="768" spans="5:19">
      <c r="E768" s="2"/>
      <c r="G768" s="3"/>
      <c r="Q768" s="1"/>
      <c r="R768" s="1"/>
      <c r="S768" s="1"/>
    </row>
    <row r="769" spans="5:19">
      <c r="E769" s="2"/>
      <c r="G769" s="3"/>
      <c r="Q769" s="1"/>
      <c r="R769" s="1"/>
      <c r="S769" s="1"/>
    </row>
    <row r="770" spans="5:19">
      <c r="E770" s="2"/>
      <c r="G770" s="3"/>
      <c r="Q770" s="1"/>
      <c r="R770" s="1"/>
      <c r="S770" s="1"/>
    </row>
    <row r="771" spans="5:19">
      <c r="E771" s="2"/>
      <c r="G771" s="3"/>
      <c r="Q771" s="1"/>
      <c r="R771" s="1"/>
      <c r="S771" s="1"/>
    </row>
    <row r="772" spans="5:19">
      <c r="E772" s="2"/>
      <c r="G772" s="3"/>
      <c r="Q772" s="1"/>
      <c r="R772" s="1"/>
      <c r="S772" s="1"/>
    </row>
    <row r="773" spans="5:19">
      <c r="E773" s="2"/>
      <c r="G773" s="3"/>
      <c r="Q773" s="1"/>
      <c r="R773" s="1"/>
      <c r="S773" s="1"/>
    </row>
    <row r="774" spans="5:19">
      <c r="E774" s="2"/>
      <c r="G774" s="3"/>
      <c r="Q774" s="1"/>
      <c r="R774" s="1"/>
      <c r="S774" s="1"/>
    </row>
    <row r="775" spans="5:19">
      <c r="E775" s="2"/>
      <c r="G775" s="3"/>
      <c r="Q775" s="1"/>
      <c r="R775" s="1"/>
      <c r="S775" s="1"/>
    </row>
    <row r="776" spans="5:19">
      <c r="E776" s="2"/>
      <c r="G776" s="3"/>
      <c r="Q776" s="1"/>
      <c r="R776" s="1"/>
      <c r="S776" s="1"/>
    </row>
    <row r="777" spans="5:19">
      <c r="E777" s="2"/>
      <c r="G777" s="3"/>
      <c r="Q777" s="1"/>
      <c r="R777" s="1"/>
      <c r="S777" s="1"/>
    </row>
    <row r="778" spans="5:19">
      <c r="E778" s="2"/>
      <c r="G778" s="3"/>
      <c r="Q778" s="1"/>
      <c r="R778" s="1"/>
      <c r="S778" s="1"/>
    </row>
    <row r="779" spans="5:19">
      <c r="E779" s="2"/>
      <c r="G779" s="3"/>
      <c r="Q779" s="1"/>
      <c r="R779" s="1"/>
      <c r="S779" s="1"/>
    </row>
    <row r="780" spans="5:19">
      <c r="E780" s="2"/>
      <c r="G780" s="3"/>
      <c r="Q780" s="1"/>
      <c r="R780" s="1"/>
      <c r="S780" s="1"/>
    </row>
    <row r="781" spans="5:19">
      <c r="E781" s="2"/>
      <c r="G781" s="3"/>
      <c r="Q781" s="1"/>
      <c r="R781" s="1"/>
      <c r="S781" s="1"/>
    </row>
    <row r="782" spans="5:19">
      <c r="E782" s="2"/>
      <c r="G782" s="3"/>
      <c r="Q782" s="1"/>
      <c r="R782" s="1"/>
      <c r="S782" s="1"/>
    </row>
    <row r="783" spans="5:19">
      <c r="E783" s="2"/>
      <c r="G783" s="3"/>
      <c r="Q783" s="1"/>
      <c r="R783" s="1"/>
      <c r="S783" s="1"/>
    </row>
    <row r="784" spans="5:19">
      <c r="E784" s="2"/>
      <c r="G784" s="3"/>
      <c r="Q784" s="1"/>
      <c r="R784" s="1"/>
      <c r="S784" s="1"/>
    </row>
    <row r="785" spans="5:19">
      <c r="E785" s="2"/>
      <c r="G785" s="3"/>
      <c r="Q785" s="1"/>
      <c r="R785" s="1"/>
      <c r="S785" s="1"/>
    </row>
    <row r="786" spans="5:19">
      <c r="E786" s="2"/>
      <c r="G786" s="3"/>
      <c r="Q786" s="1"/>
      <c r="R786" s="1"/>
      <c r="S786" s="1"/>
    </row>
    <row r="787" spans="5:19">
      <c r="E787" s="2"/>
      <c r="G787" s="3"/>
      <c r="Q787" s="1"/>
      <c r="R787" s="1"/>
      <c r="S787" s="1"/>
    </row>
    <row r="788" spans="5:19">
      <c r="E788" s="2"/>
      <c r="G788" s="3"/>
      <c r="Q788" s="1"/>
      <c r="R788" s="1"/>
      <c r="S788" s="1"/>
    </row>
    <row r="789" spans="5:19">
      <c r="E789" s="2"/>
      <c r="G789" s="3"/>
      <c r="Q789" s="1"/>
      <c r="R789" s="1"/>
      <c r="S789" s="1"/>
    </row>
    <row r="790" spans="5:19">
      <c r="E790" s="2"/>
      <c r="G790" s="3"/>
      <c r="Q790" s="1"/>
      <c r="R790" s="1"/>
      <c r="S790" s="1"/>
    </row>
    <row r="791" spans="5:19">
      <c r="E791" s="2"/>
      <c r="G791" s="3"/>
      <c r="Q791" s="1"/>
      <c r="R791" s="1"/>
      <c r="S791" s="1"/>
    </row>
    <row r="792" spans="5:19">
      <c r="E792" s="2"/>
      <c r="G792" s="3"/>
      <c r="Q792" s="1"/>
      <c r="R792" s="1"/>
      <c r="S792" s="1"/>
    </row>
    <row r="793" spans="5:19">
      <c r="E793" s="2"/>
      <c r="G793" s="3"/>
      <c r="Q793" s="1"/>
      <c r="R793" s="1"/>
      <c r="S793" s="1"/>
    </row>
    <row r="794" spans="5:19">
      <c r="E794" s="2"/>
      <c r="G794" s="3"/>
      <c r="Q794" s="1"/>
      <c r="R794" s="1"/>
      <c r="S794" s="1"/>
    </row>
    <row r="795" spans="5:19">
      <c r="E795" s="2"/>
      <c r="G795" s="3"/>
      <c r="Q795" s="1"/>
      <c r="R795" s="1"/>
      <c r="S795" s="1"/>
    </row>
    <row r="796" spans="5:19">
      <c r="E796" s="2"/>
      <c r="G796" s="3"/>
      <c r="Q796" s="1"/>
      <c r="R796" s="1"/>
      <c r="S796" s="1"/>
    </row>
    <row r="797" spans="5:19">
      <c r="E797" s="2"/>
      <c r="G797" s="3"/>
      <c r="Q797" s="1"/>
      <c r="R797" s="1"/>
      <c r="S797" s="1"/>
    </row>
    <row r="798" spans="5:19">
      <c r="E798" s="2"/>
      <c r="G798" s="3"/>
      <c r="Q798" s="1"/>
      <c r="R798" s="1"/>
      <c r="S798" s="1"/>
    </row>
    <row r="799" spans="5:19">
      <c r="E799" s="2"/>
      <c r="G799" s="3"/>
      <c r="Q799" s="1"/>
      <c r="R799" s="1"/>
      <c r="S799" s="1"/>
    </row>
    <row r="800" spans="5:19">
      <c r="E800" s="2"/>
      <c r="G800" s="3"/>
      <c r="Q800" s="1"/>
      <c r="R800" s="1"/>
      <c r="S800" s="1"/>
    </row>
    <row r="801" spans="5:19">
      <c r="E801" s="2"/>
      <c r="G801" s="3"/>
      <c r="Q801" s="1"/>
      <c r="R801" s="1"/>
      <c r="S801" s="1"/>
    </row>
    <row r="802" spans="5:19">
      <c r="E802" s="2"/>
      <c r="G802" s="3"/>
      <c r="Q802" s="1"/>
      <c r="R802" s="1"/>
      <c r="S802" s="1"/>
    </row>
    <row r="803" spans="5:19">
      <c r="E803" s="2"/>
      <c r="G803" s="3"/>
      <c r="Q803" s="1"/>
      <c r="R803" s="1"/>
      <c r="S803" s="1"/>
    </row>
    <row r="804" spans="5:19">
      <c r="E804" s="2"/>
      <c r="G804" s="3"/>
      <c r="Q804" s="1"/>
      <c r="R804" s="1"/>
      <c r="S804" s="1"/>
    </row>
    <row r="805" spans="5:19">
      <c r="E805" s="2"/>
      <c r="G805" s="3"/>
      <c r="Q805" s="1"/>
      <c r="R805" s="1"/>
      <c r="S805" s="1"/>
    </row>
    <row r="806" spans="5:19">
      <c r="E806" s="2"/>
      <c r="G806" s="3"/>
      <c r="Q806" s="1"/>
      <c r="R806" s="1"/>
      <c r="S806" s="1"/>
    </row>
    <row r="807" spans="5:19">
      <c r="E807" s="2"/>
      <c r="G807" s="3"/>
      <c r="Q807" s="1"/>
      <c r="R807" s="1"/>
      <c r="S807" s="1"/>
    </row>
    <row r="808" spans="5:19">
      <c r="E808" s="2"/>
      <c r="G808" s="3"/>
      <c r="Q808" s="1"/>
      <c r="R808" s="1"/>
      <c r="S808" s="1"/>
    </row>
    <row r="809" spans="5:19">
      <c r="E809" s="2"/>
      <c r="G809" s="3"/>
      <c r="Q809" s="1"/>
      <c r="R809" s="1"/>
      <c r="S809" s="1"/>
    </row>
    <row r="810" spans="5:19">
      <c r="E810" s="2"/>
      <c r="G810" s="3"/>
      <c r="Q810" s="1"/>
      <c r="R810" s="1"/>
      <c r="S810" s="1"/>
    </row>
    <row r="811" spans="5:19">
      <c r="E811" s="2"/>
      <c r="G811" s="3"/>
      <c r="Q811" s="1"/>
      <c r="R811" s="1"/>
      <c r="S811" s="1"/>
    </row>
    <row r="812" spans="5:19">
      <c r="E812" s="2"/>
      <c r="G812" s="3"/>
      <c r="Q812" s="1"/>
      <c r="R812" s="1"/>
      <c r="S812" s="1"/>
    </row>
    <row r="813" spans="5:19">
      <c r="E813" s="2"/>
      <c r="G813" s="3"/>
      <c r="Q813" s="1"/>
      <c r="R813" s="1"/>
      <c r="S813" s="1"/>
    </row>
    <row r="814" spans="5:19">
      <c r="E814" s="2"/>
      <c r="G814" s="3"/>
      <c r="Q814" s="1"/>
      <c r="R814" s="1"/>
      <c r="S814" s="1"/>
    </row>
    <row r="815" spans="5:19">
      <c r="E815" s="2"/>
      <c r="G815" s="3"/>
      <c r="Q815" s="1"/>
      <c r="R815" s="1"/>
      <c r="S815" s="1"/>
    </row>
    <row r="816" spans="5:19">
      <c r="E816" s="2"/>
      <c r="G816" s="3"/>
      <c r="Q816" s="1"/>
      <c r="R816" s="1"/>
      <c r="S816" s="1"/>
    </row>
    <row r="817" spans="5:19">
      <c r="E817" s="2"/>
      <c r="G817" s="3"/>
      <c r="Q817" s="1"/>
      <c r="R817" s="1"/>
      <c r="S817" s="1"/>
    </row>
    <row r="818" spans="5:19">
      <c r="E818" s="2"/>
      <c r="G818" s="3"/>
      <c r="Q818" s="1"/>
      <c r="R818" s="1"/>
      <c r="S818" s="1"/>
    </row>
    <row r="819" spans="5:19">
      <c r="E819" s="2"/>
      <c r="G819" s="3"/>
      <c r="Q819" s="1"/>
      <c r="R819" s="1"/>
      <c r="S819" s="1"/>
    </row>
    <row r="820" spans="5:19">
      <c r="E820" s="2"/>
      <c r="G820" s="3"/>
      <c r="Q820" s="1"/>
      <c r="R820" s="1"/>
      <c r="S820" s="1"/>
    </row>
    <row r="821" spans="5:19">
      <c r="E821" s="2"/>
      <c r="G821" s="3"/>
      <c r="Q821" s="1"/>
      <c r="R821" s="1"/>
      <c r="S821" s="1"/>
    </row>
    <row r="822" spans="5:19">
      <c r="E822" s="2"/>
      <c r="G822" s="3"/>
      <c r="Q822" s="1"/>
      <c r="R822" s="1"/>
      <c r="S822" s="1"/>
    </row>
    <row r="823" spans="5:19">
      <c r="E823" s="2"/>
      <c r="G823" s="3"/>
      <c r="Q823" s="1"/>
      <c r="R823" s="1"/>
      <c r="S823" s="1"/>
    </row>
    <row r="824" spans="5:19">
      <c r="E824" s="2"/>
      <c r="G824" s="3"/>
      <c r="Q824" s="1"/>
      <c r="R824" s="1"/>
      <c r="S824" s="1"/>
    </row>
    <row r="825" spans="5:19">
      <c r="E825" s="2"/>
      <c r="G825" s="3"/>
      <c r="Q825" s="1"/>
      <c r="R825" s="1"/>
      <c r="S825" s="1"/>
    </row>
    <row r="826" spans="5:19">
      <c r="E826" s="2"/>
      <c r="G826" s="3"/>
      <c r="Q826" s="1"/>
      <c r="R826" s="1"/>
      <c r="S826" s="1"/>
    </row>
    <row r="827" spans="5:19">
      <c r="E827" s="2"/>
      <c r="G827" s="3"/>
      <c r="Q827" s="1"/>
      <c r="R827" s="1"/>
      <c r="S827" s="1"/>
    </row>
    <row r="828" spans="5:19">
      <c r="E828" s="2"/>
      <c r="G828" s="3"/>
      <c r="Q828" s="1"/>
      <c r="R828" s="1"/>
      <c r="S828" s="1"/>
    </row>
    <row r="829" spans="5:19">
      <c r="E829" s="2"/>
      <c r="G829" s="3"/>
      <c r="Q829" s="1"/>
      <c r="R829" s="1"/>
      <c r="S829" s="1"/>
    </row>
    <row r="830" spans="5:19">
      <c r="E830" s="2"/>
      <c r="G830" s="3"/>
      <c r="Q830" s="1"/>
      <c r="R830" s="1"/>
      <c r="S830" s="1"/>
    </row>
    <row r="831" spans="5:19">
      <c r="E831" s="2"/>
      <c r="G831" s="3"/>
      <c r="Q831" s="1"/>
      <c r="R831" s="1"/>
      <c r="S831" s="1"/>
    </row>
    <row r="832" spans="5:19">
      <c r="E832" s="2"/>
      <c r="G832" s="3"/>
      <c r="Q832" s="1"/>
      <c r="R832" s="1"/>
      <c r="S832" s="1"/>
    </row>
    <row r="833" spans="5:19">
      <c r="E833" s="2"/>
      <c r="G833" s="3"/>
      <c r="Q833" s="1"/>
      <c r="R833" s="1"/>
      <c r="S833" s="1"/>
    </row>
    <row r="834" spans="5:19">
      <c r="E834" s="2"/>
      <c r="G834" s="3"/>
      <c r="Q834" s="1"/>
      <c r="R834" s="1"/>
      <c r="S834" s="1"/>
    </row>
    <row r="835" spans="5:19">
      <c r="E835" s="2"/>
      <c r="G835" s="3"/>
      <c r="Q835" s="1"/>
      <c r="R835" s="1"/>
      <c r="S835" s="1"/>
    </row>
    <row r="836" spans="5:19">
      <c r="E836" s="2"/>
      <c r="G836" s="3"/>
      <c r="Q836" s="1"/>
      <c r="R836" s="1"/>
      <c r="S836" s="1"/>
    </row>
    <row r="837" spans="5:19">
      <c r="E837" s="2"/>
      <c r="G837" s="3"/>
      <c r="Q837" s="1"/>
      <c r="R837" s="1"/>
      <c r="S837" s="1"/>
    </row>
    <row r="838" spans="5:19">
      <c r="E838" s="2"/>
      <c r="G838" s="3"/>
      <c r="Q838" s="1"/>
      <c r="R838" s="1"/>
      <c r="S838" s="1"/>
    </row>
    <row r="839" spans="5:19">
      <c r="E839" s="2"/>
      <c r="G839" s="3"/>
      <c r="Q839" s="1"/>
      <c r="R839" s="1"/>
      <c r="S839" s="1"/>
    </row>
    <row r="840" spans="5:19">
      <c r="E840" s="2"/>
      <c r="G840" s="3"/>
      <c r="Q840" s="1"/>
      <c r="R840" s="1"/>
      <c r="S840" s="1"/>
    </row>
    <row r="841" spans="5:19">
      <c r="E841" s="2"/>
      <c r="G841" s="3"/>
      <c r="Q841" s="1"/>
      <c r="R841" s="1"/>
      <c r="S841" s="1"/>
    </row>
    <row r="842" spans="5:19">
      <c r="E842" s="2"/>
      <c r="G842" s="3"/>
      <c r="Q842" s="1"/>
      <c r="R842" s="1"/>
      <c r="S842" s="1"/>
    </row>
    <row r="843" spans="5:19">
      <c r="E843" s="2"/>
      <c r="G843" s="3"/>
      <c r="Q843" s="1"/>
      <c r="R843" s="1"/>
      <c r="S843" s="1"/>
    </row>
    <row r="844" spans="5:19">
      <c r="E844" s="2"/>
      <c r="G844" s="3"/>
      <c r="Q844" s="1"/>
      <c r="R844" s="1"/>
      <c r="S844" s="1"/>
    </row>
    <row r="845" spans="5:19">
      <c r="E845" s="2"/>
      <c r="G845" s="3"/>
      <c r="Q845" s="1"/>
      <c r="R845" s="1"/>
      <c r="S845" s="1"/>
    </row>
    <row r="846" spans="5:19">
      <c r="E846" s="2"/>
      <c r="G846" s="3"/>
      <c r="Q846" s="1"/>
      <c r="R846" s="1"/>
      <c r="S846" s="1"/>
    </row>
    <row r="847" spans="5:19">
      <c r="E847" s="2"/>
      <c r="G847" s="3"/>
      <c r="Q847" s="1"/>
      <c r="R847" s="1"/>
      <c r="S847" s="1"/>
    </row>
    <row r="848" spans="5:19">
      <c r="E848" s="2"/>
      <c r="G848" s="3"/>
      <c r="Q848" s="1"/>
      <c r="R848" s="1"/>
      <c r="S848" s="1"/>
    </row>
    <row r="849" spans="5:19">
      <c r="E849" s="2"/>
      <c r="G849" s="3"/>
      <c r="Q849" s="1"/>
      <c r="R849" s="1"/>
      <c r="S849" s="1"/>
    </row>
    <row r="850" spans="5:19">
      <c r="E850" s="2"/>
      <c r="G850" s="3"/>
      <c r="Q850" s="1"/>
      <c r="R850" s="1"/>
      <c r="S850" s="1"/>
    </row>
    <row r="851" spans="5:19">
      <c r="E851" s="2"/>
      <c r="G851" s="3"/>
      <c r="Q851" s="1"/>
      <c r="R851" s="1"/>
      <c r="S851" s="1"/>
    </row>
    <row r="852" spans="5:19">
      <c r="E852" s="2"/>
      <c r="G852" s="3"/>
      <c r="Q852" s="1"/>
      <c r="R852" s="1"/>
      <c r="S852" s="1"/>
    </row>
    <row r="853" spans="5:19">
      <c r="E853" s="2"/>
      <c r="G853" s="3"/>
      <c r="Q853" s="1"/>
      <c r="R853" s="1"/>
      <c r="S853" s="1"/>
    </row>
    <row r="854" spans="5:19">
      <c r="E854" s="2"/>
      <c r="G854" s="3"/>
      <c r="Q854" s="1"/>
      <c r="R854" s="1"/>
      <c r="S854" s="1"/>
    </row>
    <row r="855" spans="5:19">
      <c r="E855" s="2"/>
      <c r="G855" s="3"/>
      <c r="Q855" s="1"/>
      <c r="R855" s="1"/>
      <c r="S855" s="1"/>
    </row>
    <row r="856" spans="5:19">
      <c r="E856" s="2"/>
      <c r="G856" s="3"/>
      <c r="Q856" s="1"/>
      <c r="R856" s="1"/>
      <c r="S856" s="1"/>
    </row>
    <row r="857" spans="5:19">
      <c r="E857" s="2"/>
      <c r="G857" s="3"/>
      <c r="Q857" s="1"/>
      <c r="R857" s="1"/>
      <c r="S857" s="1"/>
    </row>
    <row r="858" spans="5:19">
      <c r="E858" s="2"/>
      <c r="G858" s="3"/>
      <c r="Q858" s="1"/>
      <c r="R858" s="1"/>
      <c r="S858" s="1"/>
    </row>
    <row r="859" spans="5:19">
      <c r="E859" s="2"/>
      <c r="G859" s="3"/>
      <c r="Q859" s="1"/>
      <c r="R859" s="1"/>
      <c r="S859" s="1"/>
    </row>
    <row r="860" spans="5:19">
      <c r="E860" s="2"/>
      <c r="G860" s="3"/>
      <c r="Q860" s="1"/>
      <c r="R860" s="1"/>
      <c r="S860" s="1"/>
    </row>
    <row r="861" spans="5:19">
      <c r="E861" s="2"/>
      <c r="G861" s="3"/>
      <c r="Q861" s="1"/>
      <c r="R861" s="1"/>
      <c r="S861" s="1"/>
    </row>
    <row r="862" spans="5:19">
      <c r="E862" s="2"/>
      <c r="G862" s="3"/>
      <c r="Q862" s="1"/>
      <c r="R862" s="1"/>
      <c r="S862" s="1"/>
    </row>
    <row r="863" spans="5:19">
      <c r="E863" s="2"/>
      <c r="G863" s="3"/>
      <c r="Q863" s="1"/>
      <c r="R863" s="1"/>
      <c r="S863" s="1"/>
    </row>
    <row r="864" spans="5:19">
      <c r="E864" s="2"/>
      <c r="G864" s="3"/>
      <c r="Q864" s="1"/>
      <c r="R864" s="1"/>
      <c r="S864" s="1"/>
    </row>
    <row r="865" spans="5:19">
      <c r="E865" s="2"/>
      <c r="G865" s="3"/>
      <c r="Q865" s="1"/>
      <c r="R865" s="1"/>
      <c r="S865" s="1"/>
    </row>
    <row r="866" spans="5:19">
      <c r="E866" s="2"/>
      <c r="G866" s="3"/>
      <c r="Q866" s="1"/>
      <c r="R866" s="1"/>
      <c r="S866" s="1"/>
    </row>
    <row r="867" spans="5:19">
      <c r="E867" s="2"/>
      <c r="G867" s="3"/>
      <c r="Q867" s="1"/>
      <c r="R867" s="1"/>
      <c r="S867" s="1"/>
    </row>
    <row r="868" spans="5:19">
      <c r="E868" s="2"/>
      <c r="G868" s="3"/>
      <c r="Q868" s="1"/>
      <c r="R868" s="1"/>
      <c r="S868" s="1"/>
    </row>
    <row r="869" spans="5:19">
      <c r="E869" s="2"/>
      <c r="G869" s="3"/>
      <c r="Q869" s="1"/>
      <c r="R869" s="1"/>
      <c r="S869" s="1"/>
    </row>
    <row r="870" spans="5:19">
      <c r="E870" s="2"/>
      <c r="G870" s="3"/>
      <c r="Q870" s="1"/>
      <c r="R870" s="1"/>
      <c r="S870" s="1"/>
    </row>
    <row r="871" spans="5:19">
      <c r="E871" s="2"/>
      <c r="G871" s="3"/>
      <c r="Q871" s="1"/>
      <c r="R871" s="1"/>
      <c r="S871" s="1"/>
    </row>
    <row r="872" spans="5:19">
      <c r="E872" s="2"/>
      <c r="G872" s="3"/>
      <c r="Q872" s="1"/>
      <c r="R872" s="1"/>
      <c r="S872" s="1"/>
    </row>
    <row r="873" spans="5:19">
      <c r="E873" s="2"/>
      <c r="G873" s="3"/>
      <c r="Q873" s="1"/>
      <c r="R873" s="1"/>
      <c r="S873" s="1"/>
    </row>
    <row r="874" spans="5:19">
      <c r="E874" s="2"/>
      <c r="G874" s="3"/>
      <c r="Q874" s="1"/>
      <c r="R874" s="1"/>
      <c r="S874" s="1"/>
    </row>
    <row r="875" spans="5:19">
      <c r="E875" s="2"/>
      <c r="G875" s="3"/>
      <c r="Q875" s="1"/>
      <c r="R875" s="1"/>
      <c r="S875" s="1"/>
    </row>
    <row r="876" spans="5:19">
      <c r="E876" s="2"/>
      <c r="G876" s="3"/>
      <c r="Q876" s="1"/>
      <c r="R876" s="1"/>
      <c r="S876" s="1"/>
    </row>
    <row r="877" spans="5:19">
      <c r="E877" s="2"/>
      <c r="G877" s="3"/>
      <c r="Q877" s="1"/>
      <c r="R877" s="1"/>
      <c r="S877" s="1"/>
    </row>
    <row r="878" spans="5:19">
      <c r="E878" s="2"/>
      <c r="G878" s="3"/>
      <c r="Q878" s="1"/>
      <c r="R878" s="1"/>
      <c r="S878" s="1"/>
    </row>
    <row r="879" spans="5:19">
      <c r="E879" s="2"/>
      <c r="G879" s="3"/>
      <c r="Q879" s="1"/>
      <c r="R879" s="1"/>
      <c r="S879" s="1"/>
    </row>
    <row r="880" spans="5:19">
      <c r="E880" s="2"/>
      <c r="G880" s="3"/>
      <c r="Q880" s="1"/>
      <c r="R880" s="1"/>
      <c r="S880" s="1"/>
    </row>
    <row r="881" spans="5:19">
      <c r="E881" s="2"/>
      <c r="G881" s="3"/>
      <c r="Q881" s="1"/>
      <c r="R881" s="1"/>
      <c r="S881" s="1"/>
    </row>
    <row r="882" spans="5:19">
      <c r="E882" s="2"/>
      <c r="G882" s="3"/>
      <c r="Q882" s="1"/>
      <c r="R882" s="1"/>
      <c r="S882" s="1"/>
    </row>
    <row r="883" spans="5:19">
      <c r="E883" s="2"/>
      <c r="G883" s="3"/>
      <c r="Q883" s="1"/>
      <c r="R883" s="1"/>
      <c r="S883" s="1"/>
    </row>
    <row r="884" spans="5:19">
      <c r="E884" s="2"/>
      <c r="G884" s="3"/>
      <c r="Q884" s="1"/>
      <c r="R884" s="1"/>
      <c r="S884" s="1"/>
    </row>
    <row r="885" spans="5:19">
      <c r="E885" s="2"/>
      <c r="G885" s="3"/>
      <c r="Q885" s="1"/>
      <c r="R885" s="1"/>
      <c r="S885" s="1"/>
    </row>
    <row r="886" spans="5:19">
      <c r="E886" s="2"/>
      <c r="G886" s="3"/>
      <c r="Q886" s="1"/>
      <c r="R886" s="1"/>
      <c r="S886" s="1"/>
    </row>
    <row r="887" spans="5:19">
      <c r="E887" s="2"/>
      <c r="G887" s="3"/>
      <c r="Q887" s="1"/>
      <c r="R887" s="1"/>
      <c r="S887" s="1"/>
    </row>
    <row r="888" spans="5:19">
      <c r="E888" s="2"/>
      <c r="G888" s="3"/>
      <c r="Q888" s="1"/>
      <c r="R888" s="1"/>
      <c r="S888" s="1"/>
    </row>
    <row r="889" spans="5:19">
      <c r="E889" s="2"/>
      <c r="G889" s="3"/>
      <c r="Q889" s="1"/>
      <c r="R889" s="1"/>
      <c r="S889" s="1"/>
    </row>
    <row r="890" spans="5:19">
      <c r="E890" s="2"/>
      <c r="G890" s="3"/>
      <c r="Q890" s="1"/>
      <c r="R890" s="1"/>
      <c r="S890" s="1"/>
    </row>
    <row r="891" spans="5:19">
      <c r="E891" s="2"/>
      <c r="G891" s="3"/>
      <c r="Q891" s="1"/>
      <c r="R891" s="1"/>
      <c r="S891" s="1"/>
    </row>
    <row r="892" spans="5:19">
      <c r="E892" s="2"/>
      <c r="G892" s="3"/>
      <c r="Q892" s="1"/>
      <c r="R892" s="1"/>
      <c r="S892" s="1"/>
    </row>
    <row r="893" spans="5:19">
      <c r="E893" s="2"/>
      <c r="G893" s="3"/>
      <c r="Q893" s="1"/>
      <c r="R893" s="1"/>
      <c r="S893" s="1"/>
    </row>
    <row r="894" spans="5:19">
      <c r="E894" s="2"/>
      <c r="G894" s="3"/>
      <c r="Q894" s="1"/>
      <c r="R894" s="1"/>
      <c r="S894" s="1"/>
    </row>
    <row r="895" spans="5:19">
      <c r="E895" s="2"/>
      <c r="G895" s="3"/>
      <c r="Q895" s="1"/>
      <c r="R895" s="1"/>
      <c r="S895" s="1"/>
    </row>
    <row r="896" spans="5:19">
      <c r="E896" s="2"/>
      <c r="G896" s="3"/>
      <c r="Q896" s="1"/>
      <c r="R896" s="1"/>
      <c r="S896" s="1"/>
    </row>
    <row r="897" spans="5:19">
      <c r="E897" s="2"/>
      <c r="G897" s="3"/>
      <c r="Q897" s="1"/>
      <c r="R897" s="1"/>
      <c r="S897" s="1"/>
    </row>
    <row r="898" spans="5:19">
      <c r="E898" s="2"/>
      <c r="G898" s="3"/>
      <c r="Q898" s="1"/>
      <c r="R898" s="1"/>
      <c r="S898" s="1"/>
    </row>
    <row r="899" spans="5:19">
      <c r="E899" s="2"/>
      <c r="G899" s="3"/>
      <c r="Q899" s="1"/>
      <c r="R899" s="1"/>
      <c r="S899" s="1"/>
    </row>
    <row r="900" spans="5:19">
      <c r="E900" s="2"/>
      <c r="G900" s="3"/>
      <c r="Q900" s="1"/>
      <c r="R900" s="1"/>
      <c r="S900" s="1"/>
    </row>
    <row r="901" spans="5:19">
      <c r="E901" s="2"/>
      <c r="G901" s="3"/>
      <c r="Q901" s="1"/>
      <c r="R901" s="1"/>
      <c r="S901" s="1"/>
    </row>
    <row r="902" spans="5:19">
      <c r="E902" s="2"/>
      <c r="G902" s="3"/>
      <c r="Q902" s="1"/>
      <c r="R902" s="1"/>
      <c r="S902" s="1"/>
    </row>
    <row r="903" spans="5:19">
      <c r="E903" s="2"/>
      <c r="G903" s="3"/>
      <c r="Q903" s="1"/>
      <c r="R903" s="1"/>
      <c r="S903" s="1"/>
    </row>
    <row r="904" spans="5:19">
      <c r="E904" s="2"/>
      <c r="G904" s="3"/>
      <c r="Q904" s="1"/>
      <c r="R904" s="1"/>
      <c r="S904" s="1"/>
    </row>
    <row r="905" spans="5:19">
      <c r="E905" s="2"/>
      <c r="G905" s="3"/>
      <c r="Q905" s="1"/>
      <c r="R905" s="1"/>
      <c r="S905" s="1"/>
    </row>
    <row r="906" spans="5:19">
      <c r="E906" s="2"/>
      <c r="G906" s="3"/>
      <c r="Q906" s="1"/>
      <c r="R906" s="1"/>
      <c r="S906" s="1"/>
    </row>
    <row r="907" spans="5:19">
      <c r="E907" s="2"/>
      <c r="G907" s="3"/>
      <c r="Q907" s="1"/>
      <c r="R907" s="1"/>
      <c r="S907" s="1"/>
    </row>
    <row r="908" spans="5:19">
      <c r="E908" s="2"/>
      <c r="G908" s="3"/>
      <c r="Q908" s="1"/>
      <c r="R908" s="1"/>
      <c r="S908" s="1"/>
    </row>
    <row r="909" spans="5:19">
      <c r="E909" s="2"/>
      <c r="G909" s="3"/>
      <c r="Q909" s="1"/>
      <c r="R909" s="1"/>
      <c r="S909" s="1"/>
    </row>
    <row r="910" spans="5:19">
      <c r="E910" s="2"/>
      <c r="G910" s="3"/>
      <c r="Q910" s="1"/>
      <c r="R910" s="1"/>
      <c r="S910" s="1"/>
    </row>
    <row r="911" spans="5:19">
      <c r="E911" s="2"/>
      <c r="G911" s="3"/>
      <c r="Q911" s="1"/>
      <c r="R911" s="1"/>
      <c r="S911" s="1"/>
    </row>
    <row r="912" spans="5:19">
      <c r="E912" s="2"/>
      <c r="G912" s="3"/>
      <c r="Q912" s="1"/>
      <c r="R912" s="1"/>
      <c r="S912" s="1"/>
    </row>
    <row r="913" spans="5:19">
      <c r="E913" s="2"/>
      <c r="G913" s="3"/>
      <c r="Q913" s="1"/>
      <c r="R913" s="1"/>
      <c r="S913" s="1"/>
    </row>
    <row r="914" spans="5:19">
      <c r="E914" s="2"/>
      <c r="G914" s="3"/>
      <c r="Q914" s="1"/>
      <c r="R914" s="1"/>
      <c r="S914" s="1"/>
    </row>
    <row r="915" spans="5:19">
      <c r="E915" s="2"/>
      <c r="G915" s="3"/>
      <c r="Q915" s="1"/>
      <c r="R915" s="1"/>
      <c r="S915" s="1"/>
    </row>
    <row r="916" spans="5:19">
      <c r="E916" s="2"/>
      <c r="G916" s="3"/>
      <c r="Q916" s="1"/>
      <c r="R916" s="1"/>
      <c r="S916" s="1"/>
    </row>
    <row r="917" spans="5:19">
      <c r="E917" s="2"/>
      <c r="G917" s="3"/>
      <c r="Q917" s="1"/>
      <c r="R917" s="1"/>
      <c r="S917" s="1"/>
    </row>
    <row r="918" spans="5:19">
      <c r="E918" s="2"/>
      <c r="G918" s="3"/>
      <c r="Q918" s="1"/>
      <c r="R918" s="1"/>
      <c r="S918" s="1"/>
    </row>
    <row r="919" spans="5:19">
      <c r="E919" s="2"/>
      <c r="G919" s="3"/>
      <c r="Q919" s="1"/>
      <c r="R919" s="1"/>
      <c r="S919" s="1"/>
    </row>
    <row r="920" spans="5:19">
      <c r="E920" s="2"/>
      <c r="G920" s="3"/>
      <c r="Q920" s="1"/>
      <c r="R920" s="1"/>
      <c r="S920" s="1"/>
    </row>
    <row r="921" spans="5:19">
      <c r="E921" s="2"/>
      <c r="G921" s="3"/>
      <c r="Q921" s="1"/>
      <c r="R921" s="1"/>
      <c r="S921" s="1"/>
    </row>
    <row r="922" spans="5:19">
      <c r="E922" s="2"/>
      <c r="G922" s="3"/>
      <c r="Q922" s="1"/>
      <c r="R922" s="1"/>
      <c r="S922" s="1"/>
    </row>
    <row r="923" spans="5:19">
      <c r="E923" s="2"/>
      <c r="G923" s="3"/>
      <c r="Q923" s="1"/>
      <c r="R923" s="1"/>
      <c r="S923" s="1"/>
    </row>
    <row r="924" spans="5:19">
      <c r="E924" s="2"/>
      <c r="G924" s="3"/>
      <c r="Q924" s="1"/>
      <c r="R924" s="1"/>
      <c r="S924" s="1"/>
    </row>
    <row r="925" spans="5:19">
      <c r="E925" s="2"/>
      <c r="G925" s="3"/>
      <c r="Q925" s="1"/>
      <c r="R925" s="1"/>
      <c r="S925" s="1"/>
    </row>
    <row r="926" spans="5:19">
      <c r="E926" s="2"/>
      <c r="G926" s="3"/>
      <c r="Q926" s="1"/>
      <c r="R926" s="1"/>
      <c r="S926" s="1"/>
    </row>
    <row r="927" spans="5:19">
      <c r="E927" s="2"/>
      <c r="G927" s="3"/>
      <c r="Q927" s="1"/>
      <c r="R927" s="1"/>
      <c r="S927" s="1"/>
    </row>
    <row r="928" spans="5:19">
      <c r="E928" s="2"/>
      <c r="G928" s="3"/>
      <c r="Q928" s="1"/>
      <c r="R928" s="1"/>
      <c r="S928" s="1"/>
    </row>
    <row r="929" spans="5:19">
      <c r="E929" s="2"/>
      <c r="G929" s="3"/>
      <c r="Q929" s="1"/>
      <c r="R929" s="1"/>
      <c r="S929" s="1"/>
    </row>
    <row r="930" spans="5:19">
      <c r="E930" s="2"/>
      <c r="G930" s="3"/>
      <c r="Q930" s="1"/>
      <c r="R930" s="1"/>
      <c r="S930" s="1"/>
    </row>
    <row r="931" spans="5:19">
      <c r="E931" s="2"/>
      <c r="G931" s="3"/>
      <c r="Q931" s="1"/>
      <c r="R931" s="1"/>
      <c r="S931" s="1"/>
    </row>
    <row r="932" spans="5:19">
      <c r="E932" s="2"/>
      <c r="G932" s="3"/>
      <c r="Q932" s="1"/>
      <c r="R932" s="1"/>
      <c r="S932" s="1"/>
    </row>
    <row r="933" spans="5:19">
      <c r="E933" s="2"/>
      <c r="G933" s="3"/>
      <c r="Q933" s="1"/>
      <c r="R933" s="1"/>
      <c r="S933" s="1"/>
    </row>
    <row r="934" spans="5:19">
      <c r="E934" s="2"/>
      <c r="G934" s="3"/>
      <c r="Q934" s="1"/>
      <c r="R934" s="1"/>
      <c r="S934" s="1"/>
    </row>
    <row r="935" spans="5:19">
      <c r="E935" s="2"/>
      <c r="G935" s="3"/>
      <c r="Q935" s="1"/>
      <c r="R935" s="1"/>
      <c r="S935" s="1"/>
    </row>
    <row r="936" spans="5:19">
      <c r="E936" s="2"/>
      <c r="G936" s="3"/>
      <c r="Q936" s="1"/>
      <c r="R936" s="1"/>
      <c r="S936" s="1"/>
    </row>
    <row r="937" spans="5:19">
      <c r="E937" s="2"/>
      <c r="G937" s="3"/>
      <c r="Q937" s="1"/>
      <c r="R937" s="1"/>
      <c r="S937" s="1"/>
    </row>
    <row r="938" spans="5:19">
      <c r="E938" s="2"/>
      <c r="G938" s="3"/>
      <c r="Q938" s="1"/>
      <c r="R938" s="1"/>
      <c r="S938" s="1"/>
    </row>
    <row r="939" spans="5:19">
      <c r="E939" s="2"/>
      <c r="G939" s="3"/>
      <c r="Q939" s="1"/>
      <c r="R939" s="1"/>
      <c r="S939" s="1"/>
    </row>
    <row r="940" spans="5:19">
      <c r="E940" s="2"/>
      <c r="G940" s="3"/>
      <c r="Q940" s="1"/>
      <c r="R940" s="1"/>
      <c r="S940" s="1"/>
    </row>
    <row r="941" spans="5:19">
      <c r="E941" s="2"/>
      <c r="G941" s="3"/>
      <c r="Q941" s="1"/>
      <c r="R941" s="1"/>
      <c r="S941" s="1"/>
    </row>
    <row r="942" spans="5:19">
      <c r="E942" s="2"/>
      <c r="G942" s="3"/>
      <c r="Q942" s="1"/>
      <c r="R942" s="1"/>
      <c r="S942" s="1"/>
    </row>
    <row r="943" spans="5:19">
      <c r="E943" s="2"/>
      <c r="G943" s="3"/>
      <c r="Q943" s="1"/>
      <c r="R943" s="1"/>
      <c r="S943" s="1"/>
    </row>
    <row r="944" spans="5:19">
      <c r="E944" s="2"/>
      <c r="G944" s="3"/>
      <c r="Q944" s="1"/>
      <c r="R944" s="1"/>
      <c r="S944" s="1"/>
    </row>
    <row r="945" spans="5:19">
      <c r="E945" s="2"/>
      <c r="G945" s="3"/>
      <c r="Q945" s="1"/>
      <c r="R945" s="1"/>
      <c r="S945" s="1"/>
    </row>
    <row r="946" spans="5:19">
      <c r="E946" s="2"/>
      <c r="G946" s="3"/>
      <c r="Q946" s="1"/>
      <c r="R946" s="1"/>
      <c r="S946" s="1"/>
    </row>
    <row r="947" spans="5:19">
      <c r="E947" s="2"/>
      <c r="G947" s="3"/>
      <c r="Q947" s="1"/>
      <c r="R947" s="1"/>
      <c r="S947" s="1"/>
    </row>
    <row r="948" spans="5:19">
      <c r="E948" s="2"/>
      <c r="G948" s="3"/>
      <c r="Q948" s="1"/>
      <c r="R948" s="1"/>
      <c r="S948" s="1"/>
    </row>
    <row r="949" spans="5:19">
      <c r="E949" s="2"/>
      <c r="G949" s="3"/>
      <c r="Q949" s="1"/>
      <c r="R949" s="1"/>
      <c r="S949" s="1"/>
    </row>
    <row r="950" spans="5:19">
      <c r="E950" s="2"/>
      <c r="G950" s="3"/>
      <c r="Q950" s="1"/>
      <c r="R950" s="1"/>
      <c r="S950" s="1"/>
    </row>
    <row r="951" spans="5:19">
      <c r="E951" s="2"/>
      <c r="G951" s="3"/>
      <c r="Q951" s="1"/>
      <c r="R951" s="1"/>
      <c r="S951" s="1"/>
    </row>
    <row r="952" spans="5:19">
      <c r="E952" s="2"/>
      <c r="G952" s="3"/>
      <c r="Q952" s="1"/>
      <c r="R952" s="1"/>
      <c r="S952" s="1"/>
    </row>
    <row r="953" spans="5:19">
      <c r="E953" s="2"/>
      <c r="G953" s="3"/>
      <c r="Q953" s="1"/>
      <c r="R953" s="1"/>
      <c r="S953" s="1"/>
    </row>
    <row r="954" spans="5:19">
      <c r="E954" s="2"/>
      <c r="G954" s="3"/>
      <c r="Q954" s="1"/>
      <c r="R954" s="1"/>
      <c r="S954" s="1"/>
    </row>
    <row r="955" spans="5:19">
      <c r="E955" s="2"/>
      <c r="G955" s="3"/>
      <c r="Q955" s="1"/>
      <c r="R955" s="1"/>
      <c r="S955" s="1"/>
    </row>
    <row r="956" spans="5:19">
      <c r="E956" s="2"/>
      <c r="G956" s="3"/>
      <c r="Q956" s="1"/>
      <c r="R956" s="1"/>
      <c r="S956" s="1"/>
    </row>
    <row r="957" spans="5:19">
      <c r="E957" s="2"/>
      <c r="G957" s="3"/>
      <c r="Q957" s="1"/>
      <c r="R957" s="1"/>
      <c r="S957" s="1"/>
    </row>
    <row r="958" spans="5:19">
      <c r="E958" s="2"/>
      <c r="G958" s="3"/>
      <c r="Q958" s="1"/>
      <c r="R958" s="1"/>
      <c r="S958" s="1"/>
    </row>
    <row r="959" spans="5:19">
      <c r="E959" s="2"/>
      <c r="G959" s="3"/>
      <c r="Q959" s="1"/>
      <c r="R959" s="1"/>
      <c r="S959" s="1"/>
    </row>
    <row r="960" spans="5:19">
      <c r="E960" s="2"/>
      <c r="G960" s="3"/>
      <c r="Q960" s="1"/>
      <c r="R960" s="1"/>
      <c r="S960" s="1"/>
    </row>
    <row r="961" spans="5:19">
      <c r="E961" s="2"/>
      <c r="G961" s="3"/>
      <c r="Q961" s="1"/>
      <c r="R961" s="1"/>
      <c r="S961" s="1"/>
    </row>
    <row r="962" spans="5:19">
      <c r="E962" s="2"/>
      <c r="G962" s="3"/>
      <c r="Q962" s="1"/>
      <c r="R962" s="1"/>
      <c r="S962" s="1"/>
    </row>
    <row r="963" spans="5:19">
      <c r="E963" s="2"/>
      <c r="G963" s="3"/>
      <c r="Q963" s="1"/>
      <c r="R963" s="1"/>
      <c r="S963" s="1"/>
    </row>
    <row r="964" spans="5:19">
      <c r="E964" s="2"/>
      <c r="G964" s="3"/>
      <c r="Q964" s="1"/>
      <c r="R964" s="1"/>
      <c r="S964" s="1"/>
    </row>
    <row r="965" spans="5:19">
      <c r="E965" s="2"/>
      <c r="G965" s="3"/>
      <c r="Q965" s="1"/>
      <c r="R965" s="1"/>
      <c r="S965" s="1"/>
    </row>
    <row r="966" spans="5:19">
      <c r="E966" s="2"/>
      <c r="G966" s="3"/>
      <c r="Q966" s="1"/>
      <c r="R966" s="1"/>
      <c r="S966" s="1"/>
    </row>
    <row r="967" spans="5:19">
      <c r="E967" s="2"/>
      <c r="G967" s="3"/>
      <c r="Q967" s="1"/>
      <c r="R967" s="1"/>
      <c r="S967" s="1"/>
    </row>
    <row r="968" spans="5:19">
      <c r="E968" s="2"/>
      <c r="G968" s="3"/>
      <c r="Q968" s="1"/>
      <c r="R968" s="1"/>
      <c r="S968" s="1"/>
    </row>
    <row r="969" spans="5:19">
      <c r="E969" s="2"/>
      <c r="G969" s="3"/>
      <c r="Q969" s="1"/>
      <c r="R969" s="1"/>
      <c r="S969" s="1"/>
    </row>
    <row r="970" spans="5:19">
      <c r="E970" s="2"/>
      <c r="G970" s="3"/>
      <c r="Q970" s="1"/>
      <c r="R970" s="1"/>
      <c r="S970" s="1"/>
    </row>
    <row r="971" spans="5:19">
      <c r="E971" s="2"/>
      <c r="G971" s="3"/>
      <c r="Q971" s="1"/>
      <c r="R971" s="1"/>
      <c r="S971" s="1"/>
    </row>
    <row r="972" spans="5:19">
      <c r="E972" s="2"/>
      <c r="G972" s="3"/>
      <c r="Q972" s="1"/>
      <c r="R972" s="1"/>
      <c r="S972" s="1"/>
    </row>
    <row r="973" spans="5:19">
      <c r="E973" s="2"/>
      <c r="G973" s="3"/>
      <c r="Q973" s="1"/>
      <c r="R973" s="1"/>
      <c r="S973" s="1"/>
    </row>
    <row r="974" spans="5:19">
      <c r="E974" s="2"/>
      <c r="G974" s="3"/>
      <c r="Q974" s="1"/>
      <c r="R974" s="1"/>
      <c r="S974" s="1"/>
    </row>
    <row r="975" spans="5:19">
      <c r="E975" s="2"/>
      <c r="G975" s="3"/>
      <c r="Q975" s="1"/>
      <c r="R975" s="1"/>
      <c r="S975" s="1"/>
    </row>
    <row r="976" spans="5:19">
      <c r="E976" s="2"/>
      <c r="G976" s="3"/>
      <c r="Q976" s="1"/>
      <c r="R976" s="1"/>
      <c r="S976" s="1"/>
    </row>
    <row r="977" spans="5:19">
      <c r="E977" s="2"/>
      <c r="G977" s="3"/>
      <c r="Q977" s="1"/>
      <c r="R977" s="1"/>
      <c r="S977" s="1"/>
    </row>
    <row r="978" spans="5:19">
      <c r="E978" s="2"/>
      <c r="G978" s="3"/>
      <c r="Q978" s="1"/>
      <c r="R978" s="1"/>
      <c r="S978" s="1"/>
    </row>
    <row r="979" spans="5:19">
      <c r="E979" s="2"/>
      <c r="G979" s="3"/>
      <c r="Q979" s="1"/>
      <c r="R979" s="1"/>
      <c r="S979" s="1"/>
    </row>
    <row r="980" spans="5:19">
      <c r="E980" s="2"/>
      <c r="G980" s="3"/>
      <c r="Q980" s="1"/>
      <c r="R980" s="1"/>
      <c r="S980" s="1"/>
    </row>
    <row r="981" spans="5:19">
      <c r="E981" s="2"/>
      <c r="G981" s="3"/>
      <c r="Q981" s="1"/>
      <c r="R981" s="1"/>
      <c r="S981" s="1"/>
    </row>
    <row r="982" spans="5:19">
      <c r="E982" s="2"/>
      <c r="G982" s="3"/>
      <c r="Q982" s="1"/>
      <c r="R982" s="1"/>
      <c r="S982" s="1"/>
    </row>
    <row r="983" spans="5:19">
      <c r="E983" s="2"/>
      <c r="G983" s="3"/>
      <c r="Q983" s="1"/>
      <c r="R983" s="1"/>
      <c r="S983" s="1"/>
    </row>
    <row r="984" spans="5:19">
      <c r="E984" s="2"/>
      <c r="G984" s="3"/>
      <c r="Q984" s="1"/>
      <c r="R984" s="1"/>
      <c r="S984" s="1"/>
    </row>
    <row r="985" spans="5:19">
      <c r="E985" s="2"/>
      <c r="G985" s="3"/>
      <c r="Q985" s="1"/>
      <c r="R985" s="1"/>
      <c r="S985" s="1"/>
    </row>
    <row r="986" spans="5:19">
      <c r="E986" s="2"/>
      <c r="G986" s="3"/>
      <c r="Q986" s="1"/>
      <c r="R986" s="1"/>
      <c r="S986" s="1"/>
    </row>
    <row r="987" spans="5:19">
      <c r="E987" s="2"/>
      <c r="G987" s="3"/>
      <c r="Q987" s="1"/>
      <c r="R987" s="1"/>
      <c r="S987" s="1"/>
    </row>
    <row r="988" spans="5:19">
      <c r="E988" s="2"/>
      <c r="G988" s="3"/>
      <c r="Q988" s="1"/>
      <c r="R988" s="1"/>
      <c r="S988" s="1"/>
    </row>
    <row r="989" spans="5:19">
      <c r="E989" s="2"/>
      <c r="G989" s="3"/>
      <c r="Q989" s="1"/>
      <c r="R989" s="1"/>
      <c r="S989" s="1"/>
    </row>
    <row r="990" spans="5:19">
      <c r="E990" s="2"/>
      <c r="G990" s="3"/>
      <c r="Q990" s="1"/>
      <c r="R990" s="1"/>
      <c r="S990" s="1"/>
    </row>
    <row r="991" spans="5:19">
      <c r="E991" s="2"/>
      <c r="G991" s="3"/>
      <c r="Q991" s="1"/>
      <c r="R991" s="1"/>
      <c r="S991" s="1"/>
    </row>
    <row r="992" spans="5:19">
      <c r="E992" s="2"/>
      <c r="G992" s="3"/>
      <c r="Q992" s="1"/>
      <c r="R992" s="1"/>
      <c r="S992" s="1"/>
    </row>
    <row r="993" spans="5:19">
      <c r="E993" s="2"/>
      <c r="G993" s="3"/>
      <c r="Q993" s="1"/>
      <c r="R993" s="1"/>
      <c r="S993" s="1"/>
    </row>
    <row r="994" spans="5:19">
      <c r="E994" s="2"/>
      <c r="G994" s="3"/>
      <c r="Q994" s="1"/>
      <c r="R994" s="1"/>
      <c r="S994" s="1"/>
    </row>
    <row r="995" spans="5:19">
      <c r="E995" s="2"/>
      <c r="G995" s="3"/>
      <c r="Q995" s="1"/>
      <c r="R995" s="1"/>
      <c r="S995" s="1"/>
    </row>
    <row r="996" spans="5:19">
      <c r="E996" s="2"/>
      <c r="G996" s="3"/>
      <c r="Q996" s="1"/>
      <c r="R996" s="1"/>
      <c r="S996" s="1"/>
    </row>
    <row r="997" spans="5:19">
      <c r="E997" s="2"/>
      <c r="G997" s="3"/>
      <c r="Q997" s="1"/>
      <c r="R997" s="1"/>
      <c r="S997" s="1"/>
    </row>
    <row r="998" spans="5:19">
      <c r="E998" s="2"/>
      <c r="G998" s="3"/>
      <c r="Q998" s="1"/>
      <c r="R998" s="1"/>
      <c r="S998" s="1"/>
    </row>
    <row r="999" spans="5:19">
      <c r="E999" s="2"/>
      <c r="G999" s="3"/>
      <c r="Q999" s="1"/>
      <c r="R999" s="1"/>
      <c r="S999" s="1"/>
    </row>
    <row r="1000" spans="5:19">
      <c r="E1000" s="2"/>
      <c r="G1000" s="3"/>
      <c r="Q1000" s="1"/>
      <c r="R1000" s="1"/>
      <c r="S1000" s="1"/>
    </row>
    <row r="1001" spans="5:19">
      <c r="E1001" s="2"/>
      <c r="G1001" s="3"/>
      <c r="Q1001" s="1"/>
      <c r="R1001" s="1"/>
      <c r="S1001" s="1"/>
    </row>
    <row r="1002" spans="5:19">
      <c r="E1002" s="2"/>
      <c r="G1002" s="3"/>
      <c r="Q1002" s="1"/>
      <c r="R1002" s="1"/>
      <c r="S1002" s="1"/>
    </row>
    <row r="1003" spans="5:19">
      <c r="E1003" s="2"/>
      <c r="G1003" s="3"/>
      <c r="Q1003" s="1"/>
      <c r="R1003" s="1"/>
      <c r="S1003" s="1"/>
    </row>
    <row r="1004" spans="5:19">
      <c r="E1004" s="2"/>
      <c r="G1004" s="3"/>
      <c r="Q1004" s="1"/>
      <c r="R1004" s="1"/>
      <c r="S1004" s="1"/>
    </row>
    <row r="1005" spans="5:19">
      <c r="E1005" s="2"/>
      <c r="G1005" s="3"/>
      <c r="Q1005" s="1"/>
      <c r="R1005" s="1"/>
      <c r="S1005" s="1"/>
    </row>
    <row r="1006" spans="5:19">
      <c r="E1006" s="2"/>
      <c r="G1006" s="3"/>
      <c r="Q1006" s="1"/>
      <c r="R1006" s="1"/>
      <c r="S1006" s="1"/>
    </row>
    <row r="1007" spans="5:19">
      <c r="E1007" s="2"/>
      <c r="G1007" s="3"/>
      <c r="Q1007" s="1"/>
      <c r="R1007" s="1"/>
      <c r="S1007" s="1"/>
    </row>
    <row r="1008" spans="5:19">
      <c r="E1008" s="2"/>
      <c r="G1008" s="3"/>
      <c r="Q1008" s="1"/>
      <c r="R1008" s="1"/>
      <c r="S1008" s="1"/>
    </row>
    <row r="1009" spans="5:19">
      <c r="E1009" s="2"/>
      <c r="G1009" s="3"/>
      <c r="Q1009" s="1"/>
      <c r="R1009" s="1"/>
      <c r="S1009" s="1"/>
    </row>
    <row r="1010" spans="5:19">
      <c r="E1010" s="2"/>
      <c r="G1010" s="3"/>
      <c r="Q1010" s="1"/>
      <c r="R1010" s="1"/>
      <c r="S1010" s="1"/>
    </row>
    <row r="1011" spans="5:19">
      <c r="E1011" s="2"/>
      <c r="G1011" s="3"/>
      <c r="Q1011" s="1"/>
      <c r="R1011" s="1"/>
      <c r="S1011" s="1"/>
    </row>
    <row r="1012" spans="5:19">
      <c r="E1012" s="2"/>
      <c r="G1012" s="3"/>
      <c r="Q1012" s="1"/>
      <c r="R1012" s="1"/>
      <c r="S1012" s="1"/>
    </row>
    <row r="1013" spans="5:19">
      <c r="E1013" s="2"/>
      <c r="G1013" s="3"/>
      <c r="Q1013" s="1"/>
      <c r="R1013" s="1"/>
      <c r="S1013" s="1"/>
    </row>
    <row r="1014" spans="5:19">
      <c r="E1014" s="2"/>
      <c r="G1014" s="3"/>
      <c r="Q1014" s="1"/>
      <c r="R1014" s="1"/>
      <c r="S1014" s="1"/>
    </row>
    <row r="1015" spans="5:19">
      <c r="E1015" s="2"/>
      <c r="G1015" s="3"/>
      <c r="Q1015" s="1"/>
      <c r="R1015" s="1"/>
      <c r="S1015" s="1"/>
    </row>
    <row r="1016" spans="5:19">
      <c r="E1016" s="2"/>
      <c r="G1016" s="3"/>
      <c r="Q1016" s="1"/>
      <c r="R1016" s="1"/>
      <c r="S1016" s="1"/>
    </row>
    <row r="1017" spans="5:19">
      <c r="E1017" s="2"/>
      <c r="G1017" s="3"/>
      <c r="Q1017" s="1"/>
      <c r="R1017" s="1"/>
      <c r="S1017" s="1"/>
    </row>
    <row r="1018" spans="5:19">
      <c r="E1018" s="2"/>
      <c r="G1018" s="3"/>
      <c r="Q1018" s="1"/>
      <c r="R1018" s="1"/>
      <c r="S1018" s="1"/>
    </row>
    <row r="1019" spans="5:19">
      <c r="E1019" s="2"/>
      <c r="G1019" s="3"/>
      <c r="Q1019" s="1"/>
      <c r="R1019" s="1"/>
      <c r="S1019" s="1"/>
    </row>
    <row r="1020" spans="5:19">
      <c r="E1020" s="2"/>
      <c r="G1020" s="3"/>
      <c r="Q1020" s="1"/>
      <c r="R1020" s="1"/>
      <c r="S1020" s="1"/>
    </row>
    <row r="1021" spans="5:19">
      <c r="E1021" s="2"/>
      <c r="G1021" s="3"/>
      <c r="Q1021" s="1"/>
      <c r="R1021" s="1"/>
      <c r="S1021" s="1"/>
    </row>
    <row r="1022" spans="5:19">
      <c r="E1022" s="2"/>
      <c r="G1022" s="3"/>
      <c r="Q1022" s="1"/>
      <c r="R1022" s="1"/>
      <c r="S1022" s="1"/>
    </row>
    <row r="1023" spans="5:19">
      <c r="E1023" s="2"/>
      <c r="G1023" s="3"/>
      <c r="Q1023" s="1"/>
      <c r="R1023" s="1"/>
      <c r="S1023" s="1"/>
    </row>
    <row r="1024" spans="5:19">
      <c r="E1024" s="2"/>
      <c r="G1024" s="3"/>
      <c r="Q1024" s="1"/>
      <c r="R1024" s="1"/>
      <c r="S1024" s="1"/>
    </row>
    <row r="1025" spans="5:19">
      <c r="E1025" s="2"/>
      <c r="G1025" s="3"/>
      <c r="Q1025" s="1"/>
      <c r="R1025" s="1"/>
      <c r="S1025" s="1"/>
    </row>
    <row r="1026" spans="5:19">
      <c r="E1026" s="2"/>
      <c r="G1026" s="3"/>
      <c r="Q1026" s="1"/>
      <c r="R1026" s="1"/>
      <c r="S1026" s="1"/>
    </row>
    <row r="1027" spans="5:19">
      <c r="E1027" s="2"/>
      <c r="G1027" s="3"/>
      <c r="Q1027" s="1"/>
      <c r="R1027" s="1"/>
      <c r="S1027" s="1"/>
    </row>
    <row r="1028" spans="5:19">
      <c r="E1028" s="2"/>
      <c r="G1028" s="3"/>
      <c r="Q1028" s="1"/>
      <c r="R1028" s="1"/>
      <c r="S1028" s="1"/>
    </row>
    <row r="1029" spans="5:19">
      <c r="E1029" s="2"/>
      <c r="G1029" s="3"/>
      <c r="Q1029" s="1"/>
      <c r="R1029" s="1"/>
      <c r="S1029" s="1"/>
    </row>
    <row r="1030" spans="5:19">
      <c r="E1030" s="2"/>
      <c r="G1030" s="3"/>
      <c r="Q1030" s="1"/>
      <c r="R1030" s="1"/>
      <c r="S1030" s="1"/>
    </row>
    <row r="1031" spans="5:19">
      <c r="E1031" s="2"/>
      <c r="G1031" s="3"/>
      <c r="Q1031" s="1"/>
      <c r="R1031" s="1"/>
      <c r="S1031" s="1"/>
    </row>
    <row r="1032" spans="5:19">
      <c r="E1032" s="2"/>
      <c r="G1032" s="3"/>
      <c r="Q1032" s="1"/>
      <c r="R1032" s="1"/>
      <c r="S1032" s="1"/>
    </row>
  </sheetData>
  <autoFilter ref="A6:AH6"/>
  <mergeCells count="1">
    <mergeCell ref="F2:F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FF00"/>
  </sheetPr>
  <dimension ref="A1:AO1030"/>
  <sheetViews>
    <sheetView topLeftCell="A2" zoomScaleNormal="100" workbookViewId="0">
      <pane xSplit="4" ySplit="5" topLeftCell="X7" activePane="bottomRight" state="frozen"/>
      <selection activeCell="G8" sqref="G8:H9"/>
      <selection pane="topRight" activeCell="G8" sqref="G8:H9"/>
      <selection pane="bottomLeft" activeCell="G8" sqref="G8:H9"/>
      <selection pane="bottomRight" activeCell="H6" sqref="H6:AG6"/>
    </sheetView>
  </sheetViews>
  <sheetFormatPr defaultRowHeight="15" outlineLevelCol="1"/>
  <cols>
    <col min="1" max="1" width="16.42578125" style="1" customWidth="1"/>
    <col min="2" max="2" width="31" style="2" customWidth="1"/>
    <col min="3" max="3" width="14.7109375" style="2" customWidth="1" outlineLevel="1"/>
    <col min="4" max="4" width="26.42578125" style="2" customWidth="1"/>
    <col min="5" max="5" width="15.140625" style="129" customWidth="1" outlineLevel="1"/>
    <col min="6" max="6" width="48.42578125" style="2" customWidth="1"/>
    <col min="7" max="7" width="16.85546875" style="8" customWidth="1"/>
    <col min="8" max="10" width="16.5703125" style="1" customWidth="1"/>
    <col min="11" max="11" width="15.28515625" style="1" customWidth="1"/>
    <col min="12" max="13" width="15.7109375" style="1" customWidth="1"/>
    <col min="14" max="16" width="16.5703125" style="1" customWidth="1"/>
    <col min="17" max="19" width="15.7109375" style="1" customWidth="1"/>
    <col min="20" max="21" width="15.7109375" style="2" customWidth="1"/>
    <col min="22" max="22" width="16.5703125" style="2" customWidth="1"/>
    <col min="23" max="25" width="16.5703125" style="1" customWidth="1"/>
    <col min="26" max="27" width="16.28515625" style="5" customWidth="1"/>
    <col min="28" max="29" width="16.5703125" style="188" customWidth="1"/>
    <col min="30" max="33" width="16.5703125" style="5" customWidth="1"/>
    <col min="34" max="16384" width="9.140625" style="1"/>
  </cols>
  <sheetData>
    <row r="1" spans="1:33" ht="15.75" hidden="1" thickBot="1">
      <c r="E1" s="2"/>
      <c r="G1" s="3"/>
      <c r="H1" s="4" t="e">
        <f>H2-H3</f>
        <v>#REF!</v>
      </c>
      <c r="I1" s="4"/>
      <c r="J1" s="4"/>
      <c r="K1" s="4" t="e">
        <f t="shared" ref="K1:P1" si="0">K2-K3</f>
        <v>#REF!</v>
      </c>
      <c r="L1" s="4" t="e">
        <f t="shared" si="0"/>
        <v>#REF!</v>
      </c>
      <c r="M1" s="4" t="e">
        <f t="shared" si="0"/>
        <v>#REF!</v>
      </c>
      <c r="N1" s="4" t="e">
        <f t="shared" si="0"/>
        <v>#REF!</v>
      </c>
      <c r="O1" s="4" t="e">
        <f t="shared" si="0"/>
        <v>#REF!</v>
      </c>
      <c r="P1" s="4" t="e">
        <f t="shared" si="0"/>
        <v>#REF!</v>
      </c>
      <c r="Q1" s="4" t="e">
        <f t="shared" ref="Q1:Y1" si="1">Q2-Q3</f>
        <v>#REF!</v>
      </c>
      <c r="R1" s="4"/>
      <c r="S1" s="4"/>
      <c r="T1" s="4" t="e">
        <f t="shared" si="1"/>
        <v>#REF!</v>
      </c>
      <c r="U1" s="4" t="e">
        <f t="shared" si="1"/>
        <v>#REF!</v>
      </c>
      <c r="V1" s="4" t="e">
        <f t="shared" si="1"/>
        <v>#REF!</v>
      </c>
      <c r="W1" s="4"/>
      <c r="X1" s="4" t="e">
        <f t="shared" si="1"/>
        <v>#REF!</v>
      </c>
      <c r="Y1" s="4" t="e">
        <f t="shared" si="1"/>
        <v>#REF!</v>
      </c>
    </row>
    <row r="2" spans="1:33" s="6" customFormat="1" ht="15.75" thickBot="1">
      <c r="B2" s="2"/>
      <c r="C2" s="2"/>
      <c r="D2" s="7"/>
      <c r="E2" s="129"/>
      <c r="F2" s="292" t="s">
        <v>0</v>
      </c>
      <c r="G2" s="8"/>
      <c r="H2" s="231" t="e">
        <f>'2025 год_ИСХ'!#REF!</f>
        <v>#REF!</v>
      </c>
      <c r="I2" s="231" t="e">
        <f>'2025 год_ИСХ'!#REF!+'2025 год_ИСХ'!#REF!+'2025 год_ИСХ'!#REF!</f>
        <v>#REF!</v>
      </c>
      <c r="J2" s="231" t="e">
        <f>'2025 год_ИСХ'!#REF!+'2025 год_ИСХ'!#REF!+'2025 год_ИСХ'!#REF!</f>
        <v>#REF!</v>
      </c>
      <c r="K2" s="231" t="e">
        <f>'2025 год_ИСХ'!#REF!+'2025 год_ИСХ'!#REF!</f>
        <v>#REF!</v>
      </c>
      <c r="L2" s="231" t="e">
        <f>'2025 год_ИСХ'!#REF!+'2025 год_ИСХ'!#REF!</f>
        <v>#REF!</v>
      </c>
      <c r="M2" s="231" t="e">
        <f>'2025 год_ИСХ'!#REF!+'2025 год_ИСХ'!#REF!</f>
        <v>#REF!</v>
      </c>
      <c r="N2" s="231" t="e">
        <f>'2025 год_ИСХ'!#REF!</f>
        <v>#REF!</v>
      </c>
      <c r="O2" s="231" t="e">
        <f>'2025 год_ИСХ'!#REF!</f>
        <v>#REF!</v>
      </c>
      <c r="P2" s="231" t="e">
        <f>'2025 год_ИСХ'!#REF!</f>
        <v>#REF!</v>
      </c>
      <c r="Q2" s="231" t="e">
        <f>'2025 год_ИСХ'!#REF!</f>
        <v>#REF!</v>
      </c>
      <c r="R2" s="231" t="e">
        <f>'2025 год_ИСХ'!#REF!+'2025 год_ИСХ'!#REF!+'2025 год_ИСХ'!#REF!</f>
        <v>#REF!</v>
      </c>
      <c r="S2" s="231" t="e">
        <f>'2025 год_ИСХ'!#REF!+'2025 год_ИСХ'!#REF!+'2025 год_ИСХ'!#REF!</f>
        <v>#REF!</v>
      </c>
      <c r="T2" s="231" t="e">
        <f>'2025 год_ИСХ'!#REF!+'2025 год_ИСХ'!#REF!</f>
        <v>#REF!</v>
      </c>
      <c r="U2" s="231" t="e">
        <f>'2025 год_ИСХ'!#REF!+'2025 год_ИСХ'!#REF!</f>
        <v>#REF!</v>
      </c>
      <c r="V2" s="231" t="e">
        <f>'2025 год_ИСХ'!#REF!+'2025 год_ИСХ'!#REF!</f>
        <v>#REF!</v>
      </c>
      <c r="W2" s="231" t="e">
        <f>'2025 год_ИСХ'!#REF!</f>
        <v>#REF!</v>
      </c>
      <c r="X2" s="231" t="e">
        <f>'2025 год_ИСХ'!#REF!</f>
        <v>#REF!</v>
      </c>
      <c r="Y2" s="231" t="e">
        <f>'2025 год_ИСХ'!#REF!</f>
        <v>#REF!</v>
      </c>
      <c r="Z2" s="89"/>
      <c r="AA2" s="89"/>
      <c r="AB2" s="189"/>
      <c r="AC2" s="189"/>
      <c r="AD2" s="89"/>
      <c r="AE2" s="89"/>
      <c r="AF2" s="89"/>
      <c r="AG2" s="8">
        <v>-7.1800000000052933E-3</v>
      </c>
    </row>
    <row r="3" spans="1:33" s="9" customFormat="1" ht="15.75" thickBot="1">
      <c r="B3" s="10"/>
      <c r="C3" s="7"/>
      <c r="D3" s="7"/>
      <c r="E3" s="130"/>
      <c r="F3" s="293"/>
      <c r="G3" s="11" t="e">
        <f>SUM(H3:Y3)-SUM(H2:Y2)</f>
        <v>#REF!</v>
      </c>
      <c r="H3" s="232" t="e">
        <f>SUM(H7:H170)</f>
        <v>#REF!</v>
      </c>
      <c r="I3" s="232" t="e">
        <f t="shared" ref="I3:Y3" si="2">SUM(I7:I133)</f>
        <v>#REF!</v>
      </c>
      <c r="J3" s="232" t="e">
        <f t="shared" si="2"/>
        <v>#REF!</v>
      </c>
      <c r="K3" s="232" t="e">
        <f t="shared" ref="K3:P3" si="3">SUM(K7:K133)</f>
        <v>#REF!</v>
      </c>
      <c r="L3" s="232" t="e">
        <f t="shared" si="3"/>
        <v>#REF!</v>
      </c>
      <c r="M3" s="232" t="e">
        <f t="shared" si="3"/>
        <v>#REF!</v>
      </c>
      <c r="N3" s="232" t="e">
        <f t="shared" si="3"/>
        <v>#REF!</v>
      </c>
      <c r="O3" s="232" t="e">
        <f t="shared" si="3"/>
        <v>#REF!</v>
      </c>
      <c r="P3" s="232" t="e">
        <f t="shared" si="3"/>
        <v>#REF!</v>
      </c>
      <c r="Q3" s="232" t="e">
        <f t="shared" si="2"/>
        <v>#REF!</v>
      </c>
      <c r="R3" s="232" t="e">
        <f t="shared" si="2"/>
        <v>#REF!</v>
      </c>
      <c r="S3" s="232" t="e">
        <f t="shared" si="2"/>
        <v>#REF!</v>
      </c>
      <c r="T3" s="232" t="e">
        <f t="shared" si="2"/>
        <v>#REF!</v>
      </c>
      <c r="U3" s="232" t="e">
        <f t="shared" si="2"/>
        <v>#REF!</v>
      </c>
      <c r="V3" s="232" t="e">
        <f t="shared" si="2"/>
        <v>#REF!</v>
      </c>
      <c r="W3" s="232" t="e">
        <f t="shared" si="2"/>
        <v>#REF!</v>
      </c>
      <c r="X3" s="232" t="e">
        <f t="shared" si="2"/>
        <v>#REF!</v>
      </c>
      <c r="Y3" s="232" t="e">
        <f t="shared" si="2"/>
        <v>#REF!</v>
      </c>
      <c r="Z3" s="12"/>
      <c r="AA3" s="12"/>
      <c r="AB3" s="12"/>
      <c r="AC3" s="12"/>
      <c r="AD3" s="12"/>
      <c r="AE3" s="12"/>
      <c r="AF3" s="12"/>
      <c r="AG3" s="12"/>
    </row>
    <row r="4" spans="1:33" s="209" customFormat="1" ht="19.5" thickBot="1">
      <c r="A4" s="247"/>
      <c r="B4" s="248"/>
      <c r="C4" s="13"/>
      <c r="D4" s="13"/>
      <c r="E4" s="131"/>
      <c r="F4" s="294"/>
      <c r="G4" s="210"/>
      <c r="H4" s="233" t="e">
        <f>H2-H3</f>
        <v>#REF!</v>
      </c>
      <c r="I4" s="233" t="e">
        <f t="shared" ref="I4:Y4" si="4">I2-I3</f>
        <v>#REF!</v>
      </c>
      <c r="J4" s="233" t="e">
        <f t="shared" si="4"/>
        <v>#REF!</v>
      </c>
      <c r="K4" s="233" t="e">
        <f t="shared" ref="K4:P4" si="5">K2-K3</f>
        <v>#REF!</v>
      </c>
      <c r="L4" s="233" t="e">
        <f t="shared" si="5"/>
        <v>#REF!</v>
      </c>
      <c r="M4" s="233" t="e">
        <f t="shared" si="5"/>
        <v>#REF!</v>
      </c>
      <c r="N4" s="233" t="e">
        <f t="shared" si="5"/>
        <v>#REF!</v>
      </c>
      <c r="O4" s="233" t="e">
        <f t="shared" si="5"/>
        <v>#REF!</v>
      </c>
      <c r="P4" s="233" t="e">
        <f t="shared" si="5"/>
        <v>#REF!</v>
      </c>
      <c r="Q4" s="233" t="e">
        <f t="shared" si="4"/>
        <v>#REF!</v>
      </c>
      <c r="R4" s="233" t="e">
        <f t="shared" si="4"/>
        <v>#REF!</v>
      </c>
      <c r="S4" s="233" t="e">
        <f t="shared" si="4"/>
        <v>#REF!</v>
      </c>
      <c r="T4" s="233" t="e">
        <f t="shared" si="4"/>
        <v>#REF!</v>
      </c>
      <c r="U4" s="233" t="e">
        <f t="shared" si="4"/>
        <v>#REF!</v>
      </c>
      <c r="V4" s="233" t="e">
        <f t="shared" si="4"/>
        <v>#REF!</v>
      </c>
      <c r="W4" s="233" t="e">
        <f t="shared" si="4"/>
        <v>#REF!</v>
      </c>
      <c r="X4" s="233" t="e">
        <f t="shared" si="4"/>
        <v>#REF!</v>
      </c>
      <c r="Y4" s="233" t="e">
        <f t="shared" si="4"/>
        <v>#REF!</v>
      </c>
      <c r="Z4" s="5"/>
      <c r="AA4" s="5"/>
      <c r="AB4" s="188"/>
      <c r="AC4" s="188"/>
      <c r="AD4" s="5"/>
      <c r="AE4" s="5"/>
      <c r="AF4" s="5"/>
      <c r="AG4" s="5"/>
    </row>
    <row r="5" spans="1:33" customFormat="1" ht="15.75" thickBot="1">
      <c r="A5">
        <v>1</v>
      </c>
      <c r="B5" s="14">
        <f>A5+1</f>
        <v>2</v>
      </c>
      <c r="C5" s="2">
        <f t="shared" ref="C5:AG5" si="6">B5+1</f>
        <v>3</v>
      </c>
      <c r="D5" s="2">
        <f>C5+1</f>
        <v>4</v>
      </c>
      <c r="E5" s="129">
        <f t="shared" si="6"/>
        <v>5</v>
      </c>
      <c r="F5" s="2">
        <f t="shared" si="6"/>
        <v>6</v>
      </c>
      <c r="G5" s="122">
        <f t="shared" si="6"/>
        <v>7</v>
      </c>
      <c r="H5">
        <f t="shared" si="6"/>
        <v>8</v>
      </c>
      <c r="I5">
        <f t="shared" ref="I5" si="7">H5+1</f>
        <v>9</v>
      </c>
      <c r="J5">
        <f t="shared" ref="J5" si="8">I5+1</f>
        <v>10</v>
      </c>
      <c r="K5">
        <f>J5+1</f>
        <v>11</v>
      </c>
      <c r="L5">
        <f t="shared" ref="L5" si="9">K5+1</f>
        <v>12</v>
      </c>
      <c r="M5">
        <f t="shared" ref="M5:N5" si="10">L5+1</f>
        <v>13</v>
      </c>
      <c r="N5">
        <f t="shared" si="10"/>
        <v>14</v>
      </c>
      <c r="O5">
        <f t="shared" ref="O5" si="11">N5+1</f>
        <v>15</v>
      </c>
      <c r="P5">
        <f t="shared" ref="P5" si="12">O5+1</f>
        <v>16</v>
      </c>
      <c r="Q5">
        <f t="shared" ref="Q5" si="13">P5+1</f>
        <v>17</v>
      </c>
      <c r="R5">
        <f t="shared" ref="R5" si="14">Q5+1</f>
        <v>18</v>
      </c>
      <c r="S5">
        <f t="shared" ref="S5" si="15">R5+1</f>
        <v>19</v>
      </c>
      <c r="T5">
        <f t="shared" ref="T5" si="16">S5+1</f>
        <v>20</v>
      </c>
      <c r="U5">
        <f t="shared" ref="U5" si="17">T5+1</f>
        <v>21</v>
      </c>
      <c r="V5">
        <f t="shared" ref="V5" si="18">U5+1</f>
        <v>22</v>
      </c>
      <c r="W5">
        <f t="shared" ref="W5" si="19">V5+1</f>
        <v>23</v>
      </c>
      <c r="X5">
        <f t="shared" ref="X5" si="20">W5+1</f>
        <v>24</v>
      </c>
      <c r="Y5">
        <f t="shared" ref="Y5" si="21">X5+1</f>
        <v>25</v>
      </c>
      <c r="Z5">
        <f t="shared" ref="Z5" si="22">Y5+1</f>
        <v>26</v>
      </c>
      <c r="AA5">
        <f t="shared" ref="AA5" si="23">Z5+1</f>
        <v>27</v>
      </c>
      <c r="AB5">
        <f t="shared" ref="AB5" si="24">AA5+1</f>
        <v>28</v>
      </c>
      <c r="AC5">
        <f t="shared" ref="AC5" si="25">AB5+1</f>
        <v>29</v>
      </c>
      <c r="AD5">
        <f t="shared" ref="AD5" si="26">AC5+1</f>
        <v>30</v>
      </c>
      <c r="AE5">
        <f t="shared" ref="AE5" si="27">AD5+1</f>
        <v>31</v>
      </c>
      <c r="AF5">
        <f t="shared" ref="AF5" si="28">AE5+1</f>
        <v>32</v>
      </c>
      <c r="AG5">
        <f t="shared" si="6"/>
        <v>33</v>
      </c>
    </row>
    <row r="6" spans="1:33" s="16" customFormat="1" ht="63.75" thickBot="1">
      <c r="B6" s="17" t="s">
        <v>1</v>
      </c>
      <c r="C6" s="18" t="s">
        <v>2</v>
      </c>
      <c r="D6" s="19" t="s">
        <v>3</v>
      </c>
      <c r="E6" s="132" t="s">
        <v>116</v>
      </c>
      <c r="F6" s="18" t="s">
        <v>4</v>
      </c>
      <c r="G6" s="123" t="s">
        <v>5</v>
      </c>
      <c r="H6" s="112" t="s">
        <v>108</v>
      </c>
      <c r="I6" s="113" t="s">
        <v>110</v>
      </c>
      <c r="J6" s="20" t="s">
        <v>111</v>
      </c>
      <c r="K6" s="99" t="s">
        <v>105</v>
      </c>
      <c r="L6" s="106" t="s">
        <v>104</v>
      </c>
      <c r="M6" s="100" t="s">
        <v>103</v>
      </c>
      <c r="N6" s="93" t="s">
        <v>99</v>
      </c>
      <c r="O6" s="102" t="s">
        <v>97</v>
      </c>
      <c r="P6" s="103" t="s">
        <v>98</v>
      </c>
      <c r="Q6" s="118" t="s">
        <v>120</v>
      </c>
      <c r="R6" s="118" t="s">
        <v>118</v>
      </c>
      <c r="S6" s="116" t="s">
        <v>119</v>
      </c>
      <c r="T6" s="101" t="s">
        <v>109</v>
      </c>
      <c r="U6" s="108" t="s">
        <v>106</v>
      </c>
      <c r="V6" s="109" t="s">
        <v>107</v>
      </c>
      <c r="W6" s="21" t="s">
        <v>102</v>
      </c>
      <c r="X6" s="104" t="s">
        <v>100</v>
      </c>
      <c r="Y6" s="105" t="s">
        <v>101</v>
      </c>
      <c r="Z6" s="91" t="s">
        <v>175</v>
      </c>
      <c r="AA6" s="92" t="s">
        <v>176</v>
      </c>
      <c r="AB6" s="92" t="s">
        <v>177</v>
      </c>
      <c r="AC6" s="92" t="s">
        <v>178</v>
      </c>
      <c r="AD6" s="98" t="s">
        <v>179</v>
      </c>
      <c r="AE6" s="98" t="s">
        <v>180</v>
      </c>
      <c r="AF6" s="98" t="s">
        <v>181</v>
      </c>
      <c r="AG6" s="98" t="s">
        <v>182</v>
      </c>
    </row>
    <row r="7" spans="1:33" customFormat="1">
      <c r="A7">
        <v>1</v>
      </c>
      <c r="B7" s="121" t="str">
        <f>'2025 год_ИСХ'!A6</f>
        <v>Большесолдатский район</v>
      </c>
      <c r="C7" s="23" t="str">
        <f t="shared" ref="C7:C69" si="29">C6</f>
        <v>Код района</v>
      </c>
      <c r="D7" s="87" t="str">
        <f>'2025 год_ИСХ'!B6</f>
        <v xml:space="preserve">Волоконский сельсовет </v>
      </c>
      <c r="E7" s="133" t="str">
        <f>'2025 год_ИСХ'!G6</f>
        <v>закрытая</v>
      </c>
      <c r="F7" s="87" t="str">
        <f>'2025 год_ИСХ'!C6</f>
        <v xml:space="preserve">ГУПКО "Курскоблжилкомхоз" </v>
      </c>
      <c r="G7" s="243">
        <v>4632024035</v>
      </c>
      <c r="H7" s="257" t="e">
        <f>I7+J7</f>
        <v>#REF!</v>
      </c>
      <c r="I7" s="115" t="e">
        <f>L7+O7</f>
        <v>#REF!</v>
      </c>
      <c r="J7" s="115" t="e">
        <f>M7+P7</f>
        <v>#REF!</v>
      </c>
      <c r="K7" s="111" t="e">
        <f t="shared" ref="K7:K19" si="30">L7+M7</f>
        <v>#REF!</v>
      </c>
      <c r="L7" s="208" t="e">
        <f>'2025 год_ИСХ'!#REF!+'2025 год_ИСХ'!#REF!</f>
        <v>#REF!</v>
      </c>
      <c r="M7" s="96" t="e">
        <f>'2025 год_ИСХ'!#REF!+'2025 год_ИСХ'!#REF!</f>
        <v>#REF!</v>
      </c>
      <c r="N7" s="97" t="e">
        <f t="shared" ref="N7:N19" si="31">O7+P7</f>
        <v>#REF!</v>
      </c>
      <c r="O7" s="95" t="e">
        <f>'2025 год_ИСХ'!#REF!</f>
        <v>#REF!</v>
      </c>
      <c r="P7" s="96" t="e">
        <f>'2025 год_ИСХ'!#REF!</f>
        <v>#REF!</v>
      </c>
      <c r="Q7" s="120" t="e">
        <f t="shared" ref="Q7:Q19" si="32">R7+S7</f>
        <v>#REF!</v>
      </c>
      <c r="R7" s="119" t="e">
        <f>U7+X7</f>
        <v>#REF!</v>
      </c>
      <c r="S7" s="117" t="e">
        <f>V7+Y7</f>
        <v>#REF!</v>
      </c>
      <c r="T7" s="249" t="e">
        <f t="shared" ref="T7:T19" si="33">U7+V7</f>
        <v>#REF!</v>
      </c>
      <c r="U7" s="95" t="e">
        <f>'2025 год_ИСХ'!#REF!+'2025 год_ИСХ'!#REF!</f>
        <v>#REF!</v>
      </c>
      <c r="V7" s="262" t="e">
        <f>'2025 год_ИСХ'!#REF!+'2025 год_ИСХ'!#REF!</f>
        <v>#REF!</v>
      </c>
      <c r="W7" s="25" t="e">
        <f t="shared" ref="W7:W19" si="34">X7+Y7</f>
        <v>#REF!</v>
      </c>
      <c r="X7" s="95" t="e">
        <f>'2025 год_ИСХ'!#REF!</f>
        <v>#REF!</v>
      </c>
      <c r="Y7" s="94" t="e">
        <f>'2025 год_ИСХ'!#REF!</f>
        <v>#REF!</v>
      </c>
      <c r="Z7" s="88">
        <f>'2025 год_ИСХ'!AA7</f>
        <v>3758.5679999999998</v>
      </c>
      <c r="AA7" s="90">
        <f>'2025 год_ИСХ'!AD7</f>
        <v>4505.8919999999998</v>
      </c>
      <c r="AB7" s="90">
        <f>'2025 год_ИСХ'!Z7</f>
        <v>0</v>
      </c>
      <c r="AC7" s="90">
        <f>'2025 год_ИСХ'!AC7</f>
        <v>0</v>
      </c>
      <c r="AD7" s="90">
        <f>'2025 год_ИСХ'!AA6</f>
        <v>0</v>
      </c>
      <c r="AE7" s="90">
        <f>'2025 год_ИСХ'!AD6</f>
        <v>0</v>
      </c>
      <c r="AF7" s="90">
        <f>'2025 год_ИСХ'!Z6</f>
        <v>0</v>
      </c>
      <c r="AG7" s="90">
        <f>'2025 год_ИСХ'!AC6</f>
        <v>0</v>
      </c>
    </row>
    <row r="8" spans="1:33" customFormat="1">
      <c r="B8" s="121"/>
      <c r="C8" s="23"/>
      <c r="D8" s="87"/>
      <c r="E8" s="133"/>
      <c r="F8" s="87"/>
      <c r="G8" s="124"/>
      <c r="H8" s="114"/>
      <c r="I8" s="115"/>
      <c r="J8" s="115"/>
      <c r="K8" s="111"/>
      <c r="L8" s="208"/>
      <c r="M8" s="96"/>
      <c r="N8" s="97"/>
      <c r="O8" s="95"/>
      <c r="P8" s="96"/>
      <c r="Q8" s="120"/>
      <c r="R8" s="119"/>
      <c r="S8" s="117"/>
      <c r="T8" s="107"/>
      <c r="U8" s="95"/>
      <c r="V8" s="95"/>
      <c r="W8" s="25"/>
      <c r="X8" s="95"/>
      <c r="Y8" s="94"/>
      <c r="Z8" s="88"/>
      <c r="AA8" s="90"/>
      <c r="AB8" s="90"/>
      <c r="AC8" s="90"/>
      <c r="AD8" s="90"/>
      <c r="AE8" s="90"/>
      <c r="AF8" s="90"/>
      <c r="AG8" s="90"/>
    </row>
    <row r="9" spans="1:33" customFormat="1">
      <c r="A9">
        <f>A7+1</f>
        <v>2</v>
      </c>
      <c r="B9" s="121" t="str">
        <f>'2025 год_ИСХ'!A8</f>
        <v>Железногорский район</v>
      </c>
      <c r="C9" s="23">
        <f t="shared" si="29"/>
        <v>0</v>
      </c>
      <c r="D9" s="87" t="str">
        <f>'2025 год_ИСХ'!B8</f>
        <v>пос. Магнитный</v>
      </c>
      <c r="E9" s="133" t="str">
        <f>'2025 год_ИСХ'!G8</f>
        <v>закрытая</v>
      </c>
      <c r="F9" s="87" t="str">
        <f>'2025 год_ИСХ'!C8</f>
        <v xml:space="preserve">ГУПКО "Курскоблжилкомхоз" </v>
      </c>
      <c r="G9" s="243">
        <v>4632024035</v>
      </c>
      <c r="H9" s="257" t="e">
        <f>I9+J9</f>
        <v>#REF!</v>
      </c>
      <c r="I9" s="115" t="e">
        <f>L9+O9</f>
        <v>#REF!</v>
      </c>
      <c r="J9" s="115" t="e">
        <f>M9+P9</f>
        <v>#REF!</v>
      </c>
      <c r="K9" s="259" t="e">
        <f t="shared" si="30"/>
        <v>#REF!</v>
      </c>
      <c r="L9" s="208" t="e">
        <f>'2025 год_ИСХ'!#REF!+'2025 год_ИСХ'!#REF!</f>
        <v>#REF!</v>
      </c>
      <c r="M9" s="258" t="e">
        <f>'2025 год_ИСХ'!#REF!+'2025 год_ИСХ'!#REF!</f>
        <v>#REF!</v>
      </c>
      <c r="N9" s="97" t="e">
        <f t="shared" si="31"/>
        <v>#REF!</v>
      </c>
      <c r="O9" s="95" t="e">
        <f>'2025 год_ИСХ'!#REF!</f>
        <v>#REF!</v>
      </c>
      <c r="P9" s="96" t="e">
        <f>'2025 год_ИСХ'!#REF!</f>
        <v>#REF!</v>
      </c>
      <c r="Q9" s="120" t="e">
        <f t="shared" si="32"/>
        <v>#REF!</v>
      </c>
      <c r="R9" s="119" t="e">
        <f>U9+X9</f>
        <v>#REF!</v>
      </c>
      <c r="S9" s="117" t="e">
        <f>V9+Y9</f>
        <v>#REF!</v>
      </c>
      <c r="T9" s="249" t="e">
        <f t="shared" si="33"/>
        <v>#REF!</v>
      </c>
      <c r="U9" s="95" t="e">
        <f>'2025 год_ИСХ'!#REF!+'2025 год_ИСХ'!#REF!</f>
        <v>#REF!</v>
      </c>
      <c r="V9" s="95" t="e">
        <f>'2025 год_ИСХ'!#REF!+'2025 год_ИСХ'!#REF!</f>
        <v>#REF!</v>
      </c>
      <c r="W9" s="25" t="e">
        <f t="shared" si="34"/>
        <v>#REF!</v>
      </c>
      <c r="X9" s="95" t="e">
        <f>'2025 год_ИСХ'!#REF!</f>
        <v>#REF!</v>
      </c>
      <c r="Y9" s="94" t="e">
        <f>'2025 год_ИСХ'!#REF!</f>
        <v>#REF!</v>
      </c>
      <c r="Z9" s="88">
        <f>'2025 год_ИСХ'!AA9</f>
        <v>3758.5679999999998</v>
      </c>
      <c r="AA9" s="90">
        <f>'2025 год_ИСХ'!AD9</f>
        <v>4505.8919999999998</v>
      </c>
      <c r="AB9" s="90">
        <f>'2025 год_ИСХ'!Z9</f>
        <v>2035.98</v>
      </c>
      <c r="AC9" s="90">
        <f>'2025 год_ИСХ'!AC9</f>
        <v>2318.98</v>
      </c>
      <c r="AD9" s="90">
        <f>'2025 год_ИСХ'!AA8</f>
        <v>72.983999999999995</v>
      </c>
      <c r="AE9" s="90">
        <f>'2025 год_ИСХ'!AD8</f>
        <v>77.051999999999992</v>
      </c>
      <c r="AF9" s="90">
        <f>'2025 год_ИСХ'!Z8</f>
        <v>25.91</v>
      </c>
      <c r="AG9" s="90">
        <f>'2025 год_ИСХ'!AC8</f>
        <v>27.72</v>
      </c>
    </row>
    <row r="10" spans="1:33" customFormat="1">
      <c r="B10" s="121"/>
      <c r="C10" s="23"/>
      <c r="D10" s="87"/>
      <c r="E10" s="133"/>
      <c r="F10" s="87"/>
      <c r="G10" s="124"/>
      <c r="H10" s="114"/>
      <c r="I10" s="115"/>
      <c r="J10" s="115"/>
      <c r="K10" s="111"/>
      <c r="L10" s="208"/>
      <c r="M10" s="96"/>
      <c r="N10" s="97"/>
      <c r="O10" s="95"/>
      <c r="P10" s="96"/>
      <c r="Q10" s="120"/>
      <c r="R10" s="119"/>
      <c r="S10" s="117"/>
      <c r="T10" s="107"/>
      <c r="U10" s="95"/>
      <c r="V10" s="95"/>
      <c r="W10" s="25"/>
      <c r="X10" s="95"/>
      <c r="Y10" s="94"/>
      <c r="Z10" s="88"/>
      <c r="AA10" s="90"/>
      <c r="AB10" s="90"/>
      <c r="AC10" s="90"/>
      <c r="AD10" s="90"/>
      <c r="AE10" s="90"/>
      <c r="AF10" s="90"/>
      <c r="AG10" s="90"/>
    </row>
    <row r="11" spans="1:33" customFormat="1">
      <c r="A11">
        <f t="shared" ref="A11" si="35">A9+1</f>
        <v>3</v>
      </c>
      <c r="B11" s="121" t="str">
        <f t="shared" ref="B11" si="36">B9</f>
        <v>Железногорский район</v>
      </c>
      <c r="C11" s="23">
        <f t="shared" si="29"/>
        <v>0</v>
      </c>
      <c r="D11" s="87" t="str">
        <f>'2025 год_ИСХ'!B10</f>
        <v>Новоандросовский сельсовет</v>
      </c>
      <c r="E11" s="133" t="str">
        <f>'2025 год_ИСХ'!G10</f>
        <v>открытая</v>
      </c>
      <c r="F11" s="87" t="str">
        <f>'2025 год_ИСХ'!C10</f>
        <v xml:space="preserve">МУП «Районное коммунальное хозяйство» </v>
      </c>
      <c r="G11" s="244">
        <v>4633037132</v>
      </c>
      <c r="H11" s="114" t="e">
        <f>I11+J11</f>
        <v>#REF!</v>
      </c>
      <c r="I11" s="115" t="e">
        <f>L11+O11</f>
        <v>#REF!</v>
      </c>
      <c r="J11" s="115" t="e">
        <f>M11+P11</f>
        <v>#REF!</v>
      </c>
      <c r="K11" s="111" t="e">
        <f t="shared" si="30"/>
        <v>#REF!</v>
      </c>
      <c r="L11" s="207" t="e">
        <f>'2025 год_ИСХ'!#REF!+'2025 год_ИСХ'!#REF!</f>
        <v>#REF!</v>
      </c>
      <c r="M11" s="96" t="e">
        <f>'2025 год_ИСХ'!#REF!+'2025 год_ИСХ'!#REF!</f>
        <v>#REF!</v>
      </c>
      <c r="N11" s="97" t="e">
        <f t="shared" si="31"/>
        <v>#REF!</v>
      </c>
      <c r="O11" s="261" t="e">
        <f>'2025 год_ИСХ'!#REF!</f>
        <v>#REF!</v>
      </c>
      <c r="P11" s="96" t="e">
        <f>'2025 год_ИСХ'!#REF!</f>
        <v>#REF!</v>
      </c>
      <c r="Q11" s="120" t="e">
        <f t="shared" si="32"/>
        <v>#REF!</v>
      </c>
      <c r="R11" s="119" t="e">
        <f>U11+X11</f>
        <v>#REF!</v>
      </c>
      <c r="S11" s="117" t="e">
        <f>V11+Y11</f>
        <v>#REF!</v>
      </c>
      <c r="T11" s="107" t="e">
        <f t="shared" si="33"/>
        <v>#REF!</v>
      </c>
      <c r="U11" s="95" t="e">
        <f>'2025 год_ИСХ'!#REF!+'2025 год_ИСХ'!#REF!</f>
        <v>#REF!</v>
      </c>
      <c r="V11" s="95" t="e">
        <f>'2025 год_ИСХ'!#REF!+'2025 год_ИСХ'!#REF!</f>
        <v>#REF!</v>
      </c>
      <c r="W11" s="25" t="e">
        <f t="shared" si="34"/>
        <v>#REF!</v>
      </c>
      <c r="X11" s="95" t="e">
        <f>'2025 год_ИСХ'!#REF!</f>
        <v>#REF!</v>
      </c>
      <c r="Y11" s="94" t="e">
        <f>'2025 год_ИСХ'!#REF!</f>
        <v>#REF!</v>
      </c>
      <c r="Z11" s="88">
        <f>'2025 год_ИСХ'!AA11</f>
        <v>0</v>
      </c>
      <c r="AA11" s="90">
        <f>'2025 год_ИСХ'!AD11</f>
        <v>0</v>
      </c>
      <c r="AB11" s="90">
        <f>'2025 год_ИСХ'!Z11</f>
        <v>2801.48</v>
      </c>
      <c r="AC11" s="90">
        <f>'2025 год_ИСХ'!AC11</f>
        <v>3193.69</v>
      </c>
      <c r="AD11" s="90">
        <f>'2025 год_ИСХ'!AA10</f>
        <v>0</v>
      </c>
      <c r="AE11" s="90">
        <f>'2025 год_ИСХ'!AD10</f>
        <v>0</v>
      </c>
      <c r="AF11" s="90">
        <f>'2025 год_ИСХ'!Z10</f>
        <v>48.92</v>
      </c>
      <c r="AG11" s="90">
        <f>'2025 год_ИСХ'!AC10</f>
        <v>52.34</v>
      </c>
    </row>
    <row r="12" spans="1:33" customFormat="1">
      <c r="B12" s="121"/>
      <c r="C12" s="23"/>
      <c r="D12" s="87"/>
      <c r="E12" s="133"/>
      <c r="F12" s="87"/>
      <c r="G12" s="125"/>
      <c r="H12" s="114"/>
      <c r="I12" s="115"/>
      <c r="J12" s="115"/>
      <c r="K12" s="111"/>
      <c r="L12" s="207"/>
      <c r="M12" s="96"/>
      <c r="N12" s="97"/>
      <c r="O12" s="95"/>
      <c r="P12" s="96"/>
      <c r="Q12" s="120"/>
      <c r="R12" s="119"/>
      <c r="S12" s="117"/>
      <c r="T12" s="107"/>
      <c r="U12" s="95"/>
      <c r="V12" s="95"/>
      <c r="W12" s="25"/>
      <c r="X12" s="95"/>
      <c r="Y12" s="94"/>
      <c r="Z12" s="88"/>
      <c r="AA12" s="90"/>
      <c r="AB12" s="90"/>
      <c r="AC12" s="90"/>
      <c r="AD12" s="90"/>
      <c r="AE12" s="90"/>
      <c r="AF12" s="90"/>
      <c r="AG12" s="90"/>
    </row>
    <row r="13" spans="1:33" customFormat="1">
      <c r="A13">
        <f t="shared" ref="A13" si="37">A11+1</f>
        <v>4</v>
      </c>
      <c r="B13" s="121" t="str">
        <f t="shared" ref="B13" si="38">B11</f>
        <v>Железногорский район</v>
      </c>
      <c r="C13" s="23">
        <f t="shared" si="29"/>
        <v>0</v>
      </c>
      <c r="D13" s="87" t="str">
        <f>'2025 год_ИСХ'!B12</f>
        <v>Разветьевский сельсовет</v>
      </c>
      <c r="E13" s="133" t="str">
        <f>'2025 год_ИСХ'!G12</f>
        <v>закрытая</v>
      </c>
      <c r="F13" s="87" t="str">
        <f>'2025 год_ИСХ'!C12</f>
        <v xml:space="preserve">МУП «Районное коммунальное хозяйство» </v>
      </c>
      <c r="G13" s="244">
        <v>4633037132</v>
      </c>
      <c r="H13" s="114" t="e">
        <f>I13+J13</f>
        <v>#REF!</v>
      </c>
      <c r="I13" s="115" t="e">
        <f>L13+O13</f>
        <v>#REF!</v>
      </c>
      <c r="J13" s="115" t="e">
        <f>M13+P13</f>
        <v>#REF!</v>
      </c>
      <c r="K13" s="111" t="e">
        <f t="shared" si="30"/>
        <v>#REF!</v>
      </c>
      <c r="L13" s="208" t="e">
        <f>'2025 год_ИСХ'!#REF!+'2025 год_ИСХ'!#REF!</f>
        <v>#REF!</v>
      </c>
      <c r="M13" s="96" t="e">
        <f>'2025 год_ИСХ'!#REF!+'2025 год_ИСХ'!#REF!</f>
        <v>#REF!</v>
      </c>
      <c r="N13" s="97" t="e">
        <f t="shared" si="31"/>
        <v>#REF!</v>
      </c>
      <c r="O13" s="95" t="e">
        <f>'2025 год_ИСХ'!#REF!</f>
        <v>#REF!</v>
      </c>
      <c r="P13" s="96" t="e">
        <f>'2025 год_ИСХ'!#REF!</f>
        <v>#REF!</v>
      </c>
      <c r="Q13" s="120" t="e">
        <f t="shared" si="32"/>
        <v>#REF!</v>
      </c>
      <c r="R13" s="119" t="e">
        <f>U13+X13</f>
        <v>#REF!</v>
      </c>
      <c r="S13" s="117" t="e">
        <f>V13+Y13</f>
        <v>#REF!</v>
      </c>
      <c r="T13" s="249" t="e">
        <f t="shared" si="33"/>
        <v>#REF!</v>
      </c>
      <c r="U13" s="95" t="e">
        <f>'2025 год_ИСХ'!#REF!+'2025 год_ИСХ'!#REF!</f>
        <v>#REF!</v>
      </c>
      <c r="V13" s="95" t="e">
        <f>'2025 год_ИСХ'!#REF!+'2025 год_ИСХ'!#REF!</f>
        <v>#REF!</v>
      </c>
      <c r="W13" s="25" t="e">
        <f t="shared" si="34"/>
        <v>#REF!</v>
      </c>
      <c r="X13" s="95" t="e">
        <f>'2025 год_ИСХ'!#REF!</f>
        <v>#REF!</v>
      </c>
      <c r="Y13" s="94" t="e">
        <f>'2025 год_ИСХ'!#REF!</f>
        <v>#REF!</v>
      </c>
      <c r="Z13" s="88">
        <f>'2025 год_ИСХ'!AA13</f>
        <v>3438.24</v>
      </c>
      <c r="AA13" s="90">
        <f>'2025 год_ИСХ'!AD13</f>
        <v>3665.75</v>
      </c>
      <c r="AB13" s="90">
        <f>'2025 год_ИСХ'!Z13</f>
        <v>2801.48</v>
      </c>
      <c r="AC13" s="90">
        <f>'2025 год_ИСХ'!AC13</f>
        <v>3193.69</v>
      </c>
      <c r="AD13" s="90">
        <f>'2025 год_ИСХ'!AA12</f>
        <v>72.98</v>
      </c>
      <c r="AE13" s="90">
        <f>'2025 год_ИСХ'!AD12</f>
        <v>83.45</v>
      </c>
      <c r="AF13" s="90">
        <f>'2025 год_ИСХ'!Z12</f>
        <v>49.02</v>
      </c>
      <c r="AG13" s="90">
        <f>'2025 год_ИСХ'!AC12</f>
        <v>52.45</v>
      </c>
    </row>
    <row r="14" spans="1:33" customFormat="1">
      <c r="B14" s="121"/>
      <c r="C14" s="23"/>
      <c r="D14" s="87"/>
      <c r="E14" s="133"/>
      <c r="F14" s="87"/>
      <c r="G14" s="125"/>
      <c r="H14" s="114"/>
      <c r="I14" s="115"/>
      <c r="J14" s="115"/>
      <c r="K14" s="111"/>
      <c r="L14" s="208"/>
      <c r="M14" s="96"/>
      <c r="N14" s="97"/>
      <c r="O14" s="95"/>
      <c r="P14" s="96"/>
      <c r="Q14" s="120"/>
      <c r="R14" s="119"/>
      <c r="S14" s="117"/>
      <c r="T14" s="107"/>
      <c r="U14" s="95"/>
      <c r="V14" s="95"/>
      <c r="W14" s="25"/>
      <c r="X14" s="95"/>
      <c r="Y14" s="94"/>
      <c r="Z14" s="88"/>
      <c r="AA14" s="90"/>
      <c r="AB14" s="90"/>
      <c r="AC14" s="90"/>
      <c r="AD14" s="90"/>
      <c r="AE14" s="90"/>
      <c r="AF14" s="90"/>
      <c r="AG14" s="90"/>
    </row>
    <row r="15" spans="1:33" customFormat="1">
      <c r="A15">
        <f t="shared" ref="A15" si="39">A13+1</f>
        <v>5</v>
      </c>
      <c r="B15" s="121" t="str">
        <f t="shared" ref="B15" si="40">B13</f>
        <v>Железногорский район</v>
      </c>
      <c r="C15" s="23">
        <f t="shared" si="29"/>
        <v>0</v>
      </c>
      <c r="D15" s="87" t="str">
        <f>'2025 год_ИСХ'!B14</f>
        <v>Студенокский сельсовет</v>
      </c>
      <c r="E15" s="133" t="str">
        <f>'2025 год_ИСХ'!G14</f>
        <v>закрытая</v>
      </c>
      <c r="F15" s="87" t="str">
        <f>'2025 год_ИСХ'!C14</f>
        <v xml:space="preserve">МУП «Районное коммунальное хозяйство»  </v>
      </c>
      <c r="G15" s="244">
        <v>4633037132</v>
      </c>
      <c r="H15" s="114" t="e">
        <f>I15+J15</f>
        <v>#REF!</v>
      </c>
      <c r="I15" s="115" t="e">
        <f>L15+O15</f>
        <v>#REF!</v>
      </c>
      <c r="J15" s="115" t="e">
        <f>M15+P15</f>
        <v>#REF!</v>
      </c>
      <c r="K15" s="111" t="e">
        <f t="shared" si="30"/>
        <v>#REF!</v>
      </c>
      <c r="L15" s="208" t="e">
        <f>'2025 год_ИСХ'!#REF!+'2025 год_ИСХ'!#REF!</f>
        <v>#REF!</v>
      </c>
      <c r="M15" s="96" t="e">
        <f>'2025 год_ИСХ'!#REF!+'2025 год_ИСХ'!#REF!</f>
        <v>#REF!</v>
      </c>
      <c r="N15" s="97" t="e">
        <f t="shared" si="31"/>
        <v>#REF!</v>
      </c>
      <c r="O15" s="95" t="e">
        <f>'2025 год_ИСХ'!#REF!</f>
        <v>#REF!</v>
      </c>
      <c r="P15" s="96" t="e">
        <f>'2025 год_ИСХ'!#REF!</f>
        <v>#REF!</v>
      </c>
      <c r="Q15" s="120" t="e">
        <f t="shared" si="32"/>
        <v>#REF!</v>
      </c>
      <c r="R15" s="119" t="e">
        <f>U15+X15</f>
        <v>#REF!</v>
      </c>
      <c r="S15" s="117" t="e">
        <f>V15+Y15</f>
        <v>#REF!</v>
      </c>
      <c r="T15" s="249" t="e">
        <f t="shared" si="33"/>
        <v>#REF!</v>
      </c>
      <c r="U15" s="95" t="e">
        <f>'2025 год_ИСХ'!#REF!+'2025 год_ИСХ'!#REF!</f>
        <v>#REF!</v>
      </c>
      <c r="V15" s="95" t="e">
        <f>'2025 год_ИСХ'!#REF!+'2025 год_ИСХ'!#REF!</f>
        <v>#REF!</v>
      </c>
      <c r="W15" s="25" t="e">
        <f t="shared" si="34"/>
        <v>#REF!</v>
      </c>
      <c r="X15" s="95" t="e">
        <f>'2025 год_ИСХ'!#REF!</f>
        <v>#REF!</v>
      </c>
      <c r="Y15" s="94" t="e">
        <f>'2025 год_ИСХ'!#REF!</f>
        <v>#REF!</v>
      </c>
      <c r="Z15" s="88">
        <f>'2025 год_ИСХ'!AA15</f>
        <v>3438.24</v>
      </c>
      <c r="AA15" s="90">
        <f>'2025 год_ИСХ'!AD15</f>
        <v>3665.75</v>
      </c>
      <c r="AB15" s="90">
        <f>'2025 год_ИСХ'!Z15</f>
        <v>2268.33</v>
      </c>
      <c r="AC15" s="90">
        <f>'2025 год_ИСХ'!AC15</f>
        <v>2585.9</v>
      </c>
      <c r="AD15" s="90">
        <f>'2025 год_ИСХ'!AA14</f>
        <v>72.98</v>
      </c>
      <c r="AE15" s="90">
        <f>'2025 год_ИСХ'!AD14</f>
        <v>83.45</v>
      </c>
      <c r="AF15" s="90">
        <f>'2025 год_ИСХ'!Z14</f>
        <v>39.17</v>
      </c>
      <c r="AG15" s="90">
        <f>'2025 год_ИСХ'!AC14</f>
        <v>41.9</v>
      </c>
    </row>
    <row r="16" spans="1:33" customFormat="1">
      <c r="B16" s="121"/>
      <c r="C16" s="23"/>
      <c r="D16" s="87"/>
      <c r="E16" s="133"/>
      <c r="F16" s="87"/>
      <c r="G16" s="125"/>
      <c r="H16" s="114"/>
      <c r="I16" s="115"/>
      <c r="J16" s="115"/>
      <c r="K16" s="111"/>
      <c r="L16" s="208"/>
      <c r="M16" s="96"/>
      <c r="N16" s="97"/>
      <c r="O16" s="95"/>
      <c r="P16" s="96"/>
      <c r="Q16" s="120"/>
      <c r="R16" s="119"/>
      <c r="S16" s="117"/>
      <c r="T16" s="107"/>
      <c r="U16" s="95"/>
      <c r="V16" s="95"/>
      <c r="W16" s="25"/>
      <c r="X16" s="95"/>
      <c r="Y16" s="94"/>
      <c r="Z16" s="88"/>
      <c r="AA16" s="90"/>
      <c r="AB16" s="90"/>
      <c r="AC16" s="90"/>
      <c r="AD16" s="90"/>
      <c r="AE16" s="90"/>
      <c r="AF16" s="90"/>
      <c r="AG16" s="90"/>
    </row>
    <row r="17" spans="1:34" customFormat="1">
      <c r="A17">
        <f t="shared" ref="A17" si="41">A15+1</f>
        <v>6</v>
      </c>
      <c r="B17" s="121" t="str">
        <f>'2025 год_ИСХ'!A16</f>
        <v>Касторенский район</v>
      </c>
      <c r="C17" s="23">
        <f t="shared" si="29"/>
        <v>0</v>
      </c>
      <c r="D17" s="87" t="str">
        <f>'2025 год_ИСХ'!B16</f>
        <v>Лачиновский сельсовет</v>
      </c>
      <c r="E17" s="133" t="str">
        <f>'2025 год_ИСХ'!G16</f>
        <v>закрытая</v>
      </c>
      <c r="F17" s="87" t="str">
        <f>'2025 год_ИСХ'!C16</f>
        <v xml:space="preserve">ГУПКО "Курскоблжилкомхоз" </v>
      </c>
      <c r="G17" s="243">
        <v>4632024035</v>
      </c>
      <c r="H17" s="114" t="e">
        <f>I17+J17</f>
        <v>#REF!</v>
      </c>
      <c r="I17" s="115" t="e">
        <f>L17+O17</f>
        <v>#REF!</v>
      </c>
      <c r="J17" s="115" t="e">
        <f>M17+P17</f>
        <v>#REF!</v>
      </c>
      <c r="K17" s="111" t="e">
        <f t="shared" ref="K17" si="42">L17+M17</f>
        <v>#REF!</v>
      </c>
      <c r="L17" s="208" t="e">
        <f>'2025 год_ИСХ'!#REF!+'2025 год_ИСХ'!#REF!</f>
        <v>#REF!</v>
      </c>
      <c r="M17" s="96" t="e">
        <f>'2025 год_ИСХ'!#REF!+'2025 год_ИСХ'!#REF!</f>
        <v>#REF!</v>
      </c>
      <c r="N17" s="97" t="e">
        <f t="shared" ref="N17" si="43">O17+P17</f>
        <v>#REF!</v>
      </c>
      <c r="O17" s="95" t="e">
        <f>'2025 год_ИСХ'!#REF!</f>
        <v>#REF!</v>
      </c>
      <c r="P17" s="96" t="e">
        <f>'2025 год_ИСХ'!#REF!</f>
        <v>#REF!</v>
      </c>
      <c r="Q17" s="120" t="e">
        <f t="shared" si="32"/>
        <v>#REF!</v>
      </c>
      <c r="R17" s="119" t="e">
        <f>U17+X17</f>
        <v>#REF!</v>
      </c>
      <c r="S17" s="117" t="e">
        <f>V17+Y17</f>
        <v>#REF!</v>
      </c>
      <c r="T17" s="249" t="e">
        <f t="shared" ref="T17" si="44">U17+V17</f>
        <v>#REF!</v>
      </c>
      <c r="U17" s="95" t="e">
        <f>'2025 год_ИСХ'!#REF!+'2025 год_ИСХ'!#REF!</f>
        <v>#REF!</v>
      </c>
      <c r="V17" s="95" t="e">
        <f>'2025 год_ИСХ'!#REF!+'2025 год_ИСХ'!#REF!</f>
        <v>#REF!</v>
      </c>
      <c r="W17" s="25" t="e">
        <f t="shared" ref="W17" si="45">X17+Y17</f>
        <v>#REF!</v>
      </c>
      <c r="X17" s="95" t="e">
        <f>'2025 год_ИСХ'!#REF!</f>
        <v>#REF!</v>
      </c>
      <c r="Y17" s="94" t="e">
        <f>'2025 год_ИСХ'!#REF!</f>
        <v>#REF!</v>
      </c>
      <c r="Z17" s="88">
        <f>'2025 год_ИСХ'!AA17</f>
        <v>3758.5679999999998</v>
      </c>
      <c r="AA17" s="90">
        <f>'2025 год_ИСХ'!AD17</f>
        <v>4505.8919999999998</v>
      </c>
      <c r="AB17" s="90">
        <f>'2025 год_ИСХ'!Z17</f>
        <v>0</v>
      </c>
      <c r="AC17" s="90">
        <f>'2025 год_ИСХ'!AC17</f>
        <v>0</v>
      </c>
      <c r="AD17" s="90">
        <f>'2025 год_ИСХ'!AA16</f>
        <v>72.983999999999995</v>
      </c>
      <c r="AE17" s="90">
        <f>'2025 год_ИСХ'!AD16</f>
        <v>77.051999999999992</v>
      </c>
      <c r="AF17" s="90">
        <f>'2025 год_ИСХ'!Z16</f>
        <v>0</v>
      </c>
      <c r="AG17" s="90">
        <f>'2025 год_ИСХ'!AC16</f>
        <v>0</v>
      </c>
    </row>
    <row r="18" spans="1:34" customFormat="1">
      <c r="B18" s="121"/>
      <c r="C18" s="23"/>
      <c r="D18" s="87"/>
      <c r="E18" s="133"/>
      <c r="F18" s="87"/>
      <c r="G18" s="125"/>
      <c r="H18" s="114"/>
      <c r="I18" s="115"/>
      <c r="J18" s="115"/>
      <c r="K18" s="111"/>
      <c r="L18" s="110"/>
      <c r="M18" s="96"/>
      <c r="N18" s="97"/>
      <c r="O18" s="95"/>
      <c r="P18" s="96"/>
      <c r="Q18" s="120"/>
      <c r="R18" s="119"/>
      <c r="S18" s="117"/>
      <c r="T18" s="107"/>
      <c r="U18" s="95"/>
      <c r="V18" s="95"/>
      <c r="W18" s="25"/>
      <c r="X18" s="95"/>
      <c r="Y18" s="94"/>
      <c r="Z18" s="88"/>
      <c r="AA18" s="90"/>
      <c r="AB18" s="90"/>
      <c r="AC18" s="90"/>
      <c r="AD18" s="90"/>
      <c r="AE18" s="90"/>
      <c r="AF18" s="90"/>
      <c r="AG18" s="90"/>
    </row>
    <row r="19" spans="1:34" customFormat="1">
      <c r="A19">
        <f t="shared" ref="A19" si="46">A17+1</f>
        <v>7</v>
      </c>
      <c r="B19" s="121" t="str">
        <f>'2025 год_ИСХ'!A18</f>
        <v>Курский район</v>
      </c>
      <c r="C19" s="23">
        <f t="shared" si="29"/>
        <v>0</v>
      </c>
      <c r="D19" s="87" t="str">
        <f>'2025 год_ИСХ'!B18</f>
        <v xml:space="preserve"> Клюквинский сельсовет</v>
      </c>
      <c r="E19" s="133" t="str">
        <f>'2025 год_ИСХ'!G18</f>
        <v>закрытая</v>
      </c>
      <c r="F19" s="87" t="str">
        <f>'2025 год_ИСХ'!C18</f>
        <v xml:space="preserve">АО "ГАЗСПЕЦРЕСУРС" </v>
      </c>
      <c r="G19" s="244">
        <v>4611016308</v>
      </c>
      <c r="H19" s="114" t="e">
        <f>I19+J19</f>
        <v>#REF!</v>
      </c>
      <c r="I19" s="115" t="e">
        <f>L19+O19</f>
        <v>#REF!</v>
      </c>
      <c r="J19" s="115" t="e">
        <f>M19+P19</f>
        <v>#REF!</v>
      </c>
      <c r="K19" s="111" t="e">
        <f t="shared" si="30"/>
        <v>#REF!</v>
      </c>
      <c r="L19" s="208" t="e">
        <f>'2025 год_ИСХ'!#REF!+'2025 год_ИСХ'!#REF!</f>
        <v>#REF!</v>
      </c>
      <c r="M19" s="96" t="e">
        <f>'2025 год_ИСХ'!#REF!+'2025 год_ИСХ'!#REF!</f>
        <v>#REF!</v>
      </c>
      <c r="N19" s="97" t="e">
        <f t="shared" si="31"/>
        <v>#REF!</v>
      </c>
      <c r="O19" s="95" t="e">
        <f>'2025 год_ИСХ'!#REF!</f>
        <v>#REF!</v>
      </c>
      <c r="P19" s="96" t="e">
        <f>'2025 год_ИСХ'!#REF!</f>
        <v>#REF!</v>
      </c>
      <c r="Q19" s="120" t="e">
        <f t="shared" si="32"/>
        <v>#REF!</v>
      </c>
      <c r="R19" s="119" t="e">
        <f>U19+X19</f>
        <v>#REF!</v>
      </c>
      <c r="S19" s="117" t="e">
        <f>V19+Y19</f>
        <v>#REF!</v>
      </c>
      <c r="T19" s="249" t="e">
        <f t="shared" si="33"/>
        <v>#REF!</v>
      </c>
      <c r="U19" s="95" t="e">
        <f>'2025 год_ИСХ'!#REF!+'2025 год_ИСХ'!#REF!</f>
        <v>#REF!</v>
      </c>
      <c r="V19" s="95" t="e">
        <f>'2025 год_ИСХ'!#REF!+'2025 год_ИСХ'!#REF!</f>
        <v>#REF!</v>
      </c>
      <c r="W19" s="25" t="e">
        <f t="shared" si="34"/>
        <v>#REF!</v>
      </c>
      <c r="X19" s="95" t="e">
        <f>'2025 год_ИСХ'!#REF!</f>
        <v>#REF!</v>
      </c>
      <c r="Y19" s="94" t="e">
        <f>'2025 год_ИСХ'!#REF!</f>
        <v>#REF!</v>
      </c>
      <c r="Z19" s="88">
        <f>'2025 год_ИСХ'!AA19</f>
        <v>3199.248</v>
      </c>
      <c r="AA19" s="90">
        <f>'2025 год_ИСХ'!AD19</f>
        <v>3640.5840000000003</v>
      </c>
      <c r="AB19" s="90">
        <f>'2025 год_ИСХ'!Z19</f>
        <v>2126.58</v>
      </c>
      <c r="AC19" s="90">
        <f>'2025 год_ИСХ'!AC19</f>
        <v>2424.3000000000002</v>
      </c>
      <c r="AD19" s="90">
        <f>'2025 год_ИСХ'!AA18</f>
        <v>54.335999999999999</v>
      </c>
      <c r="AE19" s="90">
        <f>'2025 год_ИСХ'!AD18</f>
        <v>56.675999999999995</v>
      </c>
      <c r="AF19" s="90">
        <f>'2025 год_ИСХ'!Z18</f>
        <v>30.82</v>
      </c>
      <c r="AG19" s="90">
        <f>'2025 год_ИСХ'!AC18</f>
        <v>35.130000000000003</v>
      </c>
    </row>
    <row r="20" spans="1:34" customFormat="1">
      <c r="B20" s="121"/>
      <c r="C20" s="23"/>
      <c r="D20" s="87"/>
      <c r="E20" s="133"/>
      <c r="F20" s="87"/>
      <c r="G20" s="125"/>
      <c r="H20" s="114"/>
      <c r="I20" s="115"/>
      <c r="J20" s="115"/>
      <c r="K20" s="111"/>
      <c r="L20" s="208"/>
      <c r="M20" s="96"/>
      <c r="N20" s="97"/>
      <c r="O20" s="95"/>
      <c r="P20" s="96"/>
      <c r="Q20" s="120"/>
      <c r="R20" s="119"/>
      <c r="S20" s="117"/>
      <c r="T20" s="107"/>
      <c r="U20" s="95"/>
      <c r="V20" s="95"/>
      <c r="W20" s="25"/>
      <c r="X20" s="95"/>
      <c r="Y20" s="94"/>
      <c r="Z20" s="88"/>
      <c r="AA20" s="90"/>
      <c r="AB20" s="90"/>
      <c r="AC20" s="90"/>
      <c r="AD20" s="90"/>
      <c r="AE20" s="90"/>
      <c r="AF20" s="90"/>
      <c r="AG20" s="90"/>
    </row>
    <row r="21" spans="1:34" customFormat="1">
      <c r="A21">
        <f t="shared" ref="A21" si="47">A19+1</f>
        <v>8</v>
      </c>
      <c r="B21" s="121" t="str">
        <f>B19</f>
        <v>Курский район</v>
      </c>
      <c r="C21" s="23">
        <f t="shared" si="29"/>
        <v>0</v>
      </c>
      <c r="D21" s="87">
        <f>'2025 год_ИСХ'!B20</f>
        <v>0</v>
      </c>
      <c r="E21" s="133" t="str">
        <f>'2025 год_ИСХ'!G20</f>
        <v>открытая</v>
      </c>
      <c r="F21" s="87" t="str">
        <f>'2025 год_ИСХ'!C20</f>
        <v>ФГБУ "ЦЖКУ" Минобороны России</v>
      </c>
      <c r="G21" s="244">
        <v>7729314745</v>
      </c>
      <c r="H21" s="114" t="e">
        <f>I21+J21</f>
        <v>#REF!</v>
      </c>
      <c r="I21" s="115" t="e">
        <f>L21+O21</f>
        <v>#REF!</v>
      </c>
      <c r="J21" s="115" t="e">
        <f>M21+P21</f>
        <v>#REF!</v>
      </c>
      <c r="K21" s="111" t="e">
        <f>L21+M21</f>
        <v>#REF!</v>
      </c>
      <c r="L21" s="110" t="e">
        <f>'2025 год_ИСХ'!#REF!+'2025 год_ИСХ'!#REF!</f>
        <v>#REF!</v>
      </c>
      <c r="M21" s="96" t="e">
        <f>'2025 год_ИСХ'!#REF!+'2025 год_ИСХ'!#REF!</f>
        <v>#REF!</v>
      </c>
      <c r="N21" s="97" t="e">
        <f>O21+P21</f>
        <v>#REF!</v>
      </c>
      <c r="O21" s="95" t="e">
        <f>'2025 год_ИСХ'!#REF!</f>
        <v>#REF!</v>
      </c>
      <c r="P21" s="96" t="e">
        <f>'2025 год_ИСХ'!#REF!</f>
        <v>#REF!</v>
      </c>
      <c r="Q21" s="120" t="e">
        <f>R21+S21</f>
        <v>#REF!</v>
      </c>
      <c r="R21" s="119" t="e">
        <f>U21+X21</f>
        <v>#REF!</v>
      </c>
      <c r="S21" s="117" t="e">
        <f>V21+Y21</f>
        <v>#REF!</v>
      </c>
      <c r="T21" s="107" t="e">
        <f>U21+V21</f>
        <v>#REF!</v>
      </c>
      <c r="U21" s="95" t="e">
        <f>'2025 год_ИСХ'!#REF!+'2025 год_ИСХ'!#REF!</f>
        <v>#REF!</v>
      </c>
      <c r="V21" s="95" t="e">
        <f>'2025 год_ИСХ'!#REF!+'2025 год_ИСХ'!#REF!</f>
        <v>#REF!</v>
      </c>
      <c r="W21" s="25" t="e">
        <f>X21+Y21</f>
        <v>#REF!</v>
      </c>
      <c r="X21" s="95" t="e">
        <f>'2025 год_ИСХ'!#REF!</f>
        <v>#REF!</v>
      </c>
      <c r="Y21" s="94" t="e">
        <f>'2025 год_ИСХ'!#REF!</f>
        <v>#REF!</v>
      </c>
      <c r="Z21" s="88">
        <f>'2025 год_ИСХ'!AA21</f>
        <v>2817.732</v>
      </c>
      <c r="AA21" s="90">
        <f>'2025 год_ИСХ'!AD21</f>
        <v>3343.3199999999997</v>
      </c>
      <c r="AB21" s="90">
        <f>'2025 год_ИСХ'!Z21</f>
        <v>1666.93</v>
      </c>
      <c r="AC21" s="90">
        <f>'2025 год_ИСХ'!AC21</f>
        <v>1898.63</v>
      </c>
      <c r="AD21" s="90">
        <f>'2025 год_ИСХ'!AA20</f>
        <v>34.512</v>
      </c>
      <c r="AE21" s="90">
        <f>'2025 год_ИСХ'!AD20</f>
        <v>38.770000000000003</v>
      </c>
      <c r="AF21" s="90">
        <f>'2025 год_ИСХ'!Z20</f>
        <v>34.51</v>
      </c>
      <c r="AG21" s="90">
        <f>'2025 год_ИСХ'!AC20</f>
        <v>38.770000000000003</v>
      </c>
    </row>
    <row r="22" spans="1:34" customFormat="1">
      <c r="B22" s="121"/>
      <c r="C22" s="23"/>
      <c r="D22" s="87"/>
      <c r="E22" s="133"/>
      <c r="F22" s="87"/>
      <c r="G22" s="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"/>
      <c r="U22" s="2"/>
      <c r="V22" s="2"/>
      <c r="W22" s="1"/>
      <c r="X22" s="1"/>
      <c r="Y22" s="1"/>
      <c r="Z22" s="5"/>
      <c r="AA22" s="5"/>
      <c r="AB22" s="188"/>
      <c r="AC22" s="188"/>
      <c r="AD22" s="5"/>
      <c r="AE22" s="5"/>
      <c r="AF22" s="5"/>
      <c r="AG22" s="5"/>
      <c r="AH22" s="1"/>
    </row>
    <row r="23" spans="1:34" customFormat="1">
      <c r="A23">
        <f t="shared" ref="A23" si="48">A21+1</f>
        <v>9</v>
      </c>
      <c r="B23" s="121" t="str">
        <f t="shared" ref="B23" si="49">B21</f>
        <v>Курский район</v>
      </c>
      <c r="C23" s="23">
        <f t="shared" si="29"/>
        <v>0</v>
      </c>
      <c r="D23" s="87">
        <f>'2025 год_ИСХ'!B22</f>
        <v>0</v>
      </c>
      <c r="E23" s="133" t="str">
        <f>'2025 год_ИСХ'!G22</f>
        <v>открытая</v>
      </c>
      <c r="F23" s="87" t="str">
        <f>'2025 год_ИСХ'!C22</f>
        <v>«АО «РИР Энерго» (филиал  АО «РИР Энерго» - «Курская генерация»)</v>
      </c>
      <c r="G23" s="244">
        <v>6829012680</v>
      </c>
      <c r="H23" s="114" t="e">
        <f>I23+J23</f>
        <v>#REF!</v>
      </c>
      <c r="I23" s="115" t="e">
        <f>L23+O23</f>
        <v>#REF!</v>
      </c>
      <c r="J23" s="115" t="e">
        <f>M23+P23</f>
        <v>#REF!</v>
      </c>
      <c r="K23" s="111" t="e">
        <f>L23+M23</f>
        <v>#REF!</v>
      </c>
      <c r="L23" s="110" t="e">
        <f>'2025 год_ИСХ'!#REF!+'2025 год_ИСХ'!#REF!</f>
        <v>#REF!</v>
      </c>
      <c r="M23" s="96" t="e">
        <f>'2025 год_ИСХ'!#REF!+'2025 год_ИСХ'!#REF!</f>
        <v>#REF!</v>
      </c>
      <c r="N23" s="97" t="e">
        <f>O23+P23</f>
        <v>#REF!</v>
      </c>
      <c r="O23" s="95" t="e">
        <f>'2025 год_ИСХ'!#REF!</f>
        <v>#REF!</v>
      </c>
      <c r="P23" s="96" t="e">
        <f>'2025 год_ИСХ'!#REF!</f>
        <v>#REF!</v>
      </c>
      <c r="Q23" s="120" t="e">
        <f>R23+S23</f>
        <v>#REF!</v>
      </c>
      <c r="R23" s="119" t="e">
        <f>U23+X23</f>
        <v>#REF!</v>
      </c>
      <c r="S23" s="117" t="e">
        <f>V23+Y23</f>
        <v>#REF!</v>
      </c>
      <c r="T23" s="107" t="e">
        <f>U23+V23</f>
        <v>#REF!</v>
      </c>
      <c r="U23" s="95" t="e">
        <f>'2025 год_ИСХ'!#REF!+'2025 год_ИСХ'!#REF!</f>
        <v>#REF!</v>
      </c>
      <c r="V23" s="95" t="e">
        <f>'2025 год_ИСХ'!#REF!+'2025 год_ИСХ'!#REF!</f>
        <v>#REF!</v>
      </c>
      <c r="W23" s="25" t="e">
        <f>X23+Y23</f>
        <v>#REF!</v>
      </c>
      <c r="X23" s="95" t="e">
        <f>'2025 год_ИСХ'!#REF!</f>
        <v>#REF!</v>
      </c>
      <c r="Y23" s="94" t="e">
        <f>'2025 год_ИСХ'!#REF!</f>
        <v>#REF!</v>
      </c>
      <c r="Z23" s="88">
        <f>'2025 год_ИСХ'!AA23</f>
        <v>2598.9719999999998</v>
      </c>
      <c r="AA23" s="90">
        <f>'2025 год_ИСХ'!AD23</f>
        <v>2988.6239999999998</v>
      </c>
      <c r="AB23" s="90">
        <f>'2025 год_ИСХ'!Z23</f>
        <v>0</v>
      </c>
      <c r="AC23" s="90">
        <f>'2025 год_ИСХ'!AC23</f>
        <v>0</v>
      </c>
      <c r="AD23" s="90">
        <f>'2025 год_ИСХ'!AA22</f>
        <v>35.495999999999995</v>
      </c>
      <c r="AE23" s="90">
        <f>'2025 год_ИСХ'!AD22</f>
        <v>36.18</v>
      </c>
      <c r="AF23" s="90">
        <f>'2025 год_ИСХ'!Z22</f>
        <v>0</v>
      </c>
      <c r="AG23" s="90">
        <f>'2025 год_ИСХ'!AC22</f>
        <v>0</v>
      </c>
    </row>
    <row r="24" spans="1:34" customFormat="1">
      <c r="B24" s="121"/>
      <c r="C24" s="23"/>
      <c r="D24" s="87"/>
      <c r="E24" s="133"/>
      <c r="F24" s="87"/>
      <c r="G24" s="12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  <c r="U24" s="2"/>
      <c r="V24" s="2"/>
      <c r="W24" s="1"/>
      <c r="X24" s="1"/>
      <c r="Y24" s="1"/>
      <c r="Z24" s="5"/>
      <c r="AA24" s="5"/>
      <c r="AB24" s="188"/>
      <c r="AC24" s="188"/>
      <c r="AD24" s="5"/>
      <c r="AE24" s="5"/>
      <c r="AF24" s="5"/>
      <c r="AG24" s="5"/>
      <c r="AH24" s="1"/>
    </row>
    <row r="25" spans="1:34" customFormat="1">
      <c r="A25">
        <f t="shared" ref="A25" si="50">A23+1</f>
        <v>10</v>
      </c>
      <c r="B25" s="121" t="str">
        <f t="shared" ref="B25" si="51">B23</f>
        <v>Курский район</v>
      </c>
      <c r="C25" s="23">
        <f t="shared" si="29"/>
        <v>0</v>
      </c>
      <c r="D25" s="87" t="str">
        <f>'2025 год_ИСХ'!B26</f>
        <v>Рышковский сельсовет</v>
      </c>
      <c r="E25" s="133" t="str">
        <f>'2025 год_ИСХ'!G26</f>
        <v>закрытая</v>
      </c>
      <c r="F25" s="87" t="str">
        <f>'2025 год_ИСХ'!C26</f>
        <v xml:space="preserve">ГУПКО "Курскоблжилкомхоз" </v>
      </c>
      <c r="G25" s="243">
        <v>4632024035</v>
      </c>
      <c r="H25" s="114" t="e">
        <f>I25+J25</f>
        <v>#REF!</v>
      </c>
      <c r="I25" s="115" t="e">
        <f>L25+O25</f>
        <v>#REF!</v>
      </c>
      <c r="J25" s="115" t="e">
        <f>M25+P25</f>
        <v>#REF!</v>
      </c>
      <c r="K25" s="111" t="e">
        <f>L25+M25</f>
        <v>#REF!</v>
      </c>
      <c r="L25" s="208" t="e">
        <f>'2025 год_ИСХ'!#REF!+'2025 год_ИСХ'!#REF!</f>
        <v>#REF!</v>
      </c>
      <c r="M25" s="96" t="e">
        <f>'2025 год_ИСХ'!#REF!+'2025 год_ИСХ'!#REF!</f>
        <v>#REF!</v>
      </c>
      <c r="N25" s="97" t="e">
        <f>O25+P25</f>
        <v>#REF!</v>
      </c>
      <c r="O25" s="95" t="e">
        <f>'2025 год_ИСХ'!#REF!</f>
        <v>#REF!</v>
      </c>
      <c r="P25" s="96" t="e">
        <f>'2025 год_ИСХ'!#REF!</f>
        <v>#REF!</v>
      </c>
      <c r="Q25" s="120" t="e">
        <f>R25+S25</f>
        <v>#REF!</v>
      </c>
      <c r="R25" s="119" t="e">
        <f>U25+X25</f>
        <v>#REF!</v>
      </c>
      <c r="S25" s="117" t="e">
        <f>V25+Y25</f>
        <v>#REF!</v>
      </c>
      <c r="T25" s="249" t="e">
        <f>U25+V25</f>
        <v>#REF!</v>
      </c>
      <c r="U25" s="95" t="e">
        <f>'2025 год_ИСХ'!#REF!+'2025 год_ИСХ'!#REF!</f>
        <v>#REF!</v>
      </c>
      <c r="V25" s="95" t="e">
        <f>'2025 год_ИСХ'!#REF!+'2025 год_ИСХ'!#REF!</f>
        <v>#REF!</v>
      </c>
      <c r="W25" s="25" t="e">
        <f>X25+Y25</f>
        <v>#REF!</v>
      </c>
      <c r="X25" s="95" t="e">
        <f>'2025 год_ИСХ'!#REF!</f>
        <v>#REF!</v>
      </c>
      <c r="Y25" s="94" t="e">
        <f>'2025 год_ИСХ'!#REF!</f>
        <v>#REF!</v>
      </c>
      <c r="Z25" s="88">
        <f>'2025 год_ИСХ'!AA27</f>
        <v>3758.5679999999998</v>
      </c>
      <c r="AA25" s="90">
        <f>'2025 год_ИСХ'!AD27</f>
        <v>4505.8919999999998</v>
      </c>
      <c r="AB25" s="90">
        <f>'2025 год_ИСХ'!Z27</f>
        <v>0</v>
      </c>
      <c r="AC25" s="90">
        <f>'2025 год_ИСХ'!AC27</f>
        <v>0</v>
      </c>
      <c r="AD25" s="90">
        <f>'2025 год_ИСХ'!AA26</f>
        <v>0</v>
      </c>
      <c r="AE25" s="90">
        <f>'2025 год_ИСХ'!AD26</f>
        <v>0</v>
      </c>
      <c r="AF25" s="90">
        <f>'2025 год_ИСХ'!Z26</f>
        <v>0</v>
      </c>
      <c r="AG25" s="90">
        <f>'2025 год_ИСХ'!AC26</f>
        <v>0</v>
      </c>
    </row>
    <row r="26" spans="1:34" customFormat="1">
      <c r="B26" s="121"/>
      <c r="C26" s="23"/>
      <c r="D26" s="87"/>
      <c r="E26" s="133"/>
      <c r="F26" s="87"/>
      <c r="G26" s="125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"/>
      <c r="U26" s="2"/>
      <c r="V26" s="2"/>
      <c r="W26" s="1"/>
      <c r="X26" s="1"/>
      <c r="Y26" s="1"/>
      <c r="Z26" s="5"/>
      <c r="AA26" s="5"/>
      <c r="AB26" s="188"/>
      <c r="AC26" s="188"/>
      <c r="AD26" s="5"/>
      <c r="AE26" s="5"/>
      <c r="AF26" s="5"/>
      <c r="AG26" s="5"/>
      <c r="AH26" s="1"/>
    </row>
    <row r="27" spans="1:34" customFormat="1">
      <c r="A27">
        <f t="shared" ref="A27" si="52">A25+1</f>
        <v>11</v>
      </c>
      <c r="B27" s="121" t="str">
        <f t="shared" ref="B27" si="53">B25</f>
        <v>Курский район</v>
      </c>
      <c r="C27" s="23">
        <f t="shared" si="29"/>
        <v>0</v>
      </c>
      <c r="D27" s="87" t="str">
        <f>'2025 год_ИСХ'!B28</f>
        <v>Моковский сельсовет</v>
      </c>
      <c r="E27" s="133" t="str">
        <f>'2025 год_ИСХ'!G28</f>
        <v>закрытая</v>
      </c>
      <c r="F27" s="87" t="str">
        <f>'2025 год_ИСХ'!C28</f>
        <v xml:space="preserve">ГУПКО "Курскоблжилкомхоз" </v>
      </c>
      <c r="G27" s="243">
        <v>4632024035</v>
      </c>
      <c r="H27" s="114" t="e">
        <f>I27+J27</f>
        <v>#REF!</v>
      </c>
      <c r="I27" s="115" t="e">
        <f>L27+O27</f>
        <v>#REF!</v>
      </c>
      <c r="J27" s="115" t="e">
        <f>M27+P27</f>
        <v>#REF!</v>
      </c>
      <c r="K27" s="111" t="e">
        <f>L27+M27</f>
        <v>#REF!</v>
      </c>
      <c r="L27" s="208" t="e">
        <f>'2025 год_ИСХ'!#REF!+'2025 год_ИСХ'!#REF!</f>
        <v>#REF!</v>
      </c>
      <c r="M27" s="96" t="e">
        <f>'2025 год_ИСХ'!#REF!+'2025 год_ИСХ'!#REF!</f>
        <v>#REF!</v>
      </c>
      <c r="N27" s="97" t="e">
        <f>O27+P27</f>
        <v>#REF!</v>
      </c>
      <c r="O27" s="95" t="e">
        <f>'2025 год_ИСХ'!#REF!</f>
        <v>#REF!</v>
      </c>
      <c r="P27" s="96" t="e">
        <f>'2025 год_ИСХ'!#REF!</f>
        <v>#REF!</v>
      </c>
      <c r="Q27" s="120" t="e">
        <f>R27+S27</f>
        <v>#REF!</v>
      </c>
      <c r="R27" s="119" t="e">
        <f>U27+X27</f>
        <v>#REF!</v>
      </c>
      <c r="S27" s="117" t="e">
        <f>V27+Y27</f>
        <v>#REF!</v>
      </c>
      <c r="T27" s="249" t="e">
        <f>U27+V27</f>
        <v>#REF!</v>
      </c>
      <c r="U27" s="95" t="e">
        <f>'2025 год_ИСХ'!#REF!+'2025 год_ИСХ'!#REF!</f>
        <v>#REF!</v>
      </c>
      <c r="V27" s="95" t="e">
        <f>'2025 год_ИСХ'!#REF!+'2025 год_ИСХ'!#REF!</f>
        <v>#REF!</v>
      </c>
      <c r="W27" s="25" t="e">
        <f>X27+Y27</f>
        <v>#REF!</v>
      </c>
      <c r="X27" s="95" t="e">
        <f>'2025 год_ИСХ'!#REF!</f>
        <v>#REF!</v>
      </c>
      <c r="Y27" s="94" t="e">
        <f>'2025 год_ИСХ'!#REF!</f>
        <v>#REF!</v>
      </c>
      <c r="Z27" s="88">
        <f>'2025 год_ИСХ'!AA29</f>
        <v>3758.5679999999998</v>
      </c>
      <c r="AA27" s="90">
        <f>'2025 год_ИСХ'!AD29</f>
        <v>4505.8919999999998</v>
      </c>
      <c r="AB27" s="90">
        <f>'2025 год_ИСХ'!Z29</f>
        <v>0</v>
      </c>
      <c r="AC27" s="90">
        <f>'2025 год_ИСХ'!AC29</f>
        <v>0</v>
      </c>
      <c r="AD27" s="90">
        <f>'2025 год_ИСХ'!AA28</f>
        <v>0</v>
      </c>
      <c r="AE27" s="90">
        <f>'2025 год_ИСХ'!AD28</f>
        <v>0</v>
      </c>
      <c r="AF27" s="90">
        <f>'2025 год_ИСХ'!Z28</f>
        <v>0</v>
      </c>
      <c r="AG27" s="90">
        <f>'2025 год_ИСХ'!AC28</f>
        <v>0</v>
      </c>
    </row>
    <row r="28" spans="1:34" customFormat="1">
      <c r="B28" s="121"/>
      <c r="C28" s="23"/>
      <c r="D28" s="87"/>
      <c r="E28" s="133"/>
      <c r="F28" s="87"/>
      <c r="G28" s="125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"/>
      <c r="U28" s="2"/>
      <c r="V28" s="2"/>
      <c r="W28" s="1"/>
      <c r="X28" s="1"/>
      <c r="Y28" s="1"/>
      <c r="Z28" s="5"/>
      <c r="AA28" s="5"/>
      <c r="AB28" s="188"/>
      <c r="AC28" s="188"/>
      <c r="AD28" s="5"/>
      <c r="AE28" s="5"/>
      <c r="AF28" s="5"/>
      <c r="AG28" s="5"/>
      <c r="AH28" s="1"/>
    </row>
    <row r="29" spans="1:34" customFormat="1">
      <c r="A29">
        <f t="shared" ref="A29" si="54">A27+1</f>
        <v>12</v>
      </c>
      <c r="B29" s="121" t="str">
        <f t="shared" ref="B29" si="55">B27</f>
        <v>Курский район</v>
      </c>
      <c r="C29" s="23">
        <f t="shared" si="29"/>
        <v>0</v>
      </c>
      <c r="D29" s="87" t="str">
        <f>'2025 год_ИСХ'!B32</f>
        <v>Моковский сельсовет</v>
      </c>
      <c r="E29" s="133" t="str">
        <f>'2025 год_ИСХ'!G32</f>
        <v>закрытая</v>
      </c>
      <c r="F29" s="87" t="str">
        <f>'2025 год_ИСХ'!C32</f>
        <v>Индивидуальный предприниматель Рустем Мансур Исмаилович</v>
      </c>
      <c r="G29" s="245">
        <v>461109152080</v>
      </c>
      <c r="H29" s="114" t="e">
        <f>I29+J29</f>
        <v>#REF!</v>
      </c>
      <c r="I29" s="115" t="e">
        <f>L29+O29</f>
        <v>#REF!</v>
      </c>
      <c r="J29" s="115" t="e">
        <f>M29+P29</f>
        <v>#REF!</v>
      </c>
      <c r="K29" s="111" t="e">
        <f>L29+M29</f>
        <v>#REF!</v>
      </c>
      <c r="L29" s="208" t="e">
        <f>'2025 год_ИСХ'!#REF!+'2025 год_ИСХ'!#REF!</f>
        <v>#REF!</v>
      </c>
      <c r="M29" s="96" t="e">
        <f>'2025 год_ИСХ'!#REF!+'2025 год_ИСХ'!#REF!</f>
        <v>#REF!</v>
      </c>
      <c r="N29" s="97" t="e">
        <f>O29+P29</f>
        <v>#REF!</v>
      </c>
      <c r="O29" s="95" t="e">
        <f>'2025 год_ИСХ'!#REF!</f>
        <v>#REF!</v>
      </c>
      <c r="P29" s="96" t="e">
        <f>'2025 год_ИСХ'!#REF!</f>
        <v>#REF!</v>
      </c>
      <c r="Q29" s="120" t="e">
        <f>R29+S29</f>
        <v>#REF!</v>
      </c>
      <c r="R29" s="119" t="e">
        <f>U29+X29</f>
        <v>#REF!</v>
      </c>
      <c r="S29" s="117" t="e">
        <f>V29+Y29</f>
        <v>#REF!</v>
      </c>
      <c r="T29" s="249" t="e">
        <f>U29+V29</f>
        <v>#REF!</v>
      </c>
      <c r="U29" s="95" t="e">
        <f>'2025 год_ИСХ'!#REF!+'2025 год_ИСХ'!#REF!</f>
        <v>#REF!</v>
      </c>
      <c r="V29" s="95" t="e">
        <f>'2025 год_ИСХ'!#REF!+'2025 год_ИСХ'!#REF!</f>
        <v>#REF!</v>
      </c>
      <c r="W29" s="25" t="e">
        <f>X29+Y29</f>
        <v>#REF!</v>
      </c>
      <c r="X29" s="95" t="e">
        <f>'2025 год_ИСХ'!#REF!</f>
        <v>#REF!</v>
      </c>
      <c r="Y29" s="94" t="e">
        <f>'2025 год_ИСХ'!#REF!</f>
        <v>#REF!</v>
      </c>
      <c r="Z29" s="88">
        <f>'2025 год_ИСХ'!AA33</f>
        <v>2437.5100000000002</v>
      </c>
      <c r="AA29" s="90">
        <f>'2025 год_ИСХ'!AD33</f>
        <v>2507.09</v>
      </c>
      <c r="AB29" s="90">
        <f>'2025 год_ИСХ'!Z33</f>
        <v>2437.5100000000002</v>
      </c>
      <c r="AC29" s="90">
        <f>'2025 год_ИСХ'!AC33</f>
        <v>2507.09</v>
      </c>
      <c r="AD29" s="90">
        <f>'2025 год_ИСХ'!AA32</f>
        <v>14.58</v>
      </c>
      <c r="AE29" s="90">
        <f>'2025 год_ИСХ'!AD32</f>
        <v>15.68</v>
      </c>
      <c r="AF29" s="90">
        <f>'2025 год_ИСХ'!Z32</f>
        <v>14.58</v>
      </c>
      <c r="AG29" s="90">
        <f>'2025 год_ИСХ'!AC32</f>
        <v>15.68</v>
      </c>
      <c r="AH29" s="1"/>
    </row>
    <row r="30" spans="1:34" customFormat="1">
      <c r="B30" s="121"/>
      <c r="C30" s="23"/>
      <c r="D30" s="87"/>
      <c r="E30" s="133"/>
      <c r="F30" s="87"/>
      <c r="G30" s="125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"/>
      <c r="U30" s="2"/>
      <c r="V30" s="2"/>
      <c r="W30" s="1"/>
      <c r="X30" s="1"/>
      <c r="Y30" s="1"/>
      <c r="Z30" s="5"/>
      <c r="AA30" s="5"/>
      <c r="AB30" s="188"/>
      <c r="AC30" s="188"/>
      <c r="AD30" s="5"/>
      <c r="AE30" s="5"/>
      <c r="AF30" s="5"/>
      <c r="AG30" s="5"/>
      <c r="AH30" s="1"/>
    </row>
    <row r="31" spans="1:34" customFormat="1">
      <c r="A31">
        <f t="shared" ref="A31" si="56">A29+1</f>
        <v>13</v>
      </c>
      <c r="B31" s="121" t="str">
        <f t="shared" ref="B31" si="57">B29</f>
        <v>Курский район</v>
      </c>
      <c r="C31" s="23">
        <f t="shared" si="29"/>
        <v>0</v>
      </c>
      <c r="D31" s="87" t="str">
        <f>'2025 год_ИСХ'!B34</f>
        <v>Щетинский сельсовет</v>
      </c>
      <c r="E31" s="133" t="str">
        <f>'2025 год_ИСХ'!G34</f>
        <v>открытая</v>
      </c>
      <c r="F31" s="87" t="str">
        <f>'2025 год_ИСХ'!C34</f>
        <v>«АО «РИР Энерго» (филиал  АО «РИР Энерго» - «Курская генерация»)</v>
      </c>
      <c r="G31" s="244">
        <v>6829012680</v>
      </c>
      <c r="H31" s="114" t="e">
        <f>I31+J31</f>
        <v>#REF!</v>
      </c>
      <c r="I31" s="115" t="e">
        <f>L31+O31</f>
        <v>#REF!</v>
      </c>
      <c r="J31" s="115" t="e">
        <f>M31+P31</f>
        <v>#REF!</v>
      </c>
      <c r="K31" s="111" t="e">
        <f>L31+M31</f>
        <v>#REF!</v>
      </c>
      <c r="L31" s="110" t="e">
        <f>'2025 год_ИСХ'!#REF!+'2025 год_ИСХ'!#REF!</f>
        <v>#REF!</v>
      </c>
      <c r="M31" s="96" t="e">
        <f>'2025 год_ИСХ'!#REF!+'2025 год_ИСХ'!#REF!</f>
        <v>#REF!</v>
      </c>
      <c r="N31" s="97" t="e">
        <f>O31+P31</f>
        <v>#REF!</v>
      </c>
      <c r="O31" s="95" t="e">
        <f>'2025 год_ИСХ'!#REF!</f>
        <v>#REF!</v>
      </c>
      <c r="P31" s="96" t="e">
        <f>'2025 год_ИСХ'!#REF!</f>
        <v>#REF!</v>
      </c>
      <c r="Q31" s="120" t="e">
        <f>R31+S31</f>
        <v>#REF!</v>
      </c>
      <c r="R31" s="119" t="e">
        <f>U31+X31</f>
        <v>#REF!</v>
      </c>
      <c r="S31" s="117" t="e">
        <f>V31+Y31</f>
        <v>#REF!</v>
      </c>
      <c r="T31" s="107" t="e">
        <f>U31+V31</f>
        <v>#REF!</v>
      </c>
      <c r="U31" s="95" t="e">
        <f>'2025 год_ИСХ'!#REF!+'2025 год_ИСХ'!#REF!</f>
        <v>#REF!</v>
      </c>
      <c r="V31" s="95" t="e">
        <f>'2025 год_ИСХ'!#REF!+'2025 год_ИСХ'!#REF!</f>
        <v>#REF!</v>
      </c>
      <c r="W31" s="25" t="e">
        <f>X31+Y31</f>
        <v>#REF!</v>
      </c>
      <c r="X31" s="95" t="e">
        <f>'2025 год_ИСХ'!#REF!</f>
        <v>#REF!</v>
      </c>
      <c r="Y31" s="94" t="e">
        <f>'2025 год_ИСХ'!#REF!</f>
        <v>#REF!</v>
      </c>
      <c r="Z31" s="88">
        <f>'2025 год_ИСХ'!AA35</f>
        <v>2598.9719999999998</v>
      </c>
      <c r="AA31" s="90">
        <f>'2025 год_ИСХ'!AD35</f>
        <v>2988.6239999999998</v>
      </c>
      <c r="AB31" s="90">
        <f>'2025 год_ИСХ'!Z35</f>
        <v>2403.02</v>
      </c>
      <c r="AC31" s="90">
        <f>'2025 год_ИСХ'!AC35</f>
        <v>2710.6065599999997</v>
      </c>
      <c r="AD31" s="90">
        <f>'2025 год_ИСХ'!AA34</f>
        <v>35.495999999999995</v>
      </c>
      <c r="AE31" s="90">
        <f>'2025 год_ИСХ'!AD34</f>
        <v>36.18</v>
      </c>
      <c r="AF31" s="90">
        <f>'2025 год_ИСХ'!Z34</f>
        <v>32.42</v>
      </c>
      <c r="AG31" s="90">
        <f>'2025 год_ИСХ'!AC34</f>
        <v>36.18</v>
      </c>
    </row>
    <row r="32" spans="1:34" customFormat="1">
      <c r="B32" s="121"/>
      <c r="C32" s="23"/>
      <c r="D32" s="87"/>
      <c r="E32" s="133"/>
      <c r="F32" s="87"/>
      <c r="G32" s="125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"/>
      <c r="U32" s="2"/>
      <c r="V32" s="2"/>
      <c r="W32" s="1"/>
      <c r="X32" s="1"/>
      <c r="Y32" s="1"/>
      <c r="Z32" s="5"/>
      <c r="AA32" s="5"/>
      <c r="AB32" s="188"/>
      <c r="AC32" s="188"/>
      <c r="AD32" s="5"/>
      <c r="AE32" s="5"/>
      <c r="AF32" s="5"/>
      <c r="AG32" s="5"/>
      <c r="AH32" s="1"/>
    </row>
    <row r="33" spans="1:33" customFormat="1">
      <c r="A33">
        <f t="shared" ref="A33" si="58">A31+1</f>
        <v>14</v>
      </c>
      <c r="B33" s="121" t="str">
        <f t="shared" ref="B33" si="59">B31</f>
        <v>Курский район</v>
      </c>
      <c r="C33" s="23">
        <f t="shared" si="29"/>
        <v>0</v>
      </c>
      <c r="D33" s="87" t="str">
        <f>'2025 год_ИСХ'!B36</f>
        <v>Щетинский сельсовет</v>
      </c>
      <c r="E33" s="133" t="str">
        <f>'2025 год_ИСХ'!G36</f>
        <v>закрытая</v>
      </c>
      <c r="F33" s="87" t="str">
        <f>'2025 год_ИСХ'!C36</f>
        <v xml:space="preserve">ГУПКО "Курскоблжилкомхоз" </v>
      </c>
      <c r="G33" s="243">
        <v>4632024035</v>
      </c>
      <c r="H33" s="114" t="e">
        <f>I33+J33</f>
        <v>#REF!</v>
      </c>
      <c r="I33" s="115" t="e">
        <f>L33+O33</f>
        <v>#REF!</v>
      </c>
      <c r="J33" s="115" t="e">
        <f>M33+P33</f>
        <v>#REF!</v>
      </c>
      <c r="K33" s="111" t="e">
        <f>L33+M33</f>
        <v>#REF!</v>
      </c>
      <c r="L33" s="208" t="e">
        <f>'2025 год_ИСХ'!#REF!+'2025 год_ИСХ'!#REF!</f>
        <v>#REF!</v>
      </c>
      <c r="M33" s="96" t="e">
        <f>'2025 год_ИСХ'!#REF!+'2025 год_ИСХ'!#REF!</f>
        <v>#REF!</v>
      </c>
      <c r="N33" s="97" t="e">
        <f>O33+P33</f>
        <v>#REF!</v>
      </c>
      <c r="O33" s="95" t="e">
        <f>'2025 год_ИСХ'!#REF!</f>
        <v>#REF!</v>
      </c>
      <c r="P33" s="96" t="e">
        <f>'2025 год_ИСХ'!#REF!</f>
        <v>#REF!</v>
      </c>
      <c r="Q33" s="120" t="e">
        <f>R33+S33</f>
        <v>#REF!</v>
      </c>
      <c r="R33" s="119" t="e">
        <f>U33+X33</f>
        <v>#REF!</v>
      </c>
      <c r="S33" s="117" t="e">
        <f>V33+Y33</f>
        <v>#REF!</v>
      </c>
      <c r="T33" s="249" t="e">
        <f>U33+V33</f>
        <v>#REF!</v>
      </c>
      <c r="U33" s="95" t="e">
        <f>'2025 год_ИСХ'!#REF!+'2025 год_ИСХ'!#REF!</f>
        <v>#REF!</v>
      </c>
      <c r="V33" s="95" t="e">
        <f>'2025 год_ИСХ'!#REF!+'2025 год_ИСХ'!#REF!</f>
        <v>#REF!</v>
      </c>
      <c r="W33" s="25" t="e">
        <f>X33+Y33</f>
        <v>#REF!</v>
      </c>
      <c r="X33" s="95" t="e">
        <f>'2025 год_ИСХ'!#REF!</f>
        <v>#REF!</v>
      </c>
      <c r="Y33" s="94" t="e">
        <f>'2025 год_ИСХ'!#REF!</f>
        <v>#REF!</v>
      </c>
      <c r="Z33" s="88">
        <f>'2025 год_ИСХ'!AA37</f>
        <v>3758.5679999999998</v>
      </c>
      <c r="AA33" s="90">
        <f>'2025 год_ИСХ'!AD37</f>
        <v>4505.8919999999998</v>
      </c>
      <c r="AB33" s="90">
        <f>'2025 год_ИСХ'!Z37</f>
        <v>0</v>
      </c>
      <c r="AC33" s="90">
        <f>'2025 год_ИСХ'!AC37</f>
        <v>0</v>
      </c>
      <c r="AD33" s="90">
        <f>'2025 год_ИСХ'!AA36</f>
        <v>0</v>
      </c>
      <c r="AE33" s="90">
        <f>'2025 год_ИСХ'!AD36</f>
        <v>0</v>
      </c>
      <c r="AF33" s="90">
        <f>'2025 год_ИСХ'!Z36</f>
        <v>0</v>
      </c>
      <c r="AG33" s="90">
        <f>'2025 год_ИСХ'!AC36</f>
        <v>0</v>
      </c>
    </row>
    <row r="34" spans="1:33" customFormat="1">
      <c r="B34" s="121"/>
      <c r="C34" s="23"/>
      <c r="D34" s="87"/>
      <c r="E34" s="133"/>
      <c r="F34" s="87"/>
      <c r="G34" s="125"/>
      <c r="H34" s="114"/>
      <c r="I34" s="115"/>
      <c r="J34" s="115"/>
      <c r="K34" s="111"/>
      <c r="L34" s="208"/>
      <c r="M34" s="96"/>
      <c r="N34" s="97"/>
      <c r="O34" s="95"/>
      <c r="P34" s="96"/>
      <c r="Q34" s="120"/>
      <c r="R34" s="119"/>
      <c r="S34" s="117"/>
      <c r="T34" s="107"/>
      <c r="U34" s="95"/>
      <c r="V34" s="95"/>
      <c r="W34" s="25"/>
      <c r="X34" s="95"/>
      <c r="Y34" s="94"/>
      <c r="Z34" s="88"/>
      <c r="AA34" s="90"/>
      <c r="AB34" s="90"/>
      <c r="AC34" s="90"/>
      <c r="AD34" s="90"/>
      <c r="AE34" s="90"/>
      <c r="AF34" s="90"/>
      <c r="AG34" s="90"/>
    </row>
    <row r="35" spans="1:33" customFormat="1">
      <c r="A35">
        <f t="shared" ref="A35" si="60">A33+1</f>
        <v>15</v>
      </c>
      <c r="B35" s="121" t="str">
        <f t="shared" ref="B35" si="61">B33</f>
        <v>Курский район</v>
      </c>
      <c r="C35" s="23">
        <f t="shared" si="29"/>
        <v>0</v>
      </c>
      <c r="D35" s="87" t="str">
        <f>'2025 год_ИСХ'!B38</f>
        <v>Щетинский сельсовет</v>
      </c>
      <c r="E35" s="133" t="str">
        <f>'2025 год_ИСХ'!G38</f>
        <v>закрытая</v>
      </c>
      <c r="F35" s="87" t="str">
        <f>'2025 год_ИСХ'!C38</f>
        <v>МУП ЖКХ "Родник"</v>
      </c>
      <c r="G35" s="244">
        <v>4611013586</v>
      </c>
      <c r="H35" s="114" t="e">
        <f>I35+J35</f>
        <v>#REF!</v>
      </c>
      <c r="I35" s="115" t="e">
        <f>L35+O35</f>
        <v>#REF!</v>
      </c>
      <c r="J35" s="115" t="e">
        <f>M35+P35</f>
        <v>#REF!</v>
      </c>
      <c r="K35" s="111" t="e">
        <f>L35+M35</f>
        <v>#REF!</v>
      </c>
      <c r="L35" s="110" t="e">
        <f>'2025 год_ИСХ'!#REF!+'2025 год_ИСХ'!#REF!</f>
        <v>#REF!</v>
      </c>
      <c r="M35" s="96" t="e">
        <f>'2025 год_ИСХ'!#REF!+'2025 год_ИСХ'!#REF!</f>
        <v>#REF!</v>
      </c>
      <c r="N35" s="97" t="e">
        <f>O35+P35</f>
        <v>#REF!</v>
      </c>
      <c r="O35" s="95" t="e">
        <f>'2025 год_ИСХ'!#REF!</f>
        <v>#REF!</v>
      </c>
      <c r="P35" s="96" t="e">
        <f>'2025 год_ИСХ'!#REF!</f>
        <v>#REF!</v>
      </c>
      <c r="Q35" s="120" t="e">
        <f>R35+S35</f>
        <v>#REF!</v>
      </c>
      <c r="R35" s="119" t="e">
        <f>U35+X35</f>
        <v>#REF!</v>
      </c>
      <c r="S35" s="117" t="e">
        <f>V35+Y35</f>
        <v>#REF!</v>
      </c>
      <c r="T35" s="249" t="e">
        <f>U35+V35</f>
        <v>#REF!</v>
      </c>
      <c r="U35" s="95" t="e">
        <f>'2025 год_ИСХ'!#REF!+'2025 год_ИСХ'!#REF!</f>
        <v>#REF!</v>
      </c>
      <c r="V35" s="95" t="e">
        <f>'2025 год_ИСХ'!#REF!+'2025 год_ИСХ'!#REF!</f>
        <v>#REF!</v>
      </c>
      <c r="W35" s="25" t="e">
        <f>X35+Y35</f>
        <v>#REF!</v>
      </c>
      <c r="X35" s="95" t="e">
        <f>'2025 год_ИСХ'!#REF!</f>
        <v>#REF!</v>
      </c>
      <c r="Y35" s="94" t="e">
        <f>'2025 год_ИСХ'!#REF!</f>
        <v>#REF!</v>
      </c>
      <c r="Z35" s="88">
        <f>'2025 год_ИСХ'!AA39</f>
        <v>0</v>
      </c>
      <c r="AA35" s="90">
        <f>'2025 год_ИСХ'!AD39</f>
        <v>0</v>
      </c>
      <c r="AB35" s="90">
        <f>'2025 год_ИСХ'!Z39</f>
        <v>3524.67</v>
      </c>
      <c r="AC35" s="90">
        <f>'2025 год_ИСХ'!AC39</f>
        <v>3595.17</v>
      </c>
      <c r="AD35" s="90">
        <f>'2025 год_ИСХ'!AA38</f>
        <v>0</v>
      </c>
      <c r="AE35" s="90">
        <f>'2025 год_ИСХ'!AD38</f>
        <v>0</v>
      </c>
      <c r="AF35" s="90">
        <f>'2025 год_ИСХ'!Z38</f>
        <v>34.1</v>
      </c>
      <c r="AG35" s="90">
        <f>'2025 год_ИСХ'!AC38</f>
        <v>38.869999999999997</v>
      </c>
    </row>
    <row r="36" spans="1:33" customFormat="1">
      <c r="B36" s="121"/>
      <c r="C36" s="23"/>
      <c r="D36" s="87"/>
      <c r="E36" s="133"/>
      <c r="F36" s="87"/>
      <c r="G36" s="125"/>
      <c r="H36" s="114"/>
      <c r="I36" s="115"/>
      <c r="J36" s="115"/>
      <c r="K36" s="111"/>
      <c r="L36" s="110"/>
      <c r="M36" s="96"/>
      <c r="N36" s="97"/>
      <c r="O36" s="95"/>
      <c r="P36" s="96"/>
      <c r="Q36" s="120"/>
      <c r="R36" s="119"/>
      <c r="S36" s="117"/>
      <c r="T36" s="107"/>
      <c r="U36" s="95"/>
      <c r="V36" s="95"/>
      <c r="W36" s="25"/>
      <c r="X36" s="95"/>
      <c r="Y36" s="94"/>
      <c r="Z36" s="88"/>
      <c r="AA36" s="90"/>
      <c r="AB36" s="90"/>
      <c r="AC36" s="90"/>
      <c r="AD36" s="90"/>
      <c r="AE36" s="90"/>
      <c r="AF36" s="90"/>
      <c r="AG36" s="90"/>
    </row>
    <row r="37" spans="1:33" customFormat="1">
      <c r="A37">
        <f t="shared" ref="A37" si="62">A35+1</f>
        <v>16</v>
      </c>
      <c r="B37" s="121" t="str">
        <f t="shared" ref="B37" si="63">B35</f>
        <v>Курский район</v>
      </c>
      <c r="C37" s="23">
        <f t="shared" si="29"/>
        <v>0</v>
      </c>
      <c r="D37" s="87" t="str">
        <f>'2025 год_ИСХ'!B40</f>
        <v xml:space="preserve">Ворошневский сельсовет
</v>
      </c>
      <c r="E37" s="133" t="str">
        <f>'2025 год_ИСХ'!G40</f>
        <v>закрытая</v>
      </c>
      <c r="F37" s="87" t="str">
        <f>'2025 год_ИСХ'!C40</f>
        <v>МУП ЖКХ "Родник"</v>
      </c>
      <c r="G37" s="244">
        <v>4611013586</v>
      </c>
      <c r="H37" s="114" t="e">
        <f>I37+J37</f>
        <v>#REF!</v>
      </c>
      <c r="I37" s="115" t="e">
        <f>L37+O37</f>
        <v>#REF!</v>
      </c>
      <c r="J37" s="115" t="e">
        <f>M37+P37</f>
        <v>#REF!</v>
      </c>
      <c r="K37" s="111" t="e">
        <f>L37+M37</f>
        <v>#REF!</v>
      </c>
      <c r="L37" s="110" t="e">
        <f>'2025 год_ИСХ'!#REF!+'2025 год_ИСХ'!#REF!</f>
        <v>#REF!</v>
      </c>
      <c r="M37" s="96" t="e">
        <f>'2025 год_ИСХ'!#REF!+'2025 год_ИСХ'!#REF!</f>
        <v>#REF!</v>
      </c>
      <c r="N37" s="97" t="e">
        <f>O37+P37</f>
        <v>#REF!</v>
      </c>
      <c r="O37" s="95" t="e">
        <f>'2025 год_ИСХ'!#REF!</f>
        <v>#REF!</v>
      </c>
      <c r="P37" s="96" t="e">
        <f>'2025 год_ИСХ'!#REF!</f>
        <v>#REF!</v>
      </c>
      <c r="Q37" s="120" t="e">
        <f>R37+S37</f>
        <v>#REF!</v>
      </c>
      <c r="R37" s="119" t="e">
        <f>U37+X37</f>
        <v>#REF!</v>
      </c>
      <c r="S37" s="117" t="e">
        <f>V37+Y37</f>
        <v>#REF!</v>
      </c>
      <c r="T37" s="249" t="e">
        <f>U37+V37</f>
        <v>#REF!</v>
      </c>
      <c r="U37" s="95" t="e">
        <f>'2025 год_ИСХ'!#REF!+'2025 год_ИСХ'!#REF!</f>
        <v>#REF!</v>
      </c>
      <c r="V37" s="95" t="e">
        <f>'2025 год_ИСХ'!#REF!+'2025 год_ИСХ'!#REF!</f>
        <v>#REF!</v>
      </c>
      <c r="W37" s="25" t="e">
        <f>X37+Y37</f>
        <v>#REF!</v>
      </c>
      <c r="X37" s="95" t="e">
        <f>'2025 год_ИСХ'!#REF!</f>
        <v>#REF!</v>
      </c>
      <c r="Y37" s="94" t="e">
        <f>'2025 год_ИСХ'!#REF!</f>
        <v>#REF!</v>
      </c>
      <c r="Z37" s="88">
        <f>'2025 год_ИСХ'!AA41</f>
        <v>0</v>
      </c>
      <c r="AA37" s="90">
        <f>'2025 год_ИСХ'!AD41</f>
        <v>0</v>
      </c>
      <c r="AB37" s="90">
        <f>'2025 год_ИСХ'!Z41</f>
        <v>3052.71</v>
      </c>
      <c r="AC37" s="90">
        <f>'2025 год_ИСХ'!AC41</f>
        <v>3479.78</v>
      </c>
      <c r="AD37" s="90">
        <f>'2025 год_ИСХ'!AA40</f>
        <v>0</v>
      </c>
      <c r="AE37" s="90">
        <f>'2025 год_ИСХ'!AD40</f>
        <v>0</v>
      </c>
      <c r="AF37" s="90">
        <f>'2025 год_ИСХ'!Z40</f>
        <v>54.69</v>
      </c>
      <c r="AG37" s="90">
        <f>'2025 год_ИСХ'!AC40</f>
        <v>60.3</v>
      </c>
    </row>
    <row r="38" spans="1:33" customFormat="1">
      <c r="B38" s="121"/>
      <c r="C38" s="23"/>
      <c r="D38" s="87"/>
      <c r="E38" s="133"/>
      <c r="F38" s="87"/>
      <c r="G38" s="125"/>
      <c r="H38" s="114"/>
      <c r="I38" s="115"/>
      <c r="J38" s="115"/>
      <c r="K38" s="111"/>
      <c r="L38" s="110"/>
      <c r="M38" s="96"/>
      <c r="N38" s="97"/>
      <c r="O38" s="95"/>
      <c r="P38" s="96"/>
      <c r="Q38" s="120"/>
      <c r="R38" s="119"/>
      <c r="S38" s="117"/>
      <c r="T38" s="107"/>
      <c r="U38" s="95"/>
      <c r="V38" s="95"/>
      <c r="W38" s="25"/>
      <c r="X38" s="95"/>
      <c r="Y38" s="94"/>
      <c r="Z38" s="88"/>
      <c r="AA38" s="90"/>
      <c r="AB38" s="90"/>
      <c r="AC38" s="90"/>
      <c r="AD38" s="90"/>
      <c r="AE38" s="90"/>
      <c r="AF38" s="90"/>
      <c r="AG38" s="90"/>
    </row>
    <row r="39" spans="1:33" customFormat="1">
      <c r="A39">
        <f t="shared" ref="A39" si="64">A37+1</f>
        <v>17</v>
      </c>
      <c r="B39" s="121" t="str">
        <f>'2025 год_ИСХ'!A42</f>
        <v>Курчатовский район</v>
      </c>
      <c r="C39" s="23">
        <f t="shared" si="29"/>
        <v>0</v>
      </c>
      <c r="D39" s="87" t="str">
        <f>'2025 год_ИСХ'!B42</f>
        <v>п.им. К.Либкнехта</v>
      </c>
      <c r="E39" s="133" t="str">
        <f>'2025 год_ИСХ'!G42</f>
        <v>закрытая</v>
      </c>
      <c r="F39" s="87" t="str">
        <f>'2025 год_ИСХ'!C42</f>
        <v xml:space="preserve">ГУПКО "Курскоблжилкомхоз"                              </v>
      </c>
      <c r="G39" s="243">
        <v>4632024035</v>
      </c>
      <c r="H39" s="114" t="e">
        <f>I39+J39</f>
        <v>#REF!</v>
      </c>
      <c r="I39" s="115" t="e">
        <f>L39+O39</f>
        <v>#REF!</v>
      </c>
      <c r="J39" s="115" t="e">
        <f>M39+P39</f>
        <v>#REF!</v>
      </c>
      <c r="K39" s="111" t="e">
        <f>L39+M39</f>
        <v>#REF!</v>
      </c>
      <c r="L39" s="110" t="e">
        <f>'2025 год_ИСХ'!#REF!+'2025 год_ИСХ'!#REF!</f>
        <v>#REF!</v>
      </c>
      <c r="M39" s="96" t="e">
        <f>'2025 год_ИСХ'!#REF!+'2025 год_ИСХ'!#REF!</f>
        <v>#REF!</v>
      </c>
      <c r="N39" s="97" t="e">
        <f>O39+P39</f>
        <v>#REF!</v>
      </c>
      <c r="O39" s="95" t="e">
        <f>'2025 год_ИСХ'!#REF!</f>
        <v>#REF!</v>
      </c>
      <c r="P39" s="96" t="e">
        <f>'2025 год_ИСХ'!#REF!</f>
        <v>#REF!</v>
      </c>
      <c r="Q39" s="120" t="e">
        <f>R39+S39</f>
        <v>#REF!</v>
      </c>
      <c r="R39" s="119" t="e">
        <f>U39+X39</f>
        <v>#REF!</v>
      </c>
      <c r="S39" s="117" t="e">
        <f>V39+Y39</f>
        <v>#REF!</v>
      </c>
      <c r="T39" s="249" t="e">
        <f>U39+V39</f>
        <v>#REF!</v>
      </c>
      <c r="U39" s="95" t="e">
        <f>'2025 год_ИСХ'!#REF!+'2025 год_ИСХ'!#REF!</f>
        <v>#REF!</v>
      </c>
      <c r="V39" s="95" t="e">
        <f>'2025 год_ИСХ'!#REF!+'2025 год_ИСХ'!#REF!</f>
        <v>#REF!</v>
      </c>
      <c r="W39" s="25" t="e">
        <f>X39+Y39</f>
        <v>#REF!</v>
      </c>
      <c r="X39" s="95" t="e">
        <f>'2025 год_ИСХ'!#REF!</f>
        <v>#REF!</v>
      </c>
      <c r="Y39" s="94" t="e">
        <f>'2025 год_ИСХ'!#REF!</f>
        <v>#REF!</v>
      </c>
      <c r="Z39" s="88">
        <f>'2025 год_ИСХ'!AA43</f>
        <v>3758.5679999999998</v>
      </c>
      <c r="AA39" s="90">
        <f>'2025 год_ИСХ'!AD43</f>
        <v>4505.8919999999998</v>
      </c>
      <c r="AB39" s="90">
        <f>'2025 год_ИСХ'!Z43</f>
        <v>0</v>
      </c>
      <c r="AC39" s="90">
        <f>'2025 год_ИСХ'!AC43</f>
        <v>0</v>
      </c>
      <c r="AD39" s="90">
        <f>'2025 год_ИСХ'!AA42</f>
        <v>72.983999999999995</v>
      </c>
      <c r="AE39" s="90">
        <f>'2025 год_ИСХ'!AD42</f>
        <v>77.051999999999992</v>
      </c>
      <c r="AF39" s="90">
        <f>'2025 год_ИСХ'!Z42</f>
        <v>0</v>
      </c>
      <c r="AG39" s="90">
        <f>'2025 год_ИСХ'!AC42</f>
        <v>0</v>
      </c>
    </row>
    <row r="40" spans="1:33" customFormat="1">
      <c r="B40" s="121"/>
      <c r="C40" s="23"/>
      <c r="D40" s="87"/>
      <c r="E40" s="133"/>
      <c r="F40" s="87"/>
      <c r="G40" s="125"/>
      <c r="H40" s="114"/>
      <c r="I40" s="115"/>
      <c r="J40" s="115"/>
      <c r="K40" s="111"/>
      <c r="L40" s="110"/>
      <c r="M40" s="96"/>
      <c r="N40" s="97"/>
      <c r="O40" s="95"/>
      <c r="P40" s="96"/>
      <c r="Q40" s="120"/>
      <c r="R40" s="119"/>
      <c r="S40" s="117"/>
      <c r="T40" s="107"/>
      <c r="U40" s="95"/>
      <c r="V40" s="95"/>
      <c r="W40" s="25"/>
      <c r="X40" s="95"/>
      <c r="Y40" s="94"/>
      <c r="Z40" s="88"/>
      <c r="AA40" s="90"/>
      <c r="AB40" s="90"/>
      <c r="AC40" s="90"/>
      <c r="AD40" s="90"/>
      <c r="AE40" s="90"/>
      <c r="AF40" s="90"/>
      <c r="AG40" s="90"/>
    </row>
    <row r="41" spans="1:33" customFormat="1">
      <c r="A41">
        <f t="shared" ref="A41" si="65">A39+1</f>
        <v>18</v>
      </c>
      <c r="B41" s="121" t="str">
        <f>'2025 год_ИСХ'!A44</f>
        <v>Медвенский район</v>
      </c>
      <c r="C41" s="23">
        <f t="shared" si="29"/>
        <v>0</v>
      </c>
      <c r="D41" s="87" t="str">
        <f>'2025 год_ИСХ'!B44</f>
        <v xml:space="preserve"> п. Медвенка</v>
      </c>
      <c r="E41" s="133" t="str">
        <f>'2025 год_ИСХ'!G44</f>
        <v>закрытая</v>
      </c>
      <c r="F41" s="87" t="str">
        <f>'2025 год_ИСХ'!C44</f>
        <v xml:space="preserve">ГУПКО "Курскоблжилкомхоз"                              </v>
      </c>
      <c r="G41" s="243">
        <v>4632024035</v>
      </c>
      <c r="H41" s="114" t="e">
        <f>I41+J41</f>
        <v>#REF!</v>
      </c>
      <c r="I41" s="115" t="e">
        <f>L41+O41</f>
        <v>#REF!</v>
      </c>
      <c r="J41" s="115" t="e">
        <f>M41+P41</f>
        <v>#REF!</v>
      </c>
      <c r="K41" s="111" t="e">
        <f>L41+M41</f>
        <v>#REF!</v>
      </c>
      <c r="L41" s="110" t="e">
        <f>'2025 год_ИСХ'!#REF!+'2025 год_ИСХ'!#REF!</f>
        <v>#REF!</v>
      </c>
      <c r="M41" s="96" t="e">
        <f>'2025 год_ИСХ'!#REF!+'2025 год_ИСХ'!#REF!</f>
        <v>#REF!</v>
      </c>
      <c r="N41" s="97" t="e">
        <f>O41+P41</f>
        <v>#REF!</v>
      </c>
      <c r="O41" s="95" t="e">
        <f>'2025 год_ИСХ'!#REF!</f>
        <v>#REF!</v>
      </c>
      <c r="P41" s="96" t="e">
        <f>'2025 год_ИСХ'!#REF!</f>
        <v>#REF!</v>
      </c>
      <c r="Q41" s="120" t="e">
        <f>R41+S41</f>
        <v>#REF!</v>
      </c>
      <c r="R41" s="119" t="e">
        <f>U41+X41</f>
        <v>#REF!</v>
      </c>
      <c r="S41" s="117" t="e">
        <f>V41+Y41</f>
        <v>#REF!</v>
      </c>
      <c r="T41" s="249" t="e">
        <f>U41+V41</f>
        <v>#REF!</v>
      </c>
      <c r="U41" s="95" t="e">
        <f>'2025 год_ИСХ'!#REF!+'2025 год_ИСХ'!#REF!</f>
        <v>#REF!</v>
      </c>
      <c r="V41" s="95" t="e">
        <f>'2025 год_ИСХ'!#REF!+'2025 год_ИСХ'!#REF!</f>
        <v>#REF!</v>
      </c>
      <c r="W41" s="25" t="e">
        <f>X41+Y41</f>
        <v>#REF!</v>
      </c>
      <c r="X41" s="95" t="e">
        <f>'2025 год_ИСХ'!#REF!</f>
        <v>#REF!</v>
      </c>
      <c r="Y41" s="94" t="e">
        <f>'2025 год_ИСХ'!#REF!</f>
        <v>#REF!</v>
      </c>
      <c r="Z41" s="88">
        <f>'2025 год_ИСХ'!AA45</f>
        <v>3758.5679999999998</v>
      </c>
      <c r="AA41" s="90">
        <f>'2025 год_ИСХ'!AD45</f>
        <v>4505.8919999999998</v>
      </c>
      <c r="AB41" s="90">
        <f>'2025 год_ИСХ'!Z45</f>
        <v>0</v>
      </c>
      <c r="AC41" s="90">
        <f>'2025 год_ИСХ'!AC45</f>
        <v>0</v>
      </c>
      <c r="AD41" s="90">
        <f>'2025 год_ИСХ'!AA44</f>
        <v>45.072000000000003</v>
      </c>
      <c r="AE41" s="90">
        <f>'2025 год_ИСХ'!AD44</f>
        <v>50.411999999999999</v>
      </c>
      <c r="AF41" s="90">
        <f>'2025 год_ИСХ'!Z44</f>
        <v>0</v>
      </c>
      <c r="AG41" s="90">
        <f>'2025 год_ИСХ'!AC44</f>
        <v>0</v>
      </c>
    </row>
    <row r="42" spans="1:33" customFormat="1">
      <c r="B42" s="121"/>
      <c r="C42" s="23"/>
      <c r="D42" s="87"/>
      <c r="E42" s="133"/>
      <c r="F42" s="87"/>
      <c r="G42" s="125"/>
      <c r="H42" s="114"/>
      <c r="I42" s="115"/>
      <c r="J42" s="115"/>
      <c r="K42" s="111"/>
      <c r="L42" s="208"/>
      <c r="M42" s="96"/>
      <c r="N42" s="97"/>
      <c r="O42" s="95"/>
      <c r="P42" s="96"/>
      <c r="Q42" s="120"/>
      <c r="R42" s="119"/>
      <c r="S42" s="117"/>
      <c r="T42" s="107"/>
      <c r="U42" s="95"/>
      <c r="V42" s="95"/>
      <c r="W42" s="25"/>
      <c r="X42" s="95"/>
      <c r="Y42" s="94"/>
      <c r="Z42" s="88"/>
      <c r="AA42" s="90"/>
      <c r="AB42" s="90"/>
      <c r="AC42" s="90"/>
      <c r="AD42" s="90"/>
      <c r="AE42" s="90"/>
      <c r="AF42" s="90"/>
      <c r="AG42" s="90"/>
    </row>
    <row r="43" spans="1:33" customFormat="1">
      <c r="A43">
        <f t="shared" ref="A43" si="66">A41+1</f>
        <v>19</v>
      </c>
      <c r="B43" s="121" t="str">
        <f>'2025 год_ИСХ'!A46</f>
        <v>Обоянский район</v>
      </c>
      <c r="C43" s="23">
        <f t="shared" si="29"/>
        <v>0</v>
      </c>
      <c r="D43" s="87" t="str">
        <f>'2025 год_ИСХ'!B46</f>
        <v>г. Обоянь</v>
      </c>
      <c r="E43" s="133" t="str">
        <f>'2025 год_ИСХ'!G46</f>
        <v>закрытая</v>
      </c>
      <c r="F43" s="87" t="str">
        <f>'2025 год_ИСХ'!C46</f>
        <v>ООО "Обоянские Коммунальные Тепловые Сети"</v>
      </c>
      <c r="G43" s="244">
        <v>4616008283</v>
      </c>
      <c r="H43" s="114" t="e">
        <f>I43+J43</f>
        <v>#REF!</v>
      </c>
      <c r="I43" s="115" t="e">
        <f>L43+O43</f>
        <v>#REF!</v>
      </c>
      <c r="J43" s="115" t="e">
        <f>M43+P43</f>
        <v>#REF!</v>
      </c>
      <c r="K43" s="111" t="e">
        <f>L43+M43</f>
        <v>#REF!</v>
      </c>
      <c r="L43" s="110" t="e">
        <f>'2025 год_ИСХ'!#REF!+'2025 год_ИСХ'!#REF!</f>
        <v>#REF!</v>
      </c>
      <c r="M43" s="96" t="e">
        <f>'2025 год_ИСХ'!#REF!+'2025 год_ИСХ'!#REF!</f>
        <v>#REF!</v>
      </c>
      <c r="N43" s="97" t="e">
        <f>O43+P43</f>
        <v>#REF!</v>
      </c>
      <c r="O43" s="95" t="e">
        <f>'2025 год_ИСХ'!#REF!</f>
        <v>#REF!</v>
      </c>
      <c r="P43" s="96" t="e">
        <f>'2025 год_ИСХ'!#REF!</f>
        <v>#REF!</v>
      </c>
      <c r="Q43" s="120" t="e">
        <f>R43+S43</f>
        <v>#REF!</v>
      </c>
      <c r="R43" s="119" t="e">
        <f>U43+X43</f>
        <v>#REF!</v>
      </c>
      <c r="S43" s="117" t="e">
        <f>V43+Y43</f>
        <v>#REF!</v>
      </c>
      <c r="T43" s="249" t="e">
        <f>U43+V43</f>
        <v>#REF!</v>
      </c>
      <c r="U43" s="95" t="e">
        <f>'2025 год_ИСХ'!#REF!+'2025 год_ИСХ'!#REF!</f>
        <v>#REF!</v>
      </c>
      <c r="V43" s="95" t="e">
        <f>'2025 год_ИСХ'!#REF!+'2025 год_ИСХ'!#REF!</f>
        <v>#REF!</v>
      </c>
      <c r="W43" s="25" t="e">
        <f>X43+Y43</f>
        <v>#REF!</v>
      </c>
      <c r="X43" s="95" t="e">
        <f>'2025 год_ИСХ'!#REF!</f>
        <v>#REF!</v>
      </c>
      <c r="Y43" s="94" t="e">
        <f>'2025 год_ИСХ'!#REF!</f>
        <v>#REF!</v>
      </c>
      <c r="Z43" s="88">
        <f>'2025 год_ИСХ'!AA47</f>
        <v>3853.91</v>
      </c>
      <c r="AA43" s="90">
        <f>'2025 год_ИСХ'!AD47</f>
        <v>4360.8900000000003</v>
      </c>
      <c r="AB43" s="90">
        <f>'2025 год_ИСХ'!Z47</f>
        <v>0</v>
      </c>
      <c r="AC43" s="90">
        <f>'2025 год_ИСХ'!AC47</f>
        <v>0</v>
      </c>
      <c r="AD43" s="90">
        <f>'2025 год_ИСХ'!AA46</f>
        <v>0</v>
      </c>
      <c r="AE43" s="90">
        <f>'2025 год_ИСХ'!AD46</f>
        <v>0</v>
      </c>
      <c r="AF43" s="90">
        <f>'2025 год_ИСХ'!Z46</f>
        <v>0</v>
      </c>
      <c r="AG43" s="90">
        <f>'2025 год_ИСХ'!AC46</f>
        <v>0</v>
      </c>
    </row>
    <row r="44" spans="1:33" customFormat="1">
      <c r="B44" s="121"/>
      <c r="C44" s="23"/>
      <c r="D44" s="87"/>
      <c r="E44" s="133"/>
      <c r="F44" s="87"/>
      <c r="G44" s="125"/>
      <c r="H44" s="114"/>
      <c r="I44" s="115"/>
      <c r="J44" s="115"/>
      <c r="K44" s="111"/>
      <c r="L44" s="208"/>
      <c r="M44" s="96"/>
      <c r="N44" s="97"/>
      <c r="O44" s="95"/>
      <c r="P44" s="96"/>
      <c r="Q44" s="120"/>
      <c r="R44" s="119"/>
      <c r="S44" s="117"/>
      <c r="T44" s="107"/>
      <c r="U44" s="95"/>
      <c r="V44" s="95"/>
      <c r="W44" s="25"/>
      <c r="X44" s="95"/>
      <c r="Y44" s="94"/>
      <c r="Z44" s="88"/>
      <c r="AA44" s="90"/>
      <c r="AB44" s="90"/>
      <c r="AC44" s="90"/>
      <c r="AD44" s="90"/>
      <c r="AE44" s="90"/>
      <c r="AF44" s="90"/>
      <c r="AG44" s="90"/>
    </row>
    <row r="45" spans="1:33" customFormat="1">
      <c r="A45">
        <f t="shared" ref="A45" si="67">A43+1</f>
        <v>20</v>
      </c>
      <c r="B45" s="121" t="str">
        <f>B43</f>
        <v>Обоянский район</v>
      </c>
      <c r="C45" s="23">
        <f t="shared" si="29"/>
        <v>0</v>
      </c>
      <c r="D45" s="87" t="str">
        <f>'2025 год_ИСХ'!B48</f>
        <v>г. Обоянь</v>
      </c>
      <c r="E45" s="133" t="str">
        <f>'2025 год_ИСХ'!G48</f>
        <v>открытая</v>
      </c>
      <c r="F45" s="87" t="str">
        <f>'2025 год_ИСХ'!C48</f>
        <v>ООО "Обоянские Коммунальные Тепловые Сети"</v>
      </c>
      <c r="G45" s="244">
        <v>4616008283</v>
      </c>
      <c r="H45" s="114" t="e">
        <f>I45+J45</f>
        <v>#REF!</v>
      </c>
      <c r="I45" s="115" t="e">
        <f>L45+O45</f>
        <v>#REF!</v>
      </c>
      <c r="J45" s="115" t="e">
        <f>M45+P45</f>
        <v>#REF!</v>
      </c>
      <c r="K45" s="111" t="e">
        <f>L45+M45</f>
        <v>#REF!</v>
      </c>
      <c r="L45" s="110" t="e">
        <f>'2025 год_ИСХ'!#REF!+'2025 год_ИСХ'!#REF!</f>
        <v>#REF!</v>
      </c>
      <c r="M45" s="96" t="e">
        <f>'2025 год_ИСХ'!#REF!+'2025 год_ИСХ'!#REF!</f>
        <v>#REF!</v>
      </c>
      <c r="N45" s="97" t="e">
        <f>O45+P45</f>
        <v>#REF!</v>
      </c>
      <c r="O45" s="95" t="e">
        <f>'2025 год_ИСХ'!#REF!</f>
        <v>#REF!</v>
      </c>
      <c r="P45" s="96" t="e">
        <f>'2025 год_ИСХ'!#REF!</f>
        <v>#REF!</v>
      </c>
      <c r="Q45" s="120" t="e">
        <f>R45+S45</f>
        <v>#REF!</v>
      </c>
      <c r="R45" s="119" t="e">
        <f>U45+X45</f>
        <v>#REF!</v>
      </c>
      <c r="S45" s="117" t="e">
        <f>V45+Y45</f>
        <v>#REF!</v>
      </c>
      <c r="T45" s="107" t="e">
        <f>U45+V45</f>
        <v>#REF!</v>
      </c>
      <c r="U45" s="95" t="e">
        <f>'2025 год_ИСХ'!#REF!+'2025 год_ИСХ'!#REF!</f>
        <v>#REF!</v>
      </c>
      <c r="V45" s="95" t="e">
        <f>'2025 год_ИСХ'!#REF!+'2025 год_ИСХ'!#REF!</f>
        <v>#REF!</v>
      </c>
      <c r="W45" s="25" t="e">
        <f>X45+Y45</f>
        <v>#REF!</v>
      </c>
      <c r="X45" s="95" t="e">
        <f>'2025 год_ИСХ'!#REF!</f>
        <v>#REF!</v>
      </c>
      <c r="Y45" s="94" t="e">
        <f>'2025 год_ИСХ'!#REF!</f>
        <v>#REF!</v>
      </c>
      <c r="Z45" s="88">
        <f>'2025 год_ИСХ'!AA49</f>
        <v>3853.91</v>
      </c>
      <c r="AA45" s="90">
        <f>'2025 год_ИСХ'!AD49</f>
        <v>4360.8900000000003</v>
      </c>
      <c r="AB45" s="90">
        <f>'2025 год_ИСХ'!Z49</f>
        <v>3572.47</v>
      </c>
      <c r="AC45" s="90">
        <f>'2025 год_ИСХ'!AC49</f>
        <v>3986.88</v>
      </c>
      <c r="AD45" s="90">
        <f>'2025 год_ИСХ'!AA48</f>
        <v>62.03</v>
      </c>
      <c r="AE45" s="90">
        <f>'2025 год_ИСХ'!AD48</f>
        <v>64.67</v>
      </c>
      <c r="AF45" s="90">
        <f>'2025 год_ИСХ'!Z48</f>
        <v>62.03</v>
      </c>
      <c r="AG45" s="90">
        <f>'2025 год_ИСХ'!AC48</f>
        <v>64.67</v>
      </c>
    </row>
    <row r="46" spans="1:33" customFormat="1">
      <c r="B46" s="121"/>
      <c r="C46" s="23"/>
      <c r="D46" s="87"/>
      <c r="E46" s="133"/>
      <c r="F46" s="87"/>
      <c r="G46" s="125"/>
      <c r="H46" s="114"/>
      <c r="I46" s="115"/>
      <c r="J46" s="115"/>
      <c r="K46" s="111"/>
      <c r="L46" s="208"/>
      <c r="M46" s="96"/>
      <c r="N46" s="97"/>
      <c r="O46" s="95"/>
      <c r="P46" s="96"/>
      <c r="Q46" s="120"/>
      <c r="R46" s="119"/>
      <c r="S46" s="117"/>
      <c r="T46" s="107"/>
      <c r="U46" s="95"/>
      <c r="V46" s="95"/>
      <c r="W46" s="25"/>
      <c r="X46" s="95"/>
      <c r="Y46" s="94"/>
      <c r="Z46" s="88"/>
      <c r="AA46" s="90"/>
      <c r="AB46" s="90"/>
      <c r="AC46" s="90"/>
      <c r="AD46" s="90"/>
      <c r="AE46" s="90"/>
      <c r="AF46" s="90"/>
      <c r="AG46" s="90"/>
    </row>
    <row r="47" spans="1:33" s="241" customFormat="1">
      <c r="A47">
        <f t="shared" ref="A47" si="68">A45+1</f>
        <v>21</v>
      </c>
      <c r="B47" s="121" t="str">
        <f>'2025 год_ИСХ'!A50</f>
        <v>Октябрьский район</v>
      </c>
      <c r="C47" s="23">
        <f t="shared" si="29"/>
        <v>0</v>
      </c>
      <c r="D47" s="87" t="str">
        <f>'2025 год_ИСХ'!B50</f>
        <v>п.Прямицыно</v>
      </c>
      <c r="E47" s="133" t="str">
        <f>'2025 год_ИСХ'!G50</f>
        <v>закрытая</v>
      </c>
      <c r="F47" s="87" t="str">
        <f>'2025 год_ИСХ'!C50</f>
        <v xml:space="preserve">ООО "Коммунальщик" </v>
      </c>
      <c r="G47" s="246">
        <v>4617004147</v>
      </c>
      <c r="H47" s="114" t="e">
        <f>I47+J47</f>
        <v>#REF!</v>
      </c>
      <c r="I47" s="115" t="e">
        <f>L47+O47</f>
        <v>#REF!</v>
      </c>
      <c r="J47" s="115" t="e">
        <f>M47+P47</f>
        <v>#REF!</v>
      </c>
      <c r="K47" s="111" t="e">
        <f>L47+M47</f>
        <v>#REF!</v>
      </c>
      <c r="L47" s="110" t="e">
        <f>'2025 год_ИСХ'!#REF!+'2025 год_ИСХ'!#REF!</f>
        <v>#REF!</v>
      </c>
      <c r="M47" s="96" t="e">
        <f>'2025 год_ИСХ'!#REF!+'2025 год_ИСХ'!#REF!</f>
        <v>#REF!</v>
      </c>
      <c r="N47" s="97" t="e">
        <f>O47+P47</f>
        <v>#REF!</v>
      </c>
      <c r="O47" s="95" t="e">
        <f>'2025 год_ИСХ'!#REF!</f>
        <v>#REF!</v>
      </c>
      <c r="P47" s="96" t="e">
        <f>'2025 год_ИСХ'!#REF!</f>
        <v>#REF!</v>
      </c>
      <c r="Q47" s="120" t="e">
        <f>R47+S47</f>
        <v>#REF!</v>
      </c>
      <c r="R47" s="119" t="e">
        <f>U47+X47</f>
        <v>#REF!</v>
      </c>
      <c r="S47" s="117" t="e">
        <f>V47+Y47</f>
        <v>#REF!</v>
      </c>
      <c r="T47" s="249" t="e">
        <f>U47+V47</f>
        <v>#REF!</v>
      </c>
      <c r="U47" s="95" t="e">
        <f>'2025 год_ИСХ'!#REF!+'2025 год_ИСХ'!#REF!</f>
        <v>#REF!</v>
      </c>
      <c r="V47" s="95" t="e">
        <f>'2025 год_ИСХ'!#REF!+'2025 год_ИСХ'!#REF!</f>
        <v>#REF!</v>
      </c>
      <c r="W47" s="25" t="e">
        <f>X47+Y47</f>
        <v>#REF!</v>
      </c>
      <c r="X47" s="95" t="e">
        <f>'2025 год_ИСХ'!#REF!</f>
        <v>#REF!</v>
      </c>
      <c r="Y47" s="94" t="e">
        <f>'2025 год_ИСХ'!#REF!</f>
        <v>#REF!</v>
      </c>
      <c r="Z47" s="88">
        <f>'2025 год_ИСХ'!AA51</f>
        <v>4621.0200000000004</v>
      </c>
      <c r="AA47" s="90">
        <f>'2025 год_ИСХ'!AD51</f>
        <v>5526.66</v>
      </c>
      <c r="AB47" s="90">
        <f>'2025 год_ИСХ'!Z51</f>
        <v>0</v>
      </c>
      <c r="AC47" s="90">
        <f>'2025 год_ИСХ'!AC51</f>
        <v>0</v>
      </c>
      <c r="AD47" s="90">
        <f>'2025 год_ИСХ'!AA50</f>
        <v>45.55</v>
      </c>
      <c r="AE47" s="90">
        <f>'2025 год_ИСХ'!AD50</f>
        <v>46.13</v>
      </c>
      <c r="AF47" s="90">
        <f>'2025 год_ИСХ'!Z50</f>
        <v>0</v>
      </c>
      <c r="AG47" s="90">
        <f>'2025 год_ИСХ'!AC50</f>
        <v>0</v>
      </c>
    </row>
    <row r="48" spans="1:33" s="241" customFormat="1">
      <c r="A48"/>
      <c r="B48" s="121"/>
      <c r="C48" s="23"/>
      <c r="D48" s="87"/>
      <c r="E48" s="133"/>
      <c r="F48" s="87"/>
      <c r="G48" s="242"/>
      <c r="H48" s="114"/>
      <c r="I48" s="115"/>
      <c r="J48" s="115"/>
      <c r="K48" s="111"/>
      <c r="L48" s="208"/>
      <c r="M48" s="96"/>
      <c r="N48" s="97"/>
      <c r="O48" s="95"/>
      <c r="P48" s="96"/>
      <c r="Q48" s="120"/>
      <c r="R48" s="119"/>
      <c r="S48" s="117"/>
      <c r="T48" s="107"/>
      <c r="U48" s="95"/>
      <c r="V48" s="95"/>
      <c r="W48" s="25"/>
      <c r="X48" s="95"/>
      <c r="Y48" s="94"/>
      <c r="Z48" s="88"/>
      <c r="AA48" s="90"/>
      <c r="AB48" s="90"/>
      <c r="AC48" s="90"/>
      <c r="AD48" s="90"/>
      <c r="AE48" s="90"/>
      <c r="AF48" s="90"/>
      <c r="AG48" s="90"/>
    </row>
    <row r="49" spans="1:33" customFormat="1">
      <c r="A49">
        <f t="shared" ref="A49" si="69">A47+1</f>
        <v>22</v>
      </c>
      <c r="B49" s="121" t="str">
        <f>'2025 год_ИСХ'!A52</f>
        <v>Поныровский район</v>
      </c>
      <c r="C49" s="23">
        <f t="shared" si="29"/>
        <v>0</v>
      </c>
      <c r="D49" s="87" t="str">
        <f>'2025 год_ИСХ'!B52</f>
        <v>п.Поныри</v>
      </c>
      <c r="E49" s="133" t="str">
        <f>'2025 год_ИСХ'!G52</f>
        <v>закрытая</v>
      </c>
      <c r="F49" s="87" t="str">
        <f>'2025 год_ИСХ'!C52</f>
        <v>ООО Теплосети п.Поныри</v>
      </c>
      <c r="G49" s="244">
        <v>4618003724</v>
      </c>
      <c r="H49" s="114" t="e">
        <f>I49+J49</f>
        <v>#REF!</v>
      </c>
      <c r="I49" s="115" t="e">
        <f>L49+O49</f>
        <v>#REF!</v>
      </c>
      <c r="J49" s="115" t="e">
        <f>M49+P49</f>
        <v>#REF!</v>
      </c>
      <c r="K49" s="111" t="e">
        <f>L49+M49</f>
        <v>#REF!</v>
      </c>
      <c r="L49" s="110" t="e">
        <f>'2025 год_ИСХ'!#REF!+'2025 год_ИСХ'!#REF!</f>
        <v>#REF!</v>
      </c>
      <c r="M49" s="96" t="e">
        <f>'2025 год_ИСХ'!#REF!+'2025 год_ИСХ'!#REF!</f>
        <v>#REF!</v>
      </c>
      <c r="N49" s="97" t="e">
        <f>O49+P49</f>
        <v>#REF!</v>
      </c>
      <c r="O49" s="95" t="e">
        <f>'2025 год_ИСХ'!#REF!</f>
        <v>#REF!</v>
      </c>
      <c r="P49" s="96" t="e">
        <f>'2025 год_ИСХ'!#REF!</f>
        <v>#REF!</v>
      </c>
      <c r="Q49" s="120" t="e">
        <f>R49+S49</f>
        <v>#REF!</v>
      </c>
      <c r="R49" s="119" t="e">
        <f>U49+X49</f>
        <v>#REF!</v>
      </c>
      <c r="S49" s="117" t="e">
        <f>V49+Y49</f>
        <v>#REF!</v>
      </c>
      <c r="T49" s="249" t="e">
        <f>U49+V49</f>
        <v>#REF!</v>
      </c>
      <c r="U49" s="95" t="e">
        <f>'2025 год_ИСХ'!#REF!+'2025 год_ИСХ'!#REF!</f>
        <v>#REF!</v>
      </c>
      <c r="V49" s="95" t="e">
        <f>'2025 год_ИСХ'!#REF!+'2025 год_ИСХ'!#REF!</f>
        <v>#REF!</v>
      </c>
      <c r="W49" s="25" t="e">
        <f>X49+Y49</f>
        <v>#REF!</v>
      </c>
      <c r="X49" s="95" t="e">
        <f>'2025 год_ИСХ'!#REF!</f>
        <v>#REF!</v>
      </c>
      <c r="Y49" s="94" t="e">
        <f>'2025 год_ИСХ'!#REF!</f>
        <v>#REF!</v>
      </c>
      <c r="Z49" s="88">
        <f>'2025 год_ИСХ'!AA53</f>
        <v>2958.8</v>
      </c>
      <c r="AA49" s="90">
        <f>'2025 год_ИСХ'!AD53</f>
        <v>3385.56</v>
      </c>
      <c r="AB49" s="90">
        <f>'2025 год_ИСХ'!Z53</f>
        <v>0</v>
      </c>
      <c r="AC49" s="90">
        <f>'2025 год_ИСХ'!AC53</f>
        <v>0</v>
      </c>
      <c r="AD49" s="90">
        <f>'2025 год_ИСХ'!AA52</f>
        <v>46.71</v>
      </c>
      <c r="AE49" s="90">
        <f>'2025 год_ИСХ'!AD52</f>
        <v>52.5</v>
      </c>
      <c r="AF49" s="90">
        <f>'2025 год_ИСХ'!Z52</f>
        <v>0</v>
      </c>
      <c r="AG49" s="90">
        <f>'2025 год_ИСХ'!AC52</f>
        <v>0</v>
      </c>
    </row>
    <row r="50" spans="1:33" customFormat="1">
      <c r="B50" s="121"/>
      <c r="C50" s="23"/>
      <c r="D50" s="87"/>
      <c r="E50" s="133"/>
      <c r="F50" s="87"/>
      <c r="G50" s="125"/>
      <c r="H50" s="114"/>
      <c r="I50" s="115"/>
      <c r="J50" s="115"/>
      <c r="K50" s="111"/>
      <c r="L50" s="208"/>
      <c r="M50" s="96"/>
      <c r="N50" s="97"/>
      <c r="O50" s="95"/>
      <c r="P50" s="96"/>
      <c r="Q50" s="120"/>
      <c r="R50" s="119"/>
      <c r="S50" s="117"/>
      <c r="T50" s="107"/>
      <c r="U50" s="95"/>
      <c r="V50" s="95"/>
      <c r="W50" s="25"/>
      <c r="X50" s="95"/>
      <c r="Y50" s="94"/>
      <c r="Z50" s="88"/>
      <c r="AA50" s="90"/>
      <c r="AB50" s="90"/>
      <c r="AC50" s="90"/>
      <c r="AD50" s="90"/>
      <c r="AE50" s="90"/>
      <c r="AF50" s="90"/>
      <c r="AG50" s="90"/>
    </row>
    <row r="51" spans="1:33" customFormat="1">
      <c r="A51">
        <f t="shared" ref="A51" si="70">A49+1</f>
        <v>23</v>
      </c>
      <c r="B51" s="121" t="str">
        <f>'2025 год_ИСХ'!A54</f>
        <v>Рыльский район</v>
      </c>
      <c r="C51" s="23">
        <f t="shared" si="29"/>
        <v>0</v>
      </c>
      <c r="D51" s="87" t="str">
        <f>'2025 год_ИСХ'!B54</f>
        <v>город Рыльск</v>
      </c>
      <c r="E51" s="133" t="str">
        <f>'2025 год_ИСХ'!G54</f>
        <v>открытая</v>
      </c>
      <c r="F51" s="87" t="str">
        <f>'2025 год_ИСХ'!C54</f>
        <v>ООО "ПРОМ-ЭНЕРГО-СЕРВИС"</v>
      </c>
      <c r="G51" s="244">
        <v>4620014875</v>
      </c>
      <c r="H51" s="114" t="e">
        <f>I51+J51</f>
        <v>#REF!</v>
      </c>
      <c r="I51" s="115" t="e">
        <f>L51+O51</f>
        <v>#REF!</v>
      </c>
      <c r="J51" s="115" t="e">
        <f>M51+P51</f>
        <v>#REF!</v>
      </c>
      <c r="K51" s="111" t="e">
        <f>L51+M51</f>
        <v>#REF!</v>
      </c>
      <c r="L51" s="110" t="e">
        <f>'2025 год_ИСХ'!#REF!+'2025 год_ИСХ'!#REF!</f>
        <v>#REF!</v>
      </c>
      <c r="M51" s="96" t="e">
        <f>'2025 год_ИСХ'!#REF!+'2025 год_ИСХ'!#REF!</f>
        <v>#REF!</v>
      </c>
      <c r="N51" s="97" t="e">
        <f>O51+P51</f>
        <v>#REF!</v>
      </c>
      <c r="O51" s="95" t="e">
        <f>'2025 год_ИСХ'!#REF!</f>
        <v>#REF!</v>
      </c>
      <c r="P51" s="96" t="e">
        <f>'2025 год_ИСХ'!#REF!</f>
        <v>#REF!</v>
      </c>
      <c r="Q51" s="120" t="e">
        <f>R51+S51</f>
        <v>#REF!</v>
      </c>
      <c r="R51" s="119" t="e">
        <f>U51+X51</f>
        <v>#REF!</v>
      </c>
      <c r="S51" s="117" t="e">
        <f>V51+Y51</f>
        <v>#REF!</v>
      </c>
      <c r="T51" s="107" t="e">
        <f>U51+V51</f>
        <v>#REF!</v>
      </c>
      <c r="U51" s="95" t="e">
        <f>'2025 год_ИСХ'!#REF!+'2025 год_ИСХ'!#REF!</f>
        <v>#REF!</v>
      </c>
      <c r="V51" s="95" t="e">
        <f>'2025 год_ИСХ'!#REF!+'2025 год_ИСХ'!#REF!</f>
        <v>#REF!</v>
      </c>
      <c r="W51" s="25" t="e">
        <f>X51+Y51</f>
        <v>#REF!</v>
      </c>
      <c r="X51" s="95" t="e">
        <f>'2025 год_ИСХ'!#REF!</f>
        <v>#REF!</v>
      </c>
      <c r="Y51" s="94" t="e">
        <f>'2025 год_ИСХ'!#REF!</f>
        <v>#REF!</v>
      </c>
      <c r="Z51" s="88">
        <f>'2025 год_ИСХ'!AA55</f>
        <v>3336.71</v>
      </c>
      <c r="AA51" s="90">
        <f>'2025 год_ИСХ'!AD55</f>
        <v>3841.52</v>
      </c>
      <c r="AB51" s="90">
        <f>'2025 год_ИСХ'!Z55</f>
        <v>2455.14</v>
      </c>
      <c r="AC51" s="90">
        <f>'2025 год_ИСХ'!AC55</f>
        <v>2798.86</v>
      </c>
      <c r="AD51" s="90">
        <f>'2025 год_ИСХ'!AA54</f>
        <v>47.98</v>
      </c>
      <c r="AE51" s="90">
        <f>'2025 год_ИСХ'!AD54</f>
        <v>52.86</v>
      </c>
      <c r="AF51" s="90">
        <f>'2025 год_ИСХ'!Z54</f>
        <v>37.450000000000003</v>
      </c>
      <c r="AG51" s="90">
        <f>'2025 год_ИСХ'!AC54</f>
        <v>42.09</v>
      </c>
    </row>
    <row r="52" spans="1:33" customFormat="1">
      <c r="B52" s="121"/>
      <c r="C52" s="23"/>
      <c r="D52" s="87"/>
      <c r="E52" s="133"/>
      <c r="F52" s="87"/>
      <c r="G52" s="125"/>
      <c r="H52" s="114"/>
      <c r="I52" s="115"/>
      <c r="J52" s="115"/>
      <c r="K52" s="111"/>
      <c r="L52" s="208"/>
      <c r="M52" s="96"/>
      <c r="N52" s="97"/>
      <c r="O52" s="95"/>
      <c r="P52" s="96"/>
      <c r="Q52" s="120"/>
      <c r="R52" s="119"/>
      <c r="S52" s="117"/>
      <c r="T52" s="107"/>
      <c r="U52" s="95"/>
      <c r="V52" s="95"/>
      <c r="W52" s="25"/>
      <c r="X52" s="95"/>
      <c r="Y52" s="94"/>
      <c r="Z52" s="88"/>
      <c r="AA52" s="90"/>
      <c r="AB52" s="90"/>
      <c r="AC52" s="90"/>
      <c r="AD52" s="90"/>
      <c r="AE52" s="90"/>
      <c r="AF52" s="90"/>
      <c r="AG52" s="90"/>
    </row>
    <row r="53" spans="1:33" customFormat="1">
      <c r="A53">
        <f t="shared" ref="A53" si="71">A51+1</f>
        <v>24</v>
      </c>
      <c r="B53" s="121" t="str">
        <f>B51</f>
        <v>Рыльский район</v>
      </c>
      <c r="C53" s="23">
        <f t="shared" si="29"/>
        <v>0</v>
      </c>
      <c r="D53" s="87" t="str">
        <f>'2025 год_ИСХ'!B56</f>
        <v>п.Учительский Ивановский сельсовет</v>
      </c>
      <c r="E53" s="133" t="str">
        <f>'2025 год_ИСХ'!G56</f>
        <v>закрытая</v>
      </c>
      <c r="F53" s="87" t="str">
        <f>'2025 год_ИСХ'!C56</f>
        <v>ООО "ПРОМ-ЭНЕРГО-СЕРВИС"</v>
      </c>
      <c r="G53" s="244">
        <v>4620014875</v>
      </c>
      <c r="H53" s="114" t="e">
        <f>I53+J53</f>
        <v>#REF!</v>
      </c>
      <c r="I53" s="115" t="e">
        <f>L53+O53</f>
        <v>#REF!</v>
      </c>
      <c r="J53" s="115" t="e">
        <f>M53+P53</f>
        <v>#REF!</v>
      </c>
      <c r="K53" s="111" t="e">
        <f>L53+M53</f>
        <v>#REF!</v>
      </c>
      <c r="L53" s="110" t="e">
        <f>'2025 год_ИСХ'!#REF!+'2025 год_ИСХ'!#REF!</f>
        <v>#REF!</v>
      </c>
      <c r="M53" s="96" t="e">
        <f>'2025 год_ИСХ'!#REF!+'2025 год_ИСХ'!#REF!</f>
        <v>#REF!</v>
      </c>
      <c r="N53" s="97" t="e">
        <f>O53+P53</f>
        <v>#REF!</v>
      </c>
      <c r="O53" s="95" t="e">
        <f>'2025 год_ИСХ'!#REF!</f>
        <v>#REF!</v>
      </c>
      <c r="P53" s="96" t="e">
        <f>'2025 год_ИСХ'!#REF!</f>
        <v>#REF!</v>
      </c>
      <c r="Q53" s="120" t="e">
        <f>R53+S53</f>
        <v>#REF!</v>
      </c>
      <c r="R53" s="119" t="e">
        <f>U53+X53</f>
        <v>#REF!</v>
      </c>
      <c r="S53" s="117" t="e">
        <f>V53+Y53</f>
        <v>#REF!</v>
      </c>
      <c r="T53" s="249" t="e">
        <f>U53+V53</f>
        <v>#REF!</v>
      </c>
      <c r="U53" s="95" t="e">
        <f>'2025 год_ИСХ'!#REF!+'2025 год_ИСХ'!#REF!</f>
        <v>#REF!</v>
      </c>
      <c r="V53" s="95" t="e">
        <f>'2025 год_ИСХ'!#REF!+'2025 год_ИСХ'!#REF!</f>
        <v>#REF!</v>
      </c>
      <c r="W53" s="25" t="e">
        <f>X53+Y53</f>
        <v>#REF!</v>
      </c>
      <c r="X53" s="95" t="e">
        <f>'2025 год_ИСХ'!#REF!</f>
        <v>#REF!</v>
      </c>
      <c r="Y53" s="94" t="e">
        <f>'2025 год_ИСХ'!#REF!</f>
        <v>#REF!</v>
      </c>
      <c r="Z53" s="88">
        <f>'2025 год_ИСХ'!AA57</f>
        <v>2396.64</v>
      </c>
      <c r="AA53" s="90">
        <f>'2025 год_ИСХ'!AD57</f>
        <v>2659.97</v>
      </c>
      <c r="AB53" s="90">
        <f>'2025 год_ИСХ'!Z57</f>
        <v>2169.3200000000002</v>
      </c>
      <c r="AC53" s="90">
        <f>'2025 год_ИСХ'!AC57</f>
        <v>2473.02</v>
      </c>
      <c r="AD53" s="90">
        <f>'2025 год_ИСХ'!AA56</f>
        <v>0</v>
      </c>
      <c r="AE53" s="90">
        <f>'2025 год_ИСХ'!AD56</f>
        <v>0</v>
      </c>
      <c r="AF53" s="90">
        <f>'2025 год_ИСХ'!Z56</f>
        <v>0</v>
      </c>
      <c r="AG53" s="90">
        <f>'2025 год_ИСХ'!AC56</f>
        <v>0</v>
      </c>
    </row>
    <row r="54" spans="1:33" customFormat="1">
      <c r="B54" s="121"/>
      <c r="C54" s="23"/>
      <c r="D54" s="87"/>
      <c r="E54" s="133"/>
      <c r="F54" s="87"/>
      <c r="G54" s="125"/>
      <c r="H54" s="114"/>
      <c r="I54" s="115"/>
      <c r="J54" s="115"/>
      <c r="K54" s="111"/>
      <c r="L54" s="208"/>
      <c r="M54" s="96"/>
      <c r="N54" s="97"/>
      <c r="O54" s="95"/>
      <c r="P54" s="96"/>
      <c r="Q54" s="120"/>
      <c r="R54" s="119"/>
      <c r="S54" s="117"/>
      <c r="T54" s="107"/>
      <c r="U54" s="95"/>
      <c r="V54" s="95"/>
      <c r="W54" s="25"/>
      <c r="X54" s="95"/>
      <c r="Y54" s="94"/>
      <c r="Z54" s="88"/>
      <c r="AA54" s="90"/>
      <c r="AB54" s="90"/>
      <c r="AC54" s="90"/>
      <c r="AD54" s="90"/>
      <c r="AE54" s="90"/>
      <c r="AF54" s="90"/>
      <c r="AG54" s="90"/>
    </row>
    <row r="55" spans="1:33" customFormat="1">
      <c r="A55">
        <f t="shared" ref="A55" si="72">A53+1</f>
        <v>25</v>
      </c>
      <c r="B55" s="121" t="str">
        <f>B53</f>
        <v>Рыльский район</v>
      </c>
      <c r="C55" s="23">
        <f t="shared" si="29"/>
        <v>0</v>
      </c>
      <c r="D55" s="87" t="str">
        <f>'2025 год_ИСХ'!B58</f>
        <v xml:space="preserve"> Ивановский сельсовет</v>
      </c>
      <c r="E55" s="133" t="str">
        <f>'2025 год_ИСХ'!G58</f>
        <v>открытая</v>
      </c>
      <c r="F55" s="87" t="str">
        <f>'2025 год_ИСХ'!C58</f>
        <v xml:space="preserve">ФГБУ "Санаторий "Марьино" </v>
      </c>
      <c r="G55" s="244">
        <v>4620001192</v>
      </c>
      <c r="H55" s="114" t="e">
        <f>I55+J55</f>
        <v>#REF!</v>
      </c>
      <c r="I55" s="115" t="e">
        <f>L55+O55</f>
        <v>#REF!</v>
      </c>
      <c r="J55" s="115" t="e">
        <f>M55+P55</f>
        <v>#REF!</v>
      </c>
      <c r="K55" s="111" t="e">
        <f>L55+M55</f>
        <v>#REF!</v>
      </c>
      <c r="L55" s="110" t="e">
        <f>'2025 год_ИСХ'!#REF!+'2025 год_ИСХ'!#REF!</f>
        <v>#REF!</v>
      </c>
      <c r="M55" s="96" t="e">
        <f>'2025 год_ИСХ'!#REF!+'2025 год_ИСХ'!#REF!</f>
        <v>#REF!</v>
      </c>
      <c r="N55" s="97" t="e">
        <f>O55+P55</f>
        <v>#REF!</v>
      </c>
      <c r="O55" s="95" t="e">
        <f>'2025 год_ИСХ'!#REF!</f>
        <v>#REF!</v>
      </c>
      <c r="P55" s="96" t="e">
        <f>'2025 год_ИСХ'!#REF!</f>
        <v>#REF!</v>
      </c>
      <c r="Q55" s="120" t="e">
        <f>R55+S55</f>
        <v>#REF!</v>
      </c>
      <c r="R55" s="119" t="e">
        <f>U55+X55</f>
        <v>#REF!</v>
      </c>
      <c r="S55" s="117" t="e">
        <f>V55+Y55</f>
        <v>#REF!</v>
      </c>
      <c r="T55" s="107" t="e">
        <f>U55+V55</f>
        <v>#REF!</v>
      </c>
      <c r="U55" s="95" t="e">
        <f>'2025 год_ИСХ'!#REF!+'2025 год_ИСХ'!#REF!</f>
        <v>#REF!</v>
      </c>
      <c r="V55" s="95" t="e">
        <f>'2025 год_ИСХ'!#REF!+'2025 год_ИСХ'!#REF!</f>
        <v>#REF!</v>
      </c>
      <c r="W55" s="25" t="e">
        <f>X55+Y55</f>
        <v>#REF!</v>
      </c>
      <c r="X55" s="95" t="e">
        <f>'2025 год_ИСХ'!#REF!</f>
        <v>#REF!</v>
      </c>
      <c r="Y55" s="94" t="e">
        <f>'2025 год_ИСХ'!#REF!</f>
        <v>#REF!</v>
      </c>
      <c r="Z55" s="88">
        <f>'2025 год_ИСХ'!AA59</f>
        <v>2460.2267269576555</v>
      </c>
      <c r="AA55" s="90">
        <f>'2025 год_ИСХ'!AD59</f>
        <v>2952.2759999999998</v>
      </c>
      <c r="AB55" s="90">
        <f>'2025 год_ИСХ'!Z59</f>
        <v>2169.5100000000002</v>
      </c>
      <c r="AC55" s="90">
        <f>'2025 год_ИСХ'!AC59</f>
        <v>2473.2399999999998</v>
      </c>
      <c r="AD55" s="90">
        <f>'2025 год_ИСХ'!AA58</f>
        <v>19.931999999999999</v>
      </c>
      <c r="AE55" s="90">
        <f>'2025 год_ИСХ'!AD58</f>
        <v>22.66</v>
      </c>
      <c r="AF55" s="90">
        <f>'2025 год_ИСХ'!Z58</f>
        <v>19.931999999999999</v>
      </c>
      <c r="AG55" s="90">
        <f>'2025 год_ИСХ'!AC58</f>
        <v>22.66</v>
      </c>
    </row>
    <row r="56" spans="1:33" customFormat="1">
      <c r="B56" s="121"/>
      <c r="C56" s="23"/>
      <c r="D56" s="87"/>
      <c r="E56" s="133"/>
      <c r="F56" s="87"/>
      <c r="G56" s="125"/>
      <c r="H56" s="114"/>
      <c r="I56" s="115"/>
      <c r="J56" s="115"/>
      <c r="K56" s="111"/>
      <c r="L56" s="208"/>
      <c r="M56" s="96"/>
      <c r="N56" s="97"/>
      <c r="O56" s="95"/>
      <c r="P56" s="96"/>
      <c r="Q56" s="120"/>
      <c r="R56" s="119"/>
      <c r="S56" s="117"/>
      <c r="T56" s="107"/>
      <c r="U56" s="95"/>
      <c r="V56" s="95"/>
      <c r="W56" s="25"/>
      <c r="X56" s="95"/>
      <c r="Y56" s="94"/>
      <c r="Z56" s="88"/>
      <c r="AA56" s="90"/>
      <c r="AB56" s="90"/>
      <c r="AC56" s="90"/>
      <c r="AD56" s="90"/>
      <c r="AE56" s="90"/>
      <c r="AF56" s="90"/>
      <c r="AG56" s="90"/>
    </row>
    <row r="57" spans="1:33" customFormat="1">
      <c r="A57">
        <f t="shared" ref="A57" si="73">A55+1</f>
        <v>26</v>
      </c>
      <c r="B57" s="121" t="str">
        <f>B55</f>
        <v>Рыльский район</v>
      </c>
      <c r="C57" s="23">
        <f t="shared" si="29"/>
        <v>0</v>
      </c>
      <c r="D57" s="87" t="str">
        <f>'2025 год_ИСХ'!B60</f>
        <v xml:space="preserve"> Ивановский сельсовет</v>
      </c>
      <c r="E57" s="133" t="str">
        <f>'2025 год_ИСХ'!G60</f>
        <v>закрытая</v>
      </c>
      <c r="F57" s="87" t="str">
        <f>'2025 год_ИСХ'!C60</f>
        <v>ГУПКО "Курскоблжилкомхоз"</v>
      </c>
      <c r="G57" s="243">
        <v>4632024035</v>
      </c>
      <c r="H57" s="114" t="e">
        <f>I57+J57</f>
        <v>#REF!</v>
      </c>
      <c r="I57" s="115" t="e">
        <f>L57+O57</f>
        <v>#REF!</v>
      </c>
      <c r="J57" s="115" t="e">
        <f>M57+P57</f>
        <v>#REF!</v>
      </c>
      <c r="K57" s="111" t="e">
        <f>L57+M57</f>
        <v>#REF!</v>
      </c>
      <c r="L57" s="110" t="e">
        <f>'2025 год_ИСХ'!#REF!+'2025 год_ИСХ'!#REF!</f>
        <v>#REF!</v>
      </c>
      <c r="M57" s="96" t="e">
        <f>'2025 год_ИСХ'!#REF!+'2025 год_ИСХ'!#REF!</f>
        <v>#REF!</v>
      </c>
      <c r="N57" s="97" t="e">
        <f>O57+P57</f>
        <v>#REF!</v>
      </c>
      <c r="O57" s="95" t="e">
        <f>'2025 год_ИСХ'!#REF!</f>
        <v>#REF!</v>
      </c>
      <c r="P57" s="96" t="e">
        <f>'2025 год_ИСХ'!#REF!</f>
        <v>#REF!</v>
      </c>
      <c r="Q57" s="120" t="e">
        <f>R57+S57</f>
        <v>#REF!</v>
      </c>
      <c r="R57" s="119" t="e">
        <f>U57+X57</f>
        <v>#REF!</v>
      </c>
      <c r="S57" s="117" t="e">
        <f>V57+Y57</f>
        <v>#REF!</v>
      </c>
      <c r="T57" s="249" t="e">
        <f>U57+V57</f>
        <v>#REF!</v>
      </c>
      <c r="U57" s="95" t="e">
        <f>'2025 год_ИСХ'!#REF!+'2025 год_ИСХ'!#REF!</f>
        <v>#REF!</v>
      </c>
      <c r="V57" s="95" t="e">
        <f>'2025 год_ИСХ'!#REF!+'2025 год_ИСХ'!#REF!</f>
        <v>#REF!</v>
      </c>
      <c r="W57" s="25" t="e">
        <f>X57+Y57</f>
        <v>#REF!</v>
      </c>
      <c r="X57" s="95" t="e">
        <f>'2025 год_ИСХ'!#REF!</f>
        <v>#REF!</v>
      </c>
      <c r="Y57" s="94" t="e">
        <f>'2025 год_ИСХ'!#REF!</f>
        <v>#REF!</v>
      </c>
      <c r="Z57" s="88">
        <f>'2025 год_ИСХ'!AA61</f>
        <v>3758.5679999999998</v>
      </c>
      <c r="AA57" s="90">
        <f>'2025 год_ИСХ'!AD61</f>
        <v>4505.8919999999998</v>
      </c>
      <c r="AB57" s="90">
        <f>'2025 год_ИСХ'!Z61</f>
        <v>0</v>
      </c>
      <c r="AC57" s="90">
        <f>'2025 год_ИСХ'!AC61</f>
        <v>0</v>
      </c>
      <c r="AD57" s="90">
        <f>'2025 год_ИСХ'!AA60</f>
        <v>58.403999999999996</v>
      </c>
      <c r="AE57" s="90">
        <f>'2025 год_ИСХ'!AD60</f>
        <v>65.411999999999992</v>
      </c>
      <c r="AF57" s="90">
        <f>'2025 год_ИСХ'!Z60</f>
        <v>0</v>
      </c>
      <c r="AG57" s="90">
        <f>'2025 год_ИСХ'!AC60</f>
        <v>0</v>
      </c>
    </row>
    <row r="58" spans="1:33" customFormat="1">
      <c r="B58" s="121"/>
      <c r="C58" s="23"/>
      <c r="D58" s="87"/>
      <c r="E58" s="133"/>
      <c r="F58" s="87"/>
      <c r="G58" s="125"/>
      <c r="H58" s="114"/>
      <c r="I58" s="115"/>
      <c r="J58" s="115"/>
      <c r="K58" s="111"/>
      <c r="L58" s="208"/>
      <c r="M58" s="96"/>
      <c r="N58" s="97"/>
      <c r="O58" s="95"/>
      <c r="P58" s="96"/>
      <c r="Q58" s="120"/>
      <c r="R58" s="119"/>
      <c r="S58" s="117"/>
      <c r="T58" s="107"/>
      <c r="U58" s="95"/>
      <c r="V58" s="95"/>
      <c r="W58" s="25"/>
      <c r="X58" s="95"/>
      <c r="Y58" s="94"/>
      <c r="Z58" s="88"/>
      <c r="AA58" s="90"/>
      <c r="AB58" s="90"/>
      <c r="AC58" s="90"/>
      <c r="AD58" s="90"/>
      <c r="AE58" s="90"/>
      <c r="AF58" s="90"/>
      <c r="AG58" s="90"/>
    </row>
    <row r="59" spans="1:33" customFormat="1">
      <c r="A59">
        <f t="shared" ref="A59" si="74">A57+1</f>
        <v>27</v>
      </c>
      <c r="B59" s="121" t="str">
        <f>'2025 год_ИСХ'!A62</f>
        <v>Советский район</v>
      </c>
      <c r="C59" s="23">
        <f t="shared" si="29"/>
        <v>0</v>
      </c>
      <c r="D59" s="87" t="str">
        <f>'2025 год_ИСХ'!B62</f>
        <v>Советский сельсовет</v>
      </c>
      <c r="E59" s="133" t="str">
        <f>'2025 год_ИСХ'!G62</f>
        <v>Закрытая</v>
      </c>
      <c r="F59" s="87" t="str">
        <f>'2025 год_ИСХ'!C62</f>
        <v>ГУПКО "Курскоблжилкомхоз"</v>
      </c>
      <c r="G59" s="243">
        <v>4632024035</v>
      </c>
      <c r="H59" s="114" t="e">
        <f>I59+J59</f>
        <v>#REF!</v>
      </c>
      <c r="I59" s="115" t="e">
        <f>L59+O59</f>
        <v>#REF!</v>
      </c>
      <c r="J59" s="115" t="e">
        <f>M59+P59</f>
        <v>#REF!</v>
      </c>
      <c r="K59" s="111" t="e">
        <f>L59+M59</f>
        <v>#REF!</v>
      </c>
      <c r="L59" s="110" t="e">
        <f>'2025 год_ИСХ'!#REF!+'2025 год_ИСХ'!#REF!</f>
        <v>#REF!</v>
      </c>
      <c r="M59" s="96" t="e">
        <f>'2025 год_ИСХ'!#REF!+'2025 год_ИСХ'!#REF!</f>
        <v>#REF!</v>
      </c>
      <c r="N59" s="97" t="e">
        <f>O59+P59</f>
        <v>#REF!</v>
      </c>
      <c r="O59" s="95" t="e">
        <f>'2025 год_ИСХ'!#REF!</f>
        <v>#REF!</v>
      </c>
      <c r="P59" s="96" t="e">
        <f>'2025 год_ИСХ'!#REF!</f>
        <v>#REF!</v>
      </c>
      <c r="Q59" s="120" t="e">
        <f>R59+S59</f>
        <v>#REF!</v>
      </c>
      <c r="R59" s="119" t="e">
        <f>U59+X59</f>
        <v>#REF!</v>
      </c>
      <c r="S59" s="117" t="e">
        <f>V59+Y59</f>
        <v>#REF!</v>
      </c>
      <c r="T59" s="249" t="e">
        <f>U59+V59</f>
        <v>#REF!</v>
      </c>
      <c r="U59" s="95" t="e">
        <f>'2025 год_ИСХ'!#REF!+'2025 год_ИСХ'!#REF!</f>
        <v>#REF!</v>
      </c>
      <c r="V59" s="95" t="e">
        <f>'2025 год_ИСХ'!#REF!+'2025 год_ИСХ'!#REF!</f>
        <v>#REF!</v>
      </c>
      <c r="W59" s="25" t="e">
        <f>X59+Y59</f>
        <v>#REF!</v>
      </c>
      <c r="X59" s="95" t="e">
        <f>'2025 год_ИСХ'!#REF!</f>
        <v>#REF!</v>
      </c>
      <c r="Y59" s="94" t="e">
        <f>'2025 год_ИСХ'!#REF!</f>
        <v>#REF!</v>
      </c>
      <c r="Z59" s="88">
        <f>'2025 год_ИСХ'!AA63</f>
        <v>3758.5679999999998</v>
      </c>
      <c r="AA59" s="90">
        <f>'2025 год_ИСХ'!AD63</f>
        <v>4505.8919999999998</v>
      </c>
      <c r="AB59" s="90">
        <f>'2025 год_ИСХ'!Z63</f>
        <v>0</v>
      </c>
      <c r="AC59" s="90">
        <f>'2025 год_ИСХ'!AC63</f>
        <v>0</v>
      </c>
      <c r="AD59" s="90">
        <f>'2025 год_ИСХ'!AA62</f>
        <v>72.983999999999995</v>
      </c>
      <c r="AE59" s="90">
        <f>'2025 год_ИСХ'!AD62</f>
        <v>77.051999999999992</v>
      </c>
      <c r="AF59" s="90">
        <f>'2025 год_ИСХ'!Z62</f>
        <v>0</v>
      </c>
      <c r="AG59" s="90">
        <f>'2025 год_ИСХ'!AC62</f>
        <v>0</v>
      </c>
    </row>
    <row r="60" spans="1:33" customFormat="1">
      <c r="B60" s="121"/>
      <c r="C60" s="23"/>
      <c r="D60" s="87"/>
      <c r="E60" s="133"/>
      <c r="F60" s="87"/>
      <c r="G60" s="125"/>
      <c r="H60" s="114"/>
      <c r="I60" s="115"/>
      <c r="J60" s="115"/>
      <c r="K60" s="111"/>
      <c r="L60" s="208"/>
      <c r="M60" s="96"/>
      <c r="N60" s="97"/>
      <c r="O60" s="95"/>
      <c r="P60" s="96"/>
      <c r="Q60" s="120"/>
      <c r="R60" s="119"/>
      <c r="S60" s="117"/>
      <c r="T60" s="107"/>
      <c r="U60" s="95"/>
      <c r="V60" s="95"/>
      <c r="W60" s="25"/>
      <c r="X60" s="95"/>
      <c r="Y60" s="94"/>
      <c r="Z60" s="88"/>
      <c r="AA60" s="90"/>
      <c r="AB60" s="90"/>
      <c r="AC60" s="90"/>
      <c r="AD60" s="90"/>
      <c r="AE60" s="90"/>
      <c r="AF60" s="90"/>
      <c r="AG60" s="90"/>
    </row>
    <row r="61" spans="1:33" customFormat="1">
      <c r="A61">
        <f t="shared" ref="A61" si="75">A59+1</f>
        <v>28</v>
      </c>
      <c r="B61" s="121" t="str">
        <f>'2025 год_ИСХ'!A64</f>
        <v>Суджанский район</v>
      </c>
      <c r="C61" s="23">
        <f t="shared" si="29"/>
        <v>0</v>
      </c>
      <c r="D61" s="87" t="str">
        <f>'2025 год_ИСХ'!B64</f>
        <v>г.Суджа</v>
      </c>
      <c r="E61" s="133" t="str">
        <f>'2025 год_ИСХ'!G64</f>
        <v>закрытая</v>
      </c>
      <c r="F61" s="87" t="str">
        <f>'2025 год_ИСХ'!C64</f>
        <v>МУП КЭТС г. Суджи</v>
      </c>
      <c r="G61" s="244">
        <v>4623002116</v>
      </c>
      <c r="H61" s="114" t="e">
        <f>I61+J61</f>
        <v>#REF!</v>
      </c>
      <c r="I61" s="115" t="e">
        <f>L61+O61</f>
        <v>#REF!</v>
      </c>
      <c r="J61" s="115" t="e">
        <f>M61+P61</f>
        <v>#REF!</v>
      </c>
      <c r="K61" s="111" t="e">
        <f>L61+M61</f>
        <v>#REF!</v>
      </c>
      <c r="L61" s="110" t="e">
        <f>'2025 год_ИСХ'!#REF!+'2025 год_ИСХ'!#REF!</f>
        <v>#REF!</v>
      </c>
      <c r="M61" s="96" t="e">
        <f>'2025 год_ИСХ'!#REF!+'2025 год_ИСХ'!#REF!</f>
        <v>#REF!</v>
      </c>
      <c r="N61" s="97" t="e">
        <f>O61+P61</f>
        <v>#REF!</v>
      </c>
      <c r="O61" s="95" t="e">
        <f>'2025 год_ИСХ'!#REF!</f>
        <v>#REF!</v>
      </c>
      <c r="P61" s="96" t="e">
        <f>'2025 год_ИСХ'!#REF!</f>
        <v>#REF!</v>
      </c>
      <c r="Q61" s="120" t="e">
        <f>R61+S61</f>
        <v>#REF!</v>
      </c>
      <c r="R61" s="119" t="e">
        <f>U61+X61</f>
        <v>#REF!</v>
      </c>
      <c r="S61" s="117" t="e">
        <f>V61+Y61</f>
        <v>#REF!</v>
      </c>
      <c r="T61" s="249" t="e">
        <f>U61+V61</f>
        <v>#REF!</v>
      </c>
      <c r="U61" s="95" t="e">
        <f>'2025 год_ИСХ'!#REF!+'2025 год_ИСХ'!#REF!</f>
        <v>#REF!</v>
      </c>
      <c r="V61" s="95" t="e">
        <f>'2025 год_ИСХ'!#REF!+'2025 год_ИСХ'!#REF!</f>
        <v>#REF!</v>
      </c>
      <c r="W61" s="25" t="e">
        <f>X61+Y61</f>
        <v>#REF!</v>
      </c>
      <c r="X61" s="95" t="e">
        <f>'2025 год_ИСХ'!#REF!</f>
        <v>#REF!</v>
      </c>
      <c r="Y61" s="94" t="e">
        <f>'2025 год_ИСХ'!#REF!</f>
        <v>#REF!</v>
      </c>
      <c r="Z61" s="88">
        <f>'2025 год_ИСХ'!AA65</f>
        <v>3674.59</v>
      </c>
      <c r="AA61" s="90">
        <f>'2025 год_ИСХ'!AD65</f>
        <v>3674.59</v>
      </c>
      <c r="AB61" s="90">
        <f>'2025 год_ИСХ'!Z65</f>
        <v>0</v>
      </c>
      <c r="AC61" s="90">
        <f>'2025 год_ИСХ'!AC65</f>
        <v>0</v>
      </c>
      <c r="AD61" s="90">
        <f>'2025 год_ИСХ'!AA64</f>
        <v>0</v>
      </c>
      <c r="AE61" s="90">
        <f>'2025 год_ИСХ'!AD64</f>
        <v>0</v>
      </c>
      <c r="AF61" s="90">
        <f>'2025 год_ИСХ'!Z64</f>
        <v>0</v>
      </c>
      <c r="AG61" s="90">
        <f>'2025 год_ИСХ'!AC64</f>
        <v>0</v>
      </c>
    </row>
    <row r="62" spans="1:33" customFormat="1">
      <c r="B62" s="121"/>
      <c r="C62" s="23"/>
      <c r="D62" s="87"/>
      <c r="E62" s="133"/>
      <c r="F62" s="87"/>
      <c r="G62" s="125"/>
      <c r="H62" s="114"/>
      <c r="I62" s="115"/>
      <c r="J62" s="115"/>
      <c r="K62" s="111"/>
      <c r="L62" s="208"/>
      <c r="M62" s="96"/>
      <c r="N62" s="97"/>
      <c r="O62" s="95"/>
      <c r="P62" s="96"/>
      <c r="Q62" s="120"/>
      <c r="R62" s="119"/>
      <c r="S62" s="117"/>
      <c r="T62" s="107"/>
      <c r="U62" s="95"/>
      <c r="V62" s="95"/>
      <c r="W62" s="25"/>
      <c r="X62" s="95"/>
      <c r="Y62" s="94"/>
      <c r="Z62" s="88"/>
      <c r="AA62" s="90"/>
      <c r="AB62" s="90"/>
      <c r="AC62" s="90"/>
      <c r="AD62" s="90"/>
      <c r="AE62" s="90"/>
      <c r="AF62" s="90"/>
      <c r="AG62" s="90"/>
    </row>
    <row r="63" spans="1:33" customFormat="1">
      <c r="A63">
        <f t="shared" ref="A63" si="76">A61+1</f>
        <v>29</v>
      </c>
      <c r="B63" s="121" t="str">
        <f>'2025 год_ИСХ'!A66</f>
        <v>Черемисиновский район</v>
      </c>
      <c r="C63" s="23">
        <f t="shared" si="29"/>
        <v>0</v>
      </c>
      <c r="D63" s="87" t="str">
        <f>'2025 год_ИСХ'!B66</f>
        <v>Краснополянский  сельсовет</v>
      </c>
      <c r="E63" s="133" t="str">
        <f>'2025 год_ИСХ'!G66</f>
        <v>Закрытая</v>
      </c>
      <c r="F63" s="87" t="str">
        <f>'2025 год_ИСХ'!C66</f>
        <v xml:space="preserve">ГУПКО "Курскоблжилкомхоз" </v>
      </c>
      <c r="G63" s="243">
        <v>4632024035</v>
      </c>
      <c r="H63" s="114" t="e">
        <f>I63+J63</f>
        <v>#REF!</v>
      </c>
      <c r="I63" s="115" t="e">
        <f>L63+O63</f>
        <v>#REF!</v>
      </c>
      <c r="J63" s="115" t="e">
        <f>M63+P63</f>
        <v>#REF!</v>
      </c>
      <c r="K63" s="111" t="e">
        <f>L63+M63</f>
        <v>#REF!</v>
      </c>
      <c r="L63" s="110" t="e">
        <f>'2025 год_ИСХ'!#REF!+'2025 год_ИСХ'!#REF!</f>
        <v>#REF!</v>
      </c>
      <c r="M63" s="96" t="e">
        <f>'2025 год_ИСХ'!#REF!+'2025 год_ИСХ'!#REF!</f>
        <v>#REF!</v>
      </c>
      <c r="N63" s="97" t="e">
        <f>O63+P63</f>
        <v>#REF!</v>
      </c>
      <c r="O63" s="95" t="e">
        <f>'2025 год_ИСХ'!#REF!</f>
        <v>#REF!</v>
      </c>
      <c r="P63" s="96" t="e">
        <f>'2025 год_ИСХ'!#REF!</f>
        <v>#REF!</v>
      </c>
      <c r="Q63" s="120" t="e">
        <f>R63+S63</f>
        <v>#REF!</v>
      </c>
      <c r="R63" s="119" t="e">
        <f>U63+X63</f>
        <v>#REF!</v>
      </c>
      <c r="S63" s="117" t="e">
        <f>V63+Y63</f>
        <v>#REF!</v>
      </c>
      <c r="T63" s="249" t="e">
        <f>U63+V63</f>
        <v>#REF!</v>
      </c>
      <c r="U63" s="95" t="e">
        <f>'2025 год_ИСХ'!#REF!+'2025 год_ИСХ'!#REF!</f>
        <v>#REF!</v>
      </c>
      <c r="V63" s="95" t="e">
        <f>'2025 год_ИСХ'!#REF!+'2025 год_ИСХ'!#REF!</f>
        <v>#REF!</v>
      </c>
      <c r="W63" s="25" t="e">
        <f>X63+Y63</f>
        <v>#REF!</v>
      </c>
      <c r="X63" s="95" t="e">
        <f>'2025 год_ИСХ'!#REF!</f>
        <v>#REF!</v>
      </c>
      <c r="Y63" s="94" t="e">
        <f>'2025 год_ИСХ'!#REF!</f>
        <v>#REF!</v>
      </c>
      <c r="Z63" s="88">
        <f>'2025 год_ИСХ'!AA67</f>
        <v>3758.5679999999998</v>
      </c>
      <c r="AA63" s="90">
        <f>'2025 год_ИСХ'!AD67</f>
        <v>4505.8919999999998</v>
      </c>
      <c r="AB63" s="90">
        <f>'2025 год_ИСХ'!Z67</f>
        <v>0</v>
      </c>
      <c r="AC63" s="90">
        <f>'2025 год_ИСХ'!AC67</f>
        <v>0</v>
      </c>
      <c r="AD63" s="90">
        <f>'2025 год_ИСХ'!AA66</f>
        <v>72.983999999999995</v>
      </c>
      <c r="AE63" s="90">
        <f>'2025 год_ИСХ'!AD66</f>
        <v>77.051999999999992</v>
      </c>
      <c r="AF63" s="90">
        <f>'2025 год_ИСХ'!Z66</f>
        <v>0</v>
      </c>
      <c r="AG63" s="90">
        <f>'2025 год_ИСХ'!AC66</f>
        <v>0</v>
      </c>
    </row>
    <row r="64" spans="1:33" customFormat="1">
      <c r="B64" s="121"/>
      <c r="C64" s="23"/>
      <c r="D64" s="87"/>
      <c r="E64" s="133"/>
      <c r="F64" s="87"/>
      <c r="G64" s="125"/>
      <c r="H64" s="114"/>
      <c r="I64" s="115"/>
      <c r="J64" s="115"/>
      <c r="K64" s="111"/>
      <c r="L64" s="208"/>
      <c r="M64" s="96"/>
      <c r="N64" s="97"/>
      <c r="O64" s="95"/>
      <c r="P64" s="96"/>
      <c r="Q64" s="120"/>
      <c r="R64" s="119"/>
      <c r="S64" s="117"/>
      <c r="T64" s="107"/>
      <c r="U64" s="95"/>
      <c r="V64" s="95"/>
      <c r="W64" s="25"/>
      <c r="X64" s="95"/>
      <c r="Y64" s="94"/>
      <c r="Z64" s="88"/>
      <c r="AA64" s="90"/>
      <c r="AB64" s="90"/>
      <c r="AC64" s="90"/>
      <c r="AD64" s="90"/>
      <c r="AE64" s="90"/>
      <c r="AF64" s="90"/>
      <c r="AG64" s="90"/>
    </row>
    <row r="65" spans="1:33" customFormat="1">
      <c r="A65">
        <f t="shared" ref="A65" si="77">A63+1</f>
        <v>30</v>
      </c>
      <c r="B65" s="121" t="str">
        <f>'2025 год_ИСХ'!A68</f>
        <v>Железногорский район</v>
      </c>
      <c r="C65" s="23">
        <f t="shared" si="29"/>
        <v>0</v>
      </c>
      <c r="D65" s="87" t="str">
        <f>'2025 год_ИСХ'!B68</f>
        <v>город Железногорск</v>
      </c>
      <c r="E65" s="133" t="str">
        <f>'2025 год_ИСХ'!G68</f>
        <v>закрытая</v>
      </c>
      <c r="F65" s="87" t="str">
        <f>'2025 год_ИСХ'!C68</f>
        <v xml:space="preserve">МУП "Гортеплосеть"
</v>
      </c>
      <c r="G65" s="244">
        <v>4633002394</v>
      </c>
      <c r="H65" s="114" t="e">
        <f>I65+J65</f>
        <v>#REF!</v>
      </c>
      <c r="I65" s="115" t="e">
        <f>L65+O65</f>
        <v>#REF!</v>
      </c>
      <c r="J65" s="115" t="e">
        <f>M65+P65</f>
        <v>#REF!</v>
      </c>
      <c r="K65" s="111" t="e">
        <f>L65+M65</f>
        <v>#REF!</v>
      </c>
      <c r="L65" s="110" t="e">
        <f>'2025 год_ИСХ'!#REF!+'2025 год_ИСХ'!#REF!</f>
        <v>#REF!</v>
      </c>
      <c r="M65" s="96" t="e">
        <f>'2025 год_ИСХ'!#REF!+'2025 год_ИСХ'!#REF!</f>
        <v>#REF!</v>
      </c>
      <c r="N65" s="97" t="e">
        <f>O65+P65</f>
        <v>#REF!</v>
      </c>
      <c r="O65" s="95" t="e">
        <f>'2025 год_ИСХ'!#REF!</f>
        <v>#REF!</v>
      </c>
      <c r="P65" s="96" t="e">
        <f>'2025 год_ИСХ'!#REF!</f>
        <v>#REF!</v>
      </c>
      <c r="Q65" s="120" t="e">
        <f>R65+S65</f>
        <v>#REF!</v>
      </c>
      <c r="R65" s="119" t="e">
        <f>U65+X65</f>
        <v>#REF!</v>
      </c>
      <c r="S65" s="117" t="e">
        <f>V65+Y65</f>
        <v>#REF!</v>
      </c>
      <c r="T65" s="249" t="e">
        <f>U65+V65</f>
        <v>#REF!</v>
      </c>
      <c r="U65" s="95" t="e">
        <f>'2025 год_ИСХ'!#REF!+'2025 год_ИСХ'!#REF!</f>
        <v>#REF!</v>
      </c>
      <c r="V65" s="95" t="e">
        <f>'2025 год_ИСХ'!#REF!+'2025 год_ИСХ'!#REF!</f>
        <v>#REF!</v>
      </c>
      <c r="W65" s="25" t="e">
        <f>X65+Y65</f>
        <v>#REF!</v>
      </c>
      <c r="X65" s="95" t="e">
        <f>'2025 год_ИСХ'!#REF!</f>
        <v>#REF!</v>
      </c>
      <c r="Y65" s="94" t="e">
        <f>'2025 год_ИСХ'!#REF!</f>
        <v>#REF!</v>
      </c>
      <c r="Z65" s="88">
        <f>'2025 год_ИСХ'!AA69</f>
        <v>2326.9079999999999</v>
      </c>
      <c r="AA65" s="90">
        <f>'2025 год_ИСХ'!AD69</f>
        <v>2571.5639999999999</v>
      </c>
      <c r="AB65" s="90">
        <f>'2025 год_ИСХ'!Z69</f>
        <v>2326.91</v>
      </c>
      <c r="AC65" s="90">
        <f>'2025 год_ИСХ'!AC69</f>
        <v>2571.56</v>
      </c>
      <c r="AD65" s="90">
        <f>'2025 год_ИСХ'!AA68</f>
        <v>38.448</v>
      </c>
      <c r="AE65" s="90">
        <f>'2025 год_ИСХ'!AD68</f>
        <v>40.775999999999996</v>
      </c>
      <c r="AF65" s="90">
        <f>'2025 год_ИСХ'!Z68</f>
        <v>30.46</v>
      </c>
      <c r="AG65" s="90">
        <f>'2025 год_ИСХ'!AC68</f>
        <v>33.53</v>
      </c>
    </row>
    <row r="66" spans="1:33" customFormat="1">
      <c r="B66" s="121"/>
      <c r="C66" s="23"/>
      <c r="D66" s="87"/>
      <c r="E66" s="133"/>
      <c r="F66" s="87"/>
      <c r="G66" s="125"/>
      <c r="H66" s="114"/>
      <c r="I66" s="115"/>
      <c r="J66" s="115"/>
      <c r="K66" s="111"/>
      <c r="L66" s="208"/>
      <c r="M66" s="96"/>
      <c r="N66" s="97"/>
      <c r="O66" s="95"/>
      <c r="P66" s="96"/>
      <c r="Q66" s="120"/>
      <c r="R66" s="119"/>
      <c r="S66" s="117"/>
      <c r="T66" s="107"/>
      <c r="U66" s="95"/>
      <c r="V66" s="95"/>
      <c r="W66" s="25"/>
      <c r="X66" s="95"/>
      <c r="Y66" s="94"/>
      <c r="Z66" s="88"/>
      <c r="AA66" s="90"/>
      <c r="AB66" s="90"/>
      <c r="AC66" s="90"/>
      <c r="AD66" s="90"/>
      <c r="AE66" s="90"/>
      <c r="AF66" s="90"/>
      <c r="AG66" s="90"/>
    </row>
    <row r="67" spans="1:33" customFormat="1">
      <c r="A67">
        <f t="shared" ref="A67" si="78">A65+1</f>
        <v>31</v>
      </c>
      <c r="B67" s="121" t="str">
        <f>B65</f>
        <v>Железногорский район</v>
      </c>
      <c r="C67" s="23">
        <f t="shared" si="29"/>
        <v>0</v>
      </c>
      <c r="D67" s="87" t="str">
        <f>'2025 год_ИСХ'!B70</f>
        <v>город Железногорск</v>
      </c>
      <c r="E67" s="133" t="str">
        <f>'2025 год_ИСХ'!G70</f>
        <v>закрытая</v>
      </c>
      <c r="F67" s="87" t="str">
        <f>'2025 год_ИСХ'!C70</f>
        <v>ООО "Комфорт"</v>
      </c>
      <c r="G67" s="244">
        <v>4633022993</v>
      </c>
      <c r="H67" s="114" t="e">
        <f>I67+J67</f>
        <v>#REF!</v>
      </c>
      <c r="I67" s="115" t="e">
        <f>L67+O67</f>
        <v>#REF!</v>
      </c>
      <c r="J67" s="115" t="e">
        <f>M67+P67</f>
        <v>#REF!</v>
      </c>
      <c r="K67" s="111" t="e">
        <f>L67+M67</f>
        <v>#REF!</v>
      </c>
      <c r="L67" s="110" t="e">
        <f>'2025 год_ИСХ'!#REF!+'2025 год_ИСХ'!#REF!</f>
        <v>#REF!</v>
      </c>
      <c r="M67" s="96" t="e">
        <f>'2025 год_ИСХ'!#REF!+'2025 год_ИСХ'!#REF!</f>
        <v>#REF!</v>
      </c>
      <c r="N67" s="97" t="e">
        <f>O67+P67</f>
        <v>#REF!</v>
      </c>
      <c r="O67" s="95" t="e">
        <f>'2025 год_ИСХ'!#REF!</f>
        <v>#REF!</v>
      </c>
      <c r="P67" s="96" t="e">
        <f>'2025 год_ИСХ'!#REF!</f>
        <v>#REF!</v>
      </c>
      <c r="Q67" s="120" t="e">
        <f>R67+S67</f>
        <v>#REF!</v>
      </c>
      <c r="R67" s="119" t="e">
        <f>U67+X67</f>
        <v>#REF!</v>
      </c>
      <c r="S67" s="117" t="e">
        <f>V67+Y67</f>
        <v>#REF!</v>
      </c>
      <c r="T67" s="249" t="e">
        <f>U67+V67</f>
        <v>#REF!</v>
      </c>
      <c r="U67" s="95" t="e">
        <f>'2025 год_ИСХ'!#REF!+'2025 год_ИСХ'!#REF!</f>
        <v>#REF!</v>
      </c>
      <c r="V67" s="95" t="e">
        <f>'2025 год_ИСХ'!#REF!+'2025 год_ИСХ'!#REF!</f>
        <v>#REF!</v>
      </c>
      <c r="W67" s="25" t="e">
        <f>X67+Y67</f>
        <v>#REF!</v>
      </c>
      <c r="X67" s="95" t="e">
        <f>'2025 год_ИСХ'!#REF!</f>
        <v>#REF!</v>
      </c>
      <c r="Y67" s="94" t="e">
        <f>'2025 год_ИСХ'!#REF!</f>
        <v>#REF!</v>
      </c>
      <c r="Z67" s="88">
        <f>'2025 год_ИСХ'!AA71</f>
        <v>0</v>
      </c>
      <c r="AA67" s="90">
        <f>'2025 год_ИСХ'!AD71</f>
        <v>0</v>
      </c>
      <c r="AB67" s="90">
        <f>'2025 год_ИСХ'!Z71</f>
        <v>1837.55</v>
      </c>
      <c r="AC67" s="90">
        <f>'2025 год_ИСХ'!AC71</f>
        <v>1964.56</v>
      </c>
      <c r="AD67" s="90">
        <f>'2025 год_ИСХ'!AA70</f>
        <v>0</v>
      </c>
      <c r="AE67" s="90">
        <f>'2025 год_ИСХ'!AD70</f>
        <v>0</v>
      </c>
      <c r="AF67" s="90">
        <f>'2025 год_ИСХ'!Z70</f>
        <v>30.46</v>
      </c>
      <c r="AG67" s="90">
        <f>'2025 год_ИСХ'!AC70</f>
        <v>33.53</v>
      </c>
    </row>
    <row r="68" spans="1:33" customFormat="1">
      <c r="B68" s="121"/>
      <c r="C68" s="23"/>
      <c r="D68" s="87"/>
      <c r="E68" s="133"/>
      <c r="F68" s="87"/>
      <c r="G68" s="125"/>
      <c r="H68" s="114"/>
      <c r="I68" s="115"/>
      <c r="J68" s="115"/>
      <c r="K68" s="111"/>
      <c r="L68" s="208"/>
      <c r="M68" s="96"/>
      <c r="N68" s="97"/>
      <c r="O68" s="95"/>
      <c r="P68" s="96"/>
      <c r="Q68" s="120"/>
      <c r="R68" s="119"/>
      <c r="S68" s="117"/>
      <c r="T68" s="107"/>
      <c r="U68" s="95"/>
      <c r="V68" s="95"/>
      <c r="W68" s="25"/>
      <c r="X68" s="95"/>
      <c r="Y68" s="94"/>
      <c r="Z68" s="88"/>
      <c r="AA68" s="90"/>
      <c r="AB68" s="90"/>
      <c r="AC68" s="90"/>
      <c r="AD68" s="90"/>
      <c r="AE68" s="90"/>
      <c r="AF68" s="90"/>
      <c r="AG68" s="90"/>
    </row>
    <row r="69" spans="1:33" customFormat="1">
      <c r="A69">
        <f t="shared" ref="A69" si="79">A67+1</f>
        <v>32</v>
      </c>
      <c r="B69" s="121" t="str">
        <f>B67</f>
        <v>Железногорский район</v>
      </c>
      <c r="C69" s="23">
        <f t="shared" si="29"/>
        <v>0</v>
      </c>
      <c r="D69" s="87" t="str">
        <f>'2025 год_ИСХ'!B72</f>
        <v>город Железногорск</v>
      </c>
      <c r="E69" s="133" t="str">
        <f>'2025 год_ИСХ'!G72</f>
        <v>закрытая</v>
      </c>
      <c r="F69" s="87" t="str">
        <f>'2025 год_ИСХ'!C72</f>
        <v>ООО "Комфорт"</v>
      </c>
      <c r="G69" s="244">
        <v>4633039010</v>
      </c>
      <c r="H69" s="114" t="e">
        <f>I69+J69</f>
        <v>#REF!</v>
      </c>
      <c r="I69" s="115" t="e">
        <f>L69+O69</f>
        <v>#REF!</v>
      </c>
      <c r="J69" s="115" t="e">
        <f>M69+P69</f>
        <v>#REF!</v>
      </c>
      <c r="K69" s="111" t="e">
        <f>L69+M69</f>
        <v>#REF!</v>
      </c>
      <c r="L69" s="110" t="e">
        <f>'2025 год_ИСХ'!#REF!+'2025 год_ИСХ'!#REF!</f>
        <v>#REF!</v>
      </c>
      <c r="M69" s="96" t="e">
        <f>'2025 год_ИСХ'!#REF!+'2025 год_ИСХ'!#REF!</f>
        <v>#REF!</v>
      </c>
      <c r="N69" s="97" t="e">
        <f>O69+P69</f>
        <v>#REF!</v>
      </c>
      <c r="O69" s="95" t="e">
        <f>'2025 год_ИСХ'!#REF!</f>
        <v>#REF!</v>
      </c>
      <c r="P69" s="96" t="e">
        <f>'2025 год_ИСХ'!#REF!</f>
        <v>#REF!</v>
      </c>
      <c r="Q69" s="120" t="e">
        <f>R69+S69</f>
        <v>#REF!</v>
      </c>
      <c r="R69" s="119" t="e">
        <f>U69+X69</f>
        <v>#REF!</v>
      </c>
      <c r="S69" s="117" t="e">
        <f>V69+Y69</f>
        <v>#REF!</v>
      </c>
      <c r="T69" s="249" t="e">
        <f>U69+V69</f>
        <v>#REF!</v>
      </c>
      <c r="U69" s="95" t="e">
        <f>'2025 год_ИСХ'!#REF!+'2025 год_ИСХ'!#REF!</f>
        <v>#REF!</v>
      </c>
      <c r="V69" s="95" t="e">
        <f>'2025 год_ИСХ'!#REF!+'2025 год_ИСХ'!#REF!</f>
        <v>#REF!</v>
      </c>
      <c r="W69" s="25" t="e">
        <f>X69+Y69</f>
        <v>#REF!</v>
      </c>
      <c r="X69" s="95" t="e">
        <f>'2025 год_ИСХ'!#REF!</f>
        <v>#REF!</v>
      </c>
      <c r="Y69" s="94" t="e">
        <f>'2025 год_ИСХ'!#REF!</f>
        <v>#REF!</v>
      </c>
      <c r="Z69" s="88">
        <f>'2025 год_ИСХ'!AA73</f>
        <v>0</v>
      </c>
      <c r="AA69" s="90">
        <f>'2025 год_ИСХ'!AD73</f>
        <v>0</v>
      </c>
      <c r="AB69" s="90">
        <f>'2025 год_ИСХ'!Z73</f>
        <v>1717.71</v>
      </c>
      <c r="AC69" s="90">
        <f>'2025 год_ИСХ'!AC73</f>
        <v>1964.56</v>
      </c>
      <c r="AD69" s="90">
        <f>'2025 год_ИСХ'!AA72</f>
        <v>0</v>
      </c>
      <c r="AE69" s="90">
        <f>'2025 год_ИСХ'!AD72</f>
        <v>0</v>
      </c>
      <c r="AF69" s="90">
        <f>'2025 год_ИСХ'!Z72</f>
        <v>30.46</v>
      </c>
      <c r="AG69" s="90">
        <f>'2025 год_ИСХ'!AC72</f>
        <v>33.53</v>
      </c>
    </row>
    <row r="70" spans="1:33" customFormat="1">
      <c r="B70" s="121"/>
      <c r="C70" s="23"/>
      <c r="D70" s="87"/>
      <c r="E70" s="133"/>
      <c r="F70" s="87"/>
      <c r="G70" s="125"/>
      <c r="H70" s="114"/>
      <c r="I70" s="115"/>
      <c r="J70" s="115"/>
      <c r="K70" s="111"/>
      <c r="L70" s="208"/>
      <c r="M70" s="96"/>
      <c r="N70" s="97"/>
      <c r="O70" s="95"/>
      <c r="P70" s="96"/>
      <c r="Q70" s="120"/>
      <c r="R70" s="119"/>
      <c r="S70" s="117"/>
      <c r="T70" s="107"/>
      <c r="U70" s="95"/>
      <c r="V70" s="95"/>
      <c r="W70" s="25"/>
      <c r="X70" s="95"/>
      <c r="Y70" s="94"/>
      <c r="Z70" s="88"/>
      <c r="AA70" s="90"/>
      <c r="AB70" s="90"/>
      <c r="AC70" s="90"/>
      <c r="AD70" s="90"/>
      <c r="AE70" s="90"/>
      <c r="AF70" s="90"/>
      <c r="AG70" s="90"/>
    </row>
    <row r="71" spans="1:33" customFormat="1">
      <c r="A71">
        <f t="shared" ref="A71" si="80">A69+1</f>
        <v>33</v>
      </c>
      <c r="B71" s="121" t="str">
        <f>'2025 год_ИСХ'!A74</f>
        <v>Курский район</v>
      </c>
      <c r="C71" s="23">
        <f t="shared" ref="C71:C99" si="81">C70</f>
        <v>0</v>
      </c>
      <c r="D71" s="87" t="str">
        <f>'2025 год_ИСХ'!B74</f>
        <v>город Курск</v>
      </c>
      <c r="E71" s="133" t="str">
        <f>'2025 год_ИСХ'!G74</f>
        <v>открытая</v>
      </c>
      <c r="F71" s="87" t="str">
        <f>'2025 год_ИСХ'!C74</f>
        <v>Курский завод "Маяк" - филиал АО "Нижегородское научно-производственное объединение имени М.В.Фрунзе"</v>
      </c>
      <c r="G71" s="244">
        <v>5261077695</v>
      </c>
      <c r="H71" s="114" t="e">
        <f>I71+J71</f>
        <v>#REF!</v>
      </c>
      <c r="I71" s="115" t="e">
        <f>L71+O71</f>
        <v>#REF!</v>
      </c>
      <c r="J71" s="115" t="e">
        <f>M71+P71</f>
        <v>#REF!</v>
      </c>
      <c r="K71" s="111" t="e">
        <f>L71+M71</f>
        <v>#REF!</v>
      </c>
      <c r="L71" s="110" t="e">
        <f>'2025 год_ИСХ'!#REF!+'2025 год_ИСХ'!#REF!</f>
        <v>#REF!</v>
      </c>
      <c r="M71" s="96" t="e">
        <f>'2025 год_ИСХ'!#REF!+'2025 год_ИСХ'!#REF!</f>
        <v>#REF!</v>
      </c>
      <c r="N71" s="97" t="e">
        <f>O71+P71</f>
        <v>#REF!</v>
      </c>
      <c r="O71" s="95" t="e">
        <f>'2025 год_ИСХ'!#REF!</f>
        <v>#REF!</v>
      </c>
      <c r="P71" s="96" t="e">
        <f>'2025 год_ИСХ'!#REF!</f>
        <v>#REF!</v>
      </c>
      <c r="Q71" s="120" t="e">
        <f>R71+S71</f>
        <v>#REF!</v>
      </c>
      <c r="R71" s="119" t="e">
        <f>U71+X71</f>
        <v>#REF!</v>
      </c>
      <c r="S71" s="117" t="e">
        <f>V71+Y71</f>
        <v>#REF!</v>
      </c>
      <c r="T71" s="107" t="e">
        <f>U71+V71</f>
        <v>#REF!</v>
      </c>
      <c r="U71" s="95" t="e">
        <f>'2025 год_ИСХ'!#REF!+'2025 год_ИСХ'!#REF!</f>
        <v>#REF!</v>
      </c>
      <c r="V71" s="95" t="e">
        <f>'2025 год_ИСХ'!#REF!+'2025 год_ИСХ'!#REF!</f>
        <v>#REF!</v>
      </c>
      <c r="W71" s="25" t="e">
        <f>X71+Y71</f>
        <v>#REF!</v>
      </c>
      <c r="X71" s="95" t="e">
        <f>'2025 год_ИСХ'!#REF!</f>
        <v>#REF!</v>
      </c>
      <c r="Y71" s="94" t="e">
        <f>'2025 год_ИСХ'!#REF!</f>
        <v>#REF!</v>
      </c>
      <c r="Z71" s="88">
        <f>'2025 год_ИСХ'!AA75</f>
        <v>3009.84</v>
      </c>
      <c r="AA71" s="90">
        <f>'2025 год_ИСХ'!AD75</f>
        <v>3611.81</v>
      </c>
      <c r="AB71" s="90">
        <f>'2025 год_ИСХ'!Z75</f>
        <v>0</v>
      </c>
      <c r="AC71" s="90">
        <f>'2025 год_ИСХ'!AC75</f>
        <v>0</v>
      </c>
      <c r="AD71" s="90">
        <f>'2025 год_ИСХ'!AA74</f>
        <v>25.94</v>
      </c>
      <c r="AE71" s="90">
        <f>'2025 год_ИСХ'!AD74</f>
        <v>31.13</v>
      </c>
      <c r="AF71" s="90">
        <f>'2025 год_ИСХ'!Z74</f>
        <v>0</v>
      </c>
      <c r="AG71" s="90">
        <f>'2025 год_ИСХ'!AC74</f>
        <v>0</v>
      </c>
    </row>
    <row r="72" spans="1:33" customFormat="1">
      <c r="B72" s="121"/>
      <c r="C72" s="23"/>
      <c r="D72" s="87"/>
      <c r="E72" s="133"/>
      <c r="F72" s="87"/>
      <c r="G72" s="125"/>
      <c r="H72" s="114"/>
      <c r="I72" s="115"/>
      <c r="J72" s="115"/>
      <c r="K72" s="111"/>
      <c r="L72" s="208"/>
      <c r="M72" s="96"/>
      <c r="N72" s="97"/>
      <c r="O72" s="95"/>
      <c r="P72" s="96"/>
      <c r="Q72" s="120"/>
      <c r="R72" s="119"/>
      <c r="S72" s="117"/>
      <c r="T72" s="107"/>
      <c r="U72" s="95"/>
      <c r="V72" s="95"/>
      <c r="W72" s="25"/>
      <c r="X72" s="95"/>
      <c r="Y72" s="94"/>
      <c r="Z72" s="88"/>
      <c r="AA72" s="90"/>
      <c r="AB72" s="90"/>
      <c r="AC72" s="90"/>
      <c r="AD72" s="90"/>
      <c r="AE72" s="90"/>
      <c r="AF72" s="90"/>
      <c r="AG72" s="90"/>
    </row>
    <row r="73" spans="1:33" customFormat="1">
      <c r="A73">
        <f t="shared" ref="A73" si="82">A71+1</f>
        <v>34</v>
      </c>
      <c r="B73" s="121" t="str">
        <f t="shared" ref="B73" si="83">B71</f>
        <v>Курский район</v>
      </c>
      <c r="C73" s="23">
        <f t="shared" si="81"/>
        <v>0</v>
      </c>
      <c r="D73" s="87" t="str">
        <f>'2025 год_ИСХ'!B76</f>
        <v>город Курск</v>
      </c>
      <c r="E73" s="133" t="str">
        <f>'2025 год_ИСХ'!G76</f>
        <v>открытая</v>
      </c>
      <c r="F73" s="87" t="str">
        <f>'2025 год_ИСХ'!C76</f>
        <v>ООО "Теплогенерирующая компания"</v>
      </c>
      <c r="G73" s="244">
        <v>4632068226</v>
      </c>
      <c r="H73" s="114" t="e">
        <f>I73+J73</f>
        <v>#REF!</v>
      </c>
      <c r="I73" s="115" t="e">
        <f>L73+O73</f>
        <v>#REF!</v>
      </c>
      <c r="J73" s="115" t="e">
        <f>M73+P73</f>
        <v>#REF!</v>
      </c>
      <c r="K73" s="111" t="e">
        <f>L73+M73</f>
        <v>#REF!</v>
      </c>
      <c r="L73" s="110" t="e">
        <f>'2025 год_ИСХ'!#REF!+'2025 год_ИСХ'!#REF!</f>
        <v>#REF!</v>
      </c>
      <c r="M73" s="96" t="e">
        <f>'2025 год_ИСХ'!#REF!+'2025 год_ИСХ'!#REF!</f>
        <v>#REF!</v>
      </c>
      <c r="N73" s="97" t="e">
        <f>O73+P73</f>
        <v>#REF!</v>
      </c>
      <c r="O73" s="95" t="e">
        <f>'2025 год_ИСХ'!#REF!</f>
        <v>#REF!</v>
      </c>
      <c r="P73" s="96" t="e">
        <f>'2025 год_ИСХ'!#REF!</f>
        <v>#REF!</v>
      </c>
      <c r="Q73" s="120" t="e">
        <f>R73+S73</f>
        <v>#REF!</v>
      </c>
      <c r="R73" s="119" t="e">
        <f>U73+X73</f>
        <v>#REF!</v>
      </c>
      <c r="S73" s="117" t="e">
        <f>V73+Y73</f>
        <v>#REF!</v>
      </c>
      <c r="T73" s="107" t="e">
        <f>U73+V73</f>
        <v>#REF!</v>
      </c>
      <c r="U73" s="95" t="e">
        <f>'2025 год_ИСХ'!#REF!+'2025 год_ИСХ'!#REF!</f>
        <v>#REF!</v>
      </c>
      <c r="V73" s="95" t="e">
        <f>'2025 год_ИСХ'!#REF!+'2025 год_ИСХ'!#REF!</f>
        <v>#REF!</v>
      </c>
      <c r="W73" s="25" t="e">
        <f>X73+Y73</f>
        <v>#REF!</v>
      </c>
      <c r="X73" s="95" t="e">
        <f>'2025 год_ИСХ'!#REF!</f>
        <v>#REF!</v>
      </c>
      <c r="Y73" s="94" t="e">
        <f>'2025 год_ИСХ'!#REF!</f>
        <v>#REF!</v>
      </c>
      <c r="Z73" s="88">
        <f>'2025 год_ИСХ'!AA77</f>
        <v>1828.75</v>
      </c>
      <c r="AA73" s="90">
        <f>'2025 год_ИСХ'!AD77</f>
        <v>2194.5</v>
      </c>
      <c r="AB73" s="90">
        <f>'2025 год_ИСХ'!Z77</f>
        <v>1828.75</v>
      </c>
      <c r="AC73" s="90">
        <f>'2025 год_ИСХ'!AC77</f>
        <v>2084.7600000000002</v>
      </c>
      <c r="AD73" s="90">
        <f>'2025 год_ИСХ'!AA76</f>
        <v>34.36</v>
      </c>
      <c r="AE73" s="90">
        <f>'2025 год_ИСХ'!AD76</f>
        <v>38.65</v>
      </c>
      <c r="AF73" s="90">
        <f>'2025 год_ИСХ'!Z76</f>
        <v>34.36</v>
      </c>
      <c r="AG73" s="90">
        <f>'2025 год_ИСХ'!AC76</f>
        <v>38.65</v>
      </c>
    </row>
    <row r="74" spans="1:33" customFormat="1">
      <c r="B74" s="121"/>
      <c r="C74" s="23"/>
      <c r="D74" s="87"/>
      <c r="E74" s="133"/>
      <c r="F74" s="87"/>
      <c r="G74" s="125"/>
      <c r="H74" s="114"/>
      <c r="I74" s="115"/>
      <c r="J74" s="115"/>
      <c r="K74" s="111"/>
      <c r="L74" s="208"/>
      <c r="M74" s="96"/>
      <c r="N74" s="97"/>
      <c r="O74" s="95"/>
      <c r="P74" s="96"/>
      <c r="Q74" s="120"/>
      <c r="R74" s="119"/>
      <c r="S74" s="117"/>
      <c r="T74" s="107"/>
      <c r="U74" s="95"/>
      <c r="V74" s="95"/>
      <c r="W74" s="25"/>
      <c r="X74" s="95"/>
      <c r="Y74" s="94"/>
      <c r="Z74" s="88"/>
      <c r="AA74" s="90"/>
      <c r="AB74" s="90"/>
      <c r="AC74" s="90"/>
      <c r="AD74" s="90"/>
      <c r="AE74" s="90"/>
      <c r="AF74" s="90"/>
      <c r="AG74" s="90"/>
    </row>
    <row r="75" spans="1:33" customFormat="1">
      <c r="A75">
        <f t="shared" ref="A75" si="84">A73+1</f>
        <v>35</v>
      </c>
      <c r="B75" s="121" t="str">
        <f t="shared" ref="B75" si="85">B73</f>
        <v>Курский район</v>
      </c>
      <c r="C75" s="23">
        <f t="shared" si="81"/>
        <v>0</v>
      </c>
      <c r="D75" s="87" t="str">
        <f>'2025 год_ИСХ'!B78</f>
        <v>город Курск</v>
      </c>
      <c r="E75" s="133" t="str">
        <f>'2025 год_ИСХ'!G78</f>
        <v>Закрытая</v>
      </c>
      <c r="F75" s="87" t="str">
        <f>'2025 год_ИСХ'!C78</f>
        <v xml:space="preserve">ГУПКО "Курскоблжилкомхоз"                       </v>
      </c>
      <c r="G75" s="243">
        <v>4632024035</v>
      </c>
      <c r="H75" s="114" t="e">
        <f>I75+J75</f>
        <v>#REF!</v>
      </c>
      <c r="I75" s="115" t="e">
        <f>L75+O75</f>
        <v>#REF!</v>
      </c>
      <c r="J75" s="115" t="e">
        <f>M75+P75</f>
        <v>#REF!</v>
      </c>
      <c r="K75" s="111" t="e">
        <f>L75+M75</f>
        <v>#REF!</v>
      </c>
      <c r="L75" s="110" t="e">
        <f>'2025 год_ИСХ'!#REF!+'2025 год_ИСХ'!#REF!</f>
        <v>#REF!</v>
      </c>
      <c r="M75" s="96" t="e">
        <f>'2025 год_ИСХ'!#REF!+'2025 год_ИСХ'!#REF!</f>
        <v>#REF!</v>
      </c>
      <c r="N75" s="97" t="e">
        <f>O75+P75</f>
        <v>#REF!</v>
      </c>
      <c r="O75" s="95" t="e">
        <f>'2025 год_ИСХ'!#REF!</f>
        <v>#REF!</v>
      </c>
      <c r="P75" s="96" t="e">
        <f>'2025 год_ИСХ'!#REF!</f>
        <v>#REF!</v>
      </c>
      <c r="Q75" s="120" t="e">
        <f>R75+S75</f>
        <v>#REF!</v>
      </c>
      <c r="R75" s="119" t="e">
        <f>U75+X75</f>
        <v>#REF!</v>
      </c>
      <c r="S75" s="117" t="e">
        <f>V75+Y75</f>
        <v>#REF!</v>
      </c>
      <c r="T75" s="249" t="e">
        <f>U75+V75</f>
        <v>#REF!</v>
      </c>
      <c r="U75" s="95" t="e">
        <f>'2025 год_ИСХ'!#REF!+'2025 год_ИСХ'!#REF!</f>
        <v>#REF!</v>
      </c>
      <c r="V75" s="95" t="e">
        <f>'2025 год_ИСХ'!#REF!+'2025 год_ИСХ'!#REF!</f>
        <v>#REF!</v>
      </c>
      <c r="W75" s="25" t="e">
        <f>X75+Y75</f>
        <v>#REF!</v>
      </c>
      <c r="X75" s="95" t="e">
        <f>'2025 год_ИСХ'!#REF!</f>
        <v>#REF!</v>
      </c>
      <c r="Y75" s="94" t="e">
        <f>'2025 год_ИСХ'!#REF!</f>
        <v>#REF!</v>
      </c>
      <c r="Z75" s="88">
        <f>'2025 год_ИСХ'!AA79</f>
        <v>3758.5679999999998</v>
      </c>
      <c r="AA75" s="90">
        <f>'2025 год_ИСХ'!AD79</f>
        <v>4505.8919999999998</v>
      </c>
      <c r="AB75" s="90">
        <f>'2025 год_ИСХ'!Z79</f>
        <v>0</v>
      </c>
      <c r="AC75" s="90">
        <f>'2025 год_ИСХ'!AC79</f>
        <v>0</v>
      </c>
      <c r="AD75" s="90">
        <f>'2025 год_ИСХ'!AA78</f>
        <v>32.027999999999999</v>
      </c>
      <c r="AE75" s="90">
        <f>'2025 год_ИСХ'!AD78</f>
        <v>34.595999999999997</v>
      </c>
      <c r="AF75" s="90">
        <f>'2025 год_ИСХ'!Z78</f>
        <v>0</v>
      </c>
      <c r="AG75" s="90">
        <f>'2025 год_ИСХ'!AC78</f>
        <v>0</v>
      </c>
    </row>
    <row r="76" spans="1:33" customFormat="1">
      <c r="B76" s="121"/>
      <c r="C76" s="23"/>
      <c r="D76" s="87"/>
      <c r="E76" s="133"/>
      <c r="F76" s="87"/>
      <c r="G76" s="125"/>
      <c r="H76" s="114"/>
      <c r="I76" s="115"/>
      <c r="J76" s="115"/>
      <c r="K76" s="111"/>
      <c r="L76" s="208"/>
      <c r="M76" s="96"/>
      <c r="N76" s="97"/>
      <c r="O76" s="95"/>
      <c r="P76" s="96"/>
      <c r="Q76" s="120"/>
      <c r="R76" s="119"/>
      <c r="S76" s="117"/>
      <c r="T76" s="107"/>
      <c r="U76" s="95"/>
      <c r="V76" s="95"/>
      <c r="W76" s="25"/>
      <c r="X76" s="95"/>
      <c r="Y76" s="94"/>
      <c r="Z76" s="88"/>
      <c r="AA76" s="90"/>
      <c r="AB76" s="90"/>
      <c r="AC76" s="90"/>
      <c r="AD76" s="90"/>
      <c r="AE76" s="90"/>
      <c r="AF76" s="90"/>
      <c r="AG76" s="90"/>
    </row>
    <row r="77" spans="1:33" customFormat="1">
      <c r="A77">
        <f t="shared" ref="A77" si="86">A75+1</f>
        <v>36</v>
      </c>
      <c r="B77" s="121" t="str">
        <f t="shared" ref="B77" si="87">B75</f>
        <v>Курский район</v>
      </c>
      <c r="C77" s="23">
        <f t="shared" si="81"/>
        <v>0</v>
      </c>
      <c r="D77" s="87" t="str">
        <f>'2025 год_ИСХ'!B80</f>
        <v>город Курск</v>
      </c>
      <c r="E77" s="133" t="str">
        <f>'2025 год_ИСХ'!G80</f>
        <v>Закрытая</v>
      </c>
      <c r="F77" s="87" t="str">
        <f>'2025 год_ИСХ'!C80</f>
        <v xml:space="preserve">ГУПКО "Курскоблжилкомхоз"                       </v>
      </c>
      <c r="G77" s="243">
        <v>4632024035</v>
      </c>
      <c r="H77" s="114" t="e">
        <f>I77+J77</f>
        <v>#REF!</v>
      </c>
      <c r="I77" s="115" t="e">
        <f>L77+O77</f>
        <v>#REF!</v>
      </c>
      <c r="J77" s="115" t="e">
        <f>M77+P77</f>
        <v>#REF!</v>
      </c>
      <c r="K77" s="111" t="e">
        <f>L77+M77</f>
        <v>#REF!</v>
      </c>
      <c r="L77" s="110" t="e">
        <f>'2025 год_ИСХ'!#REF!+'2025 год_ИСХ'!#REF!</f>
        <v>#REF!</v>
      </c>
      <c r="M77" s="96" t="e">
        <f>'2025 год_ИСХ'!#REF!+'2025 год_ИСХ'!#REF!</f>
        <v>#REF!</v>
      </c>
      <c r="N77" s="97" t="e">
        <f>O77+P77</f>
        <v>#REF!</v>
      </c>
      <c r="O77" s="95" t="e">
        <f>'2025 год_ИСХ'!#REF!</f>
        <v>#REF!</v>
      </c>
      <c r="P77" s="96" t="e">
        <f>'2025 год_ИСХ'!#REF!</f>
        <v>#REF!</v>
      </c>
      <c r="Q77" s="120" t="e">
        <f>R77+S77</f>
        <v>#REF!</v>
      </c>
      <c r="R77" s="119" t="e">
        <f>U77+X77</f>
        <v>#REF!</v>
      </c>
      <c r="S77" s="117" t="e">
        <f>V77+Y77</f>
        <v>#REF!</v>
      </c>
      <c r="T77" s="249" t="e">
        <f>U77+V77</f>
        <v>#REF!</v>
      </c>
      <c r="U77" s="95" t="e">
        <f>'2025 год_ИСХ'!#REF!+'2025 год_ИСХ'!#REF!</f>
        <v>#REF!</v>
      </c>
      <c r="V77" s="95" t="e">
        <f>'2025 год_ИСХ'!#REF!+'2025 год_ИСХ'!#REF!</f>
        <v>#REF!</v>
      </c>
      <c r="W77" s="25" t="e">
        <f>X77+Y77</f>
        <v>#REF!</v>
      </c>
      <c r="X77" s="95" t="e">
        <f>'2025 год_ИСХ'!#REF!</f>
        <v>#REF!</v>
      </c>
      <c r="Y77" s="94" t="e">
        <f>'2025 год_ИСХ'!#REF!</f>
        <v>#REF!</v>
      </c>
      <c r="Z77" s="88">
        <f>'2025 год_ИСХ'!AA81</f>
        <v>3758.5679999999998</v>
      </c>
      <c r="AA77" s="90">
        <f>'2025 год_ИСХ'!AD81</f>
        <v>4505.8919999999998</v>
      </c>
      <c r="AB77" s="90">
        <f>'2025 год_ИСХ'!Z81</f>
        <v>2979.71</v>
      </c>
      <c r="AC77" s="90">
        <f>'2025 год_ИСХ'!AC81</f>
        <v>3009.51</v>
      </c>
      <c r="AD77" s="90">
        <f>'2025 год_ИСХ'!AA80</f>
        <v>23.783999999999999</v>
      </c>
      <c r="AE77" s="90">
        <f>'2025 год_ИСХ'!AD80</f>
        <v>26.736000000000001</v>
      </c>
      <c r="AF77" s="90">
        <f>'2025 год_ИСХ'!Z80</f>
        <v>19.82</v>
      </c>
      <c r="AG77" s="90">
        <f>'2025 год_ИСХ'!AC80</f>
        <v>22.28</v>
      </c>
    </row>
    <row r="78" spans="1:33" customFormat="1">
      <c r="B78" s="121"/>
      <c r="C78" s="23"/>
      <c r="D78" s="87"/>
      <c r="E78" s="133"/>
      <c r="F78" s="87"/>
      <c r="G78" s="125"/>
      <c r="H78" s="114"/>
      <c r="I78" s="115"/>
      <c r="J78" s="115"/>
      <c r="K78" s="111"/>
      <c r="L78" s="208"/>
      <c r="M78" s="96"/>
      <c r="N78" s="97"/>
      <c r="O78" s="95"/>
      <c r="P78" s="96"/>
      <c r="Q78" s="120"/>
      <c r="R78" s="119"/>
      <c r="S78" s="117"/>
      <c r="T78" s="107"/>
      <c r="U78" s="95"/>
      <c r="V78" s="95"/>
      <c r="W78" s="25"/>
      <c r="X78" s="95"/>
      <c r="Y78" s="94"/>
      <c r="Z78" s="88"/>
      <c r="AA78" s="90"/>
      <c r="AB78" s="90"/>
      <c r="AC78" s="90"/>
      <c r="AD78" s="90"/>
      <c r="AE78" s="90"/>
      <c r="AF78" s="90"/>
      <c r="AG78" s="90"/>
    </row>
    <row r="79" spans="1:33" customFormat="1">
      <c r="A79">
        <f t="shared" ref="A79" si="88">A77+1</f>
        <v>37</v>
      </c>
      <c r="B79" s="121" t="str">
        <f t="shared" ref="B79" si="89">B77</f>
        <v>Курский район</v>
      </c>
      <c r="C79" s="23">
        <f t="shared" si="81"/>
        <v>0</v>
      </c>
      <c r="D79" s="87" t="str">
        <f>'2025 год_ИСХ'!B82</f>
        <v>город Курск</v>
      </c>
      <c r="E79" s="133" t="str">
        <f>'2025 год_ИСХ'!G82</f>
        <v>закрытая</v>
      </c>
      <c r="F79" s="87" t="str">
        <f>'2025 год_ИСХ'!C82</f>
        <v>«АО «РИР Энерго» (филиал  АО «РИР Энерго» - «Курская генерация»)</v>
      </c>
      <c r="G79" s="244">
        <v>6829012680</v>
      </c>
      <c r="H79" s="114" t="e">
        <f>I79+J79</f>
        <v>#REF!</v>
      </c>
      <c r="I79" s="115" t="e">
        <f>L79+O79</f>
        <v>#REF!</v>
      </c>
      <c r="J79" s="115" t="e">
        <f>M79+P79</f>
        <v>#REF!</v>
      </c>
      <c r="K79" s="111" t="e">
        <f>L79+M79</f>
        <v>#REF!</v>
      </c>
      <c r="L79" s="110" t="e">
        <f>'2025 год_ИСХ'!#REF!+'2025 год_ИСХ'!#REF!</f>
        <v>#REF!</v>
      </c>
      <c r="M79" s="96" t="e">
        <f>'2025 год_ИСХ'!#REF!+'2025 год_ИСХ'!#REF!</f>
        <v>#REF!</v>
      </c>
      <c r="N79" s="97" t="e">
        <f>O79+P79</f>
        <v>#REF!</v>
      </c>
      <c r="O79" s="95" t="e">
        <f>'2025 год_ИСХ'!#REF!</f>
        <v>#REF!</v>
      </c>
      <c r="P79" s="96" t="e">
        <f>'2025 год_ИСХ'!#REF!</f>
        <v>#REF!</v>
      </c>
      <c r="Q79" s="120" t="e">
        <f>R79+S79</f>
        <v>#REF!</v>
      </c>
      <c r="R79" s="119" t="e">
        <f>U79+X79</f>
        <v>#REF!</v>
      </c>
      <c r="S79" s="117" t="e">
        <f>V79+Y79</f>
        <v>#REF!</v>
      </c>
      <c r="T79" s="249" t="e">
        <f>U79+V79</f>
        <v>#REF!</v>
      </c>
      <c r="U79" s="95" t="e">
        <f>'2025 год_ИСХ'!#REF!+'2025 год_ИСХ'!#REF!</f>
        <v>#REF!</v>
      </c>
      <c r="V79" s="95" t="e">
        <f>'2025 год_ИСХ'!#REF!+'2025 год_ИСХ'!#REF!</f>
        <v>#REF!</v>
      </c>
      <c r="W79" s="25" t="e">
        <f>X79+Y79</f>
        <v>#REF!</v>
      </c>
      <c r="X79" s="95" t="e">
        <f>'2025 год_ИСХ'!#REF!</f>
        <v>#REF!</v>
      </c>
      <c r="Y79" s="94" t="e">
        <f>'2025 год_ИСХ'!#REF!</f>
        <v>#REF!</v>
      </c>
      <c r="Z79" s="88">
        <f>'2025 год_ИСХ'!AA83</f>
        <v>2598.9719999999998</v>
      </c>
      <c r="AA79" s="90">
        <f>'2025 год_ИСХ'!AD83</f>
        <v>2988.6239999999998</v>
      </c>
      <c r="AB79" s="90">
        <f>'2025 год_ИСХ'!Z83</f>
        <v>2403.02</v>
      </c>
      <c r="AC79" s="90">
        <f>'2025 год_ИСХ'!AC83</f>
        <v>2710.6065599999997</v>
      </c>
      <c r="AD79" s="90">
        <f>'2025 год_ИСХ'!AA82</f>
        <v>32.027999999999999</v>
      </c>
      <c r="AE79" s="90">
        <f>'2025 год_ИСХ'!AD82</f>
        <v>34.595999999999997</v>
      </c>
      <c r="AF79" s="90">
        <f>'2025 год_ИСХ'!Z82</f>
        <v>29.099999999999998</v>
      </c>
      <c r="AG79" s="90">
        <f>'2025 год_ИСХ'!AC82</f>
        <v>33.18</v>
      </c>
    </row>
    <row r="80" spans="1:33" customFormat="1">
      <c r="B80" s="121"/>
      <c r="C80" s="23"/>
      <c r="D80" s="87"/>
      <c r="E80" s="133"/>
      <c r="F80" s="87"/>
      <c r="G80" s="125"/>
      <c r="H80" s="114"/>
      <c r="I80" s="115"/>
      <c r="J80" s="115"/>
      <c r="K80" s="111"/>
      <c r="L80" s="208"/>
      <c r="M80" s="96"/>
      <c r="N80" s="97"/>
      <c r="O80" s="95"/>
      <c r="P80" s="96"/>
      <c r="Q80" s="120"/>
      <c r="R80" s="119"/>
      <c r="S80" s="117"/>
      <c r="T80" s="107"/>
      <c r="U80" s="95"/>
      <c r="V80" s="95"/>
      <c r="W80" s="25"/>
      <c r="X80" s="95"/>
      <c r="Y80" s="94"/>
      <c r="Z80" s="88"/>
      <c r="AA80" s="90"/>
      <c r="AB80" s="90"/>
      <c r="AC80" s="90"/>
      <c r="AD80" s="90"/>
      <c r="AE80" s="90"/>
      <c r="AF80" s="90"/>
      <c r="AG80" s="90"/>
    </row>
    <row r="81" spans="1:41" customFormat="1">
      <c r="A81">
        <f t="shared" ref="A81" si="90">A79+1</f>
        <v>38</v>
      </c>
      <c r="B81" s="121" t="str">
        <f t="shared" ref="B81" si="91">B79</f>
        <v>Курский район</v>
      </c>
      <c r="C81" s="23">
        <f t="shared" si="81"/>
        <v>0</v>
      </c>
      <c r="D81" s="87" t="str">
        <f>'2025 год_ИСХ'!B84</f>
        <v>город Курск</v>
      </c>
      <c r="E81" s="133" t="str">
        <f>'2025 год_ИСХ'!G84</f>
        <v>открытая</v>
      </c>
      <c r="F81" s="87" t="str">
        <f>'2025 год_ИСХ'!C84</f>
        <v>«АО «РИР Энерго» (филиал  АО «РИР Энерго» - «Курская генерация»)</v>
      </c>
      <c r="G81" s="244">
        <v>6829012680</v>
      </c>
      <c r="H81" s="114" t="e">
        <f>I81+J81</f>
        <v>#REF!</v>
      </c>
      <c r="I81" s="115" t="e">
        <f>L81+O81</f>
        <v>#REF!</v>
      </c>
      <c r="J81" s="115" t="e">
        <f>M81+P81</f>
        <v>#REF!</v>
      </c>
      <c r="K81" s="111" t="e">
        <f>L81+M81</f>
        <v>#REF!</v>
      </c>
      <c r="L81" s="110" t="e">
        <f>'2025 год_ИСХ'!#REF!+'2025 год_ИСХ'!#REF!</f>
        <v>#REF!</v>
      </c>
      <c r="M81" s="96" t="e">
        <f>'2025 год_ИСХ'!#REF!+'2025 год_ИСХ'!#REF!</f>
        <v>#REF!</v>
      </c>
      <c r="N81" s="97" t="e">
        <f>O81+P81</f>
        <v>#REF!</v>
      </c>
      <c r="O81" s="95" t="e">
        <f>'2025 год_ИСХ'!#REF!</f>
        <v>#REF!</v>
      </c>
      <c r="P81" s="96" t="e">
        <f>'2025 год_ИСХ'!#REF!</f>
        <v>#REF!</v>
      </c>
      <c r="Q81" s="120" t="e">
        <f>R81+S81</f>
        <v>#REF!</v>
      </c>
      <c r="R81" s="119" t="e">
        <f>U81+X81</f>
        <v>#REF!</v>
      </c>
      <c r="S81" s="117" t="e">
        <f>V81+Y81</f>
        <v>#REF!</v>
      </c>
      <c r="T81" s="107" t="e">
        <f>U81+V81</f>
        <v>#REF!</v>
      </c>
      <c r="U81" s="95" t="e">
        <f>'2025 год_ИСХ'!#REF!+'2025 год_ИСХ'!#REF!</f>
        <v>#REF!</v>
      </c>
      <c r="V81" s="95" t="e">
        <f>'2025 год_ИСХ'!#REF!+'2025 год_ИСХ'!#REF!</f>
        <v>#REF!</v>
      </c>
      <c r="W81" s="25" t="e">
        <f>X81+Y81</f>
        <v>#REF!</v>
      </c>
      <c r="X81" s="95" t="e">
        <f>'2025 год_ИСХ'!#REF!</f>
        <v>#REF!</v>
      </c>
      <c r="Y81" s="94" t="e">
        <f>'2025 год_ИСХ'!#REF!</f>
        <v>#REF!</v>
      </c>
      <c r="Z81" s="88">
        <f>'2025 год_ИСХ'!AA85</f>
        <v>2598.9719999999998</v>
      </c>
      <c r="AA81" s="90">
        <f>'2025 год_ИСХ'!AD85</f>
        <v>2988.6239999999998</v>
      </c>
      <c r="AB81" s="90">
        <f>'2025 год_ИСХ'!Z85</f>
        <v>2403.02</v>
      </c>
      <c r="AC81" s="90">
        <f>'2025 год_ИСХ'!AC85</f>
        <v>2710.6065599999997</v>
      </c>
      <c r="AD81" s="90">
        <f>'2025 год_ИСХ'!AA84</f>
        <v>35.495999999999995</v>
      </c>
      <c r="AE81" s="90">
        <f>'2025 год_ИСХ'!AD84</f>
        <v>36.18</v>
      </c>
      <c r="AF81" s="90">
        <f>'2025 год_ИСХ'!Z84</f>
        <v>32.42</v>
      </c>
      <c r="AG81" s="90">
        <f>'2025 год_ИСХ'!AC84</f>
        <v>36.18</v>
      </c>
    </row>
    <row r="82" spans="1:41" customFormat="1">
      <c r="B82" s="121"/>
      <c r="C82" s="23"/>
      <c r="D82" s="87"/>
      <c r="E82" s="133"/>
      <c r="F82" s="87"/>
      <c r="G82" s="125"/>
      <c r="H82" s="114"/>
      <c r="I82" s="115"/>
      <c r="J82" s="115"/>
      <c r="K82" s="111"/>
      <c r="L82" s="208"/>
      <c r="M82" s="96"/>
      <c r="N82" s="97"/>
      <c r="O82" s="95"/>
      <c r="P82" s="96"/>
      <c r="Q82" s="120"/>
      <c r="R82" s="119"/>
      <c r="S82" s="117"/>
      <c r="T82" s="107"/>
      <c r="U82" s="95"/>
      <c r="V82" s="95"/>
      <c r="W82" s="25"/>
      <c r="X82" s="95"/>
      <c r="Y82" s="94"/>
      <c r="Z82" s="88"/>
      <c r="AA82" s="90"/>
      <c r="AB82" s="90"/>
      <c r="AC82" s="90"/>
      <c r="AD82" s="90"/>
      <c r="AE82" s="90"/>
      <c r="AF82" s="90"/>
      <c r="AG82" s="90"/>
    </row>
    <row r="83" spans="1:41" customFormat="1">
      <c r="A83">
        <f t="shared" ref="A83" si="92">A81+1</f>
        <v>39</v>
      </c>
      <c r="B83" s="121" t="str">
        <f t="shared" ref="B83" si="93">B81</f>
        <v>Курский район</v>
      </c>
      <c r="C83" s="23">
        <f t="shared" si="81"/>
        <v>0</v>
      </c>
      <c r="D83" s="87" t="str">
        <f>'2025 год_ИСХ'!B86</f>
        <v>город Курск</v>
      </c>
      <c r="E83" s="133" t="str">
        <f>'2025 год_ИСХ'!G86</f>
        <v>закрытая</v>
      </c>
      <c r="F83" s="87" t="str">
        <f>'2025 год_ИСХ'!C86</f>
        <v xml:space="preserve">МУП "Курские городские коммунальные тепловые сети"
</v>
      </c>
      <c r="G83" s="244">
        <v>4632000330</v>
      </c>
      <c r="H83" s="114" t="e">
        <f>I83+J83</f>
        <v>#REF!</v>
      </c>
      <c r="I83" s="115" t="e">
        <f>L83+O83</f>
        <v>#REF!</v>
      </c>
      <c r="J83" s="115" t="e">
        <f>M83+P83</f>
        <v>#REF!</v>
      </c>
      <c r="K83" s="111" t="e">
        <f>L83+M83</f>
        <v>#REF!</v>
      </c>
      <c r="L83" s="110" t="e">
        <f>'2025 год_ИСХ'!#REF!+'2025 год_ИСХ'!#REF!</f>
        <v>#REF!</v>
      </c>
      <c r="M83" s="96" t="e">
        <f>'2025 год_ИСХ'!#REF!+'2025 год_ИСХ'!#REF!</f>
        <v>#REF!</v>
      </c>
      <c r="N83" s="97" t="e">
        <f>O83+P83</f>
        <v>#REF!</v>
      </c>
      <c r="O83" s="95" t="e">
        <f>'2025 год_ИСХ'!#REF!</f>
        <v>#REF!</v>
      </c>
      <c r="P83" s="96" t="e">
        <f>'2025 год_ИСХ'!#REF!</f>
        <v>#REF!</v>
      </c>
      <c r="Q83" s="120" t="e">
        <f>R83+S83</f>
        <v>#REF!</v>
      </c>
      <c r="R83" s="119" t="e">
        <f>U83+X83</f>
        <v>#REF!</v>
      </c>
      <c r="S83" s="117" t="e">
        <f>V83+Y83</f>
        <v>#REF!</v>
      </c>
      <c r="T83" s="249" t="e">
        <f>U83+V83</f>
        <v>#REF!</v>
      </c>
      <c r="U83" s="95" t="e">
        <f>'2025 год_ИСХ'!#REF!+'2025 год_ИСХ'!#REF!</f>
        <v>#REF!</v>
      </c>
      <c r="V83" s="95" t="e">
        <f>'2025 год_ИСХ'!#REF!+'2025 год_ИСХ'!#REF!</f>
        <v>#REF!</v>
      </c>
      <c r="W83" s="25" t="e">
        <f>X83+Y83</f>
        <v>#REF!</v>
      </c>
      <c r="X83" s="95" t="e">
        <f>'2025 год_ИСХ'!#REF!</f>
        <v>#REF!</v>
      </c>
      <c r="Y83" s="94" t="e">
        <f>'2025 год_ИСХ'!#REF!</f>
        <v>#REF!</v>
      </c>
      <c r="Z83" s="88">
        <f>'2025 год_ИСХ'!AA87</f>
        <v>3189.48</v>
      </c>
      <c r="AA83" s="90">
        <f>'2025 год_ИСХ'!AD87</f>
        <v>3665.6280000000002</v>
      </c>
      <c r="AB83" s="90">
        <f>'2025 год_ИСХ'!Z87</f>
        <v>0</v>
      </c>
      <c r="AC83" s="90">
        <f>'2025 год_ИСХ'!AC87</f>
        <v>0</v>
      </c>
      <c r="AD83" s="90">
        <f>'2025 год_ИСХ'!AA86</f>
        <v>35.628</v>
      </c>
      <c r="AE83" s="90">
        <f>'2025 год_ИСХ'!AD86</f>
        <v>34.595999999999997</v>
      </c>
      <c r="AF83" s="90">
        <f>'2025 год_ИСХ'!Z86</f>
        <v>0</v>
      </c>
      <c r="AG83" s="90">
        <f>'2025 год_ИСХ'!AC86</f>
        <v>0</v>
      </c>
    </row>
    <row r="84" spans="1:41" customFormat="1">
      <c r="B84" s="121"/>
      <c r="C84" s="23"/>
      <c r="D84" s="87"/>
      <c r="E84" s="133"/>
      <c r="F84" s="87"/>
      <c r="G84" s="125"/>
      <c r="H84" s="114"/>
      <c r="I84" s="115"/>
      <c r="J84" s="115"/>
      <c r="K84" s="111"/>
      <c r="L84" s="208"/>
      <c r="M84" s="96"/>
      <c r="N84" s="97"/>
      <c r="O84" s="95"/>
      <c r="P84" s="96"/>
      <c r="Q84" s="120"/>
      <c r="R84" s="119"/>
      <c r="S84" s="117"/>
      <c r="T84" s="107"/>
      <c r="U84" s="95"/>
      <c r="V84" s="95"/>
      <c r="W84" s="25"/>
      <c r="X84" s="95"/>
      <c r="Y84" s="94"/>
      <c r="Z84" s="88"/>
      <c r="AA84" s="90"/>
      <c r="AB84" s="90"/>
      <c r="AC84" s="90"/>
      <c r="AD84" s="90"/>
      <c r="AE84" s="90"/>
      <c r="AF84" s="90"/>
      <c r="AG84" s="90"/>
    </row>
    <row r="85" spans="1:41" customFormat="1">
      <c r="A85">
        <f t="shared" ref="A85" si="94">A83+1</f>
        <v>40</v>
      </c>
      <c r="B85" s="121" t="str">
        <f t="shared" ref="B85" si="95">B83</f>
        <v>Курский район</v>
      </c>
      <c r="C85" s="23">
        <f t="shared" si="81"/>
        <v>0</v>
      </c>
      <c r="D85" s="87" t="e">
        <f>'2025 год_ИСХ'!#REF!</f>
        <v>#REF!</v>
      </c>
      <c r="E85" s="133" t="e">
        <f>'2025 год_ИСХ'!#REF!</f>
        <v>#REF!</v>
      </c>
      <c r="F85" s="87" t="e">
        <f>'2025 год_ИСХ'!#REF!</f>
        <v>#REF!</v>
      </c>
      <c r="G85" s="244">
        <v>3123389689</v>
      </c>
      <c r="H85" s="114" t="e">
        <f>I85+J85</f>
        <v>#REF!</v>
      </c>
      <c r="I85" s="115" t="e">
        <f>L85+O85</f>
        <v>#REF!</v>
      </c>
      <c r="J85" s="115" t="e">
        <f>M85+P85</f>
        <v>#REF!</v>
      </c>
      <c r="K85" s="111" t="e">
        <f>L85+M85</f>
        <v>#REF!</v>
      </c>
      <c r="L85" s="110" t="e">
        <f>'2025 год_ИСХ'!#REF!+'2025 год_ИСХ'!#REF!</f>
        <v>#REF!</v>
      </c>
      <c r="M85" s="96" t="e">
        <f>'2025 год_ИСХ'!#REF!+'2025 год_ИСХ'!#REF!</f>
        <v>#REF!</v>
      </c>
      <c r="N85" s="97" t="e">
        <f>O85+P85</f>
        <v>#REF!</v>
      </c>
      <c r="O85" s="95" t="e">
        <f>'2025 год_ИСХ'!#REF!</f>
        <v>#REF!</v>
      </c>
      <c r="P85" s="96" t="e">
        <f>'2025 год_ИСХ'!#REF!</f>
        <v>#REF!</v>
      </c>
      <c r="Q85" s="120" t="e">
        <f>R85+S85</f>
        <v>#REF!</v>
      </c>
      <c r="R85" s="119" t="e">
        <f>U85+X85</f>
        <v>#REF!</v>
      </c>
      <c r="S85" s="117" t="e">
        <f>V85+Y85</f>
        <v>#REF!</v>
      </c>
      <c r="T85" s="249" t="e">
        <f>U85+V85</f>
        <v>#REF!</v>
      </c>
      <c r="U85" s="95" t="e">
        <f>'2025 год_ИСХ'!#REF!+'2025 год_ИСХ'!#REF!</f>
        <v>#REF!</v>
      </c>
      <c r="V85" s="95" t="e">
        <f>'2025 год_ИСХ'!#REF!+'2025 год_ИСХ'!#REF!</f>
        <v>#REF!</v>
      </c>
      <c r="W85" s="25" t="e">
        <f>X85+Y85</f>
        <v>#REF!</v>
      </c>
      <c r="X85" s="95" t="e">
        <f>'2025 год_ИСХ'!#REF!</f>
        <v>#REF!</v>
      </c>
      <c r="Y85" s="94" t="e">
        <f>'2025 год_ИСХ'!#REF!</f>
        <v>#REF!</v>
      </c>
      <c r="Z85" s="88" t="e">
        <f>'2025 год_ИСХ'!#REF!</f>
        <v>#REF!</v>
      </c>
      <c r="AA85" s="90" t="e">
        <f>'2025 год_ИСХ'!#REF!</f>
        <v>#REF!</v>
      </c>
      <c r="AB85" s="90" t="e">
        <f>'2025 год_ИСХ'!#REF!</f>
        <v>#REF!</v>
      </c>
      <c r="AC85" s="90" t="e">
        <f>'2025 год_ИСХ'!#REF!</f>
        <v>#REF!</v>
      </c>
      <c r="AD85" s="90" t="e">
        <f>'2025 год_ИСХ'!#REF!</f>
        <v>#REF!</v>
      </c>
      <c r="AE85" s="90" t="e">
        <f>'2025 год_ИСХ'!#REF!</f>
        <v>#REF!</v>
      </c>
      <c r="AF85" s="90" t="e">
        <f>'2025 год_ИСХ'!#REF!</f>
        <v>#REF!</v>
      </c>
      <c r="AG85" s="90" t="e">
        <f>'2025 год_ИСХ'!#REF!</f>
        <v>#REF!</v>
      </c>
    </row>
    <row r="86" spans="1:41" customFormat="1">
      <c r="B86" s="121"/>
      <c r="C86" s="23"/>
      <c r="D86" s="87"/>
      <c r="E86" s="133"/>
      <c r="F86" s="87"/>
      <c r="G86" s="125"/>
      <c r="H86" s="114"/>
      <c r="I86" s="115"/>
      <c r="J86" s="115"/>
      <c r="K86" s="111"/>
      <c r="L86" s="110"/>
      <c r="M86" s="96"/>
      <c r="N86" s="97"/>
      <c r="O86" s="95"/>
      <c r="P86" s="96"/>
      <c r="Q86" s="120"/>
      <c r="R86" s="119"/>
      <c r="S86" s="117"/>
      <c r="T86" s="107"/>
      <c r="U86" s="95"/>
      <c r="V86" s="95"/>
      <c r="W86" s="25"/>
      <c r="X86" s="95"/>
      <c r="Y86" s="94"/>
      <c r="Z86" s="88"/>
      <c r="AA86" s="90"/>
      <c r="AB86" s="90"/>
      <c r="AC86" s="90"/>
      <c r="AD86" s="90"/>
      <c r="AE86" s="90"/>
      <c r="AF86" s="90"/>
      <c r="AG86" s="90"/>
    </row>
    <row r="87" spans="1:41" customFormat="1">
      <c r="A87">
        <f t="shared" ref="A87" si="96">A85+1</f>
        <v>41</v>
      </c>
      <c r="B87" s="121" t="str">
        <f t="shared" ref="B87" si="97">B85</f>
        <v>Курский район</v>
      </c>
      <c r="C87" s="23">
        <f t="shared" si="81"/>
        <v>0</v>
      </c>
      <c r="D87" s="87" t="str">
        <f>'2025 год_ИСХ'!B88</f>
        <v>город Курск</v>
      </c>
      <c r="E87" s="133" t="str">
        <f>'2025 год_ИСХ'!G88</f>
        <v>закрытая</v>
      </c>
      <c r="F87" s="87" t="str">
        <f>'2025 год_ИСХ'!C88</f>
        <v>ООО "Агропроект"</v>
      </c>
      <c r="G87" s="244">
        <v>3666120176</v>
      </c>
      <c r="H87" s="114" t="e">
        <f>I87+J87</f>
        <v>#REF!</v>
      </c>
      <c r="I87" s="115" t="e">
        <f>L87+O87</f>
        <v>#REF!</v>
      </c>
      <c r="J87" s="115" t="e">
        <f>M87+P87</f>
        <v>#REF!</v>
      </c>
      <c r="K87" s="111" t="e">
        <f>L87+M87</f>
        <v>#REF!</v>
      </c>
      <c r="L87" s="110" t="e">
        <f>'2025 год_ИСХ'!#REF!+'2025 год_ИСХ'!#REF!</f>
        <v>#REF!</v>
      </c>
      <c r="M87" s="96" t="e">
        <f>'2025 год_ИСХ'!#REF!+'2025 год_ИСХ'!#REF!</f>
        <v>#REF!</v>
      </c>
      <c r="N87" s="97" t="e">
        <f>O87+P87</f>
        <v>#REF!</v>
      </c>
      <c r="O87" s="95" t="e">
        <f>'2025 год_ИСХ'!#REF!</f>
        <v>#REF!</v>
      </c>
      <c r="P87" s="96" t="e">
        <f>'2025 год_ИСХ'!#REF!</f>
        <v>#REF!</v>
      </c>
      <c r="Q87" s="120" t="e">
        <f>R87+S87</f>
        <v>#REF!</v>
      </c>
      <c r="R87" s="119" t="e">
        <f>U87+X87</f>
        <v>#REF!</v>
      </c>
      <c r="S87" s="117" t="e">
        <f>V87+Y87</f>
        <v>#REF!</v>
      </c>
      <c r="T87" s="249" t="e">
        <f>U87+V87</f>
        <v>#REF!</v>
      </c>
      <c r="U87" s="95" t="e">
        <f>'2025 год_ИСХ'!#REF!+'2025 год_ИСХ'!#REF!</f>
        <v>#REF!</v>
      </c>
      <c r="V87" s="95" t="e">
        <f>'2025 год_ИСХ'!#REF!+'2025 год_ИСХ'!#REF!</f>
        <v>#REF!</v>
      </c>
      <c r="W87" s="25" t="e">
        <f>X87+Y87</f>
        <v>#REF!</v>
      </c>
      <c r="X87" s="95" t="e">
        <f>'2025 год_ИСХ'!#REF!</f>
        <v>#REF!</v>
      </c>
      <c r="Y87" s="94" t="e">
        <f>'2025 год_ИСХ'!#REF!</f>
        <v>#REF!</v>
      </c>
      <c r="Z87" s="88">
        <f>'2025 год_ИСХ'!AA89</f>
        <v>0</v>
      </c>
      <c r="AA87" s="90">
        <f>'2025 год_ИСХ'!AD89</f>
        <v>0</v>
      </c>
      <c r="AB87" s="90">
        <f>'2025 год_ИСХ'!Z89</f>
        <v>2069.2199999999998</v>
      </c>
      <c r="AC87" s="90">
        <f>'2025 год_ИСХ'!AC89</f>
        <v>2335.23</v>
      </c>
      <c r="AD87" s="90">
        <f>'2025 год_ИСХ'!AA88</f>
        <v>0</v>
      </c>
      <c r="AE87" s="90">
        <f>'2025 год_ИСХ'!AD88</f>
        <v>0</v>
      </c>
      <c r="AF87" s="90">
        <f>'2025 год_ИСХ'!Z88</f>
        <v>0</v>
      </c>
      <c r="AG87" s="90">
        <f>'2025 год_ИСХ'!AC88</f>
        <v>0</v>
      </c>
    </row>
    <row r="88" spans="1:41" customFormat="1">
      <c r="B88" s="121"/>
      <c r="C88" s="23"/>
      <c r="D88" s="87"/>
      <c r="E88" s="133"/>
      <c r="F88" s="87"/>
      <c r="G88" s="125"/>
      <c r="H88" s="114"/>
      <c r="I88" s="115"/>
      <c r="J88" s="115"/>
      <c r="K88" s="111"/>
      <c r="L88" s="208"/>
      <c r="M88" s="96"/>
      <c r="N88" s="97"/>
      <c r="O88" s="95"/>
      <c r="P88" s="96"/>
      <c r="Q88" s="120"/>
      <c r="R88" s="119"/>
      <c r="S88" s="117"/>
      <c r="T88" s="107"/>
      <c r="U88" s="95"/>
      <c r="V88" s="95"/>
      <c r="W88" s="25"/>
      <c r="X88" s="95"/>
      <c r="Y88" s="94"/>
      <c r="Z88" s="88"/>
      <c r="AA88" s="90"/>
      <c r="AB88" s="90"/>
      <c r="AC88" s="90"/>
      <c r="AD88" s="90"/>
      <c r="AE88" s="90"/>
      <c r="AF88" s="90"/>
      <c r="AG88" s="90"/>
    </row>
    <row r="89" spans="1:41" s="240" customFormat="1">
      <c r="A89">
        <f t="shared" ref="A89" si="98">A87+1</f>
        <v>42</v>
      </c>
      <c r="B89" s="121" t="str">
        <f>'2025 год_ИСХ'!A90</f>
        <v>Курчатовский район</v>
      </c>
      <c r="C89" s="23">
        <f t="shared" si="81"/>
        <v>0</v>
      </c>
      <c r="D89" s="87" t="str">
        <f>'2025 год_ИСХ'!B90</f>
        <v>город Курчатов</v>
      </c>
      <c r="E89" s="133" t="str">
        <f>'2025 год_ИСХ'!G90</f>
        <v>открытая</v>
      </c>
      <c r="F89" s="87" t="str">
        <f>'2025 год_ИСХ'!C90</f>
        <v xml:space="preserve">МУП "Гортеплосеть"
</v>
      </c>
      <c r="G89" s="244">
        <v>4634002573</v>
      </c>
      <c r="H89" s="251" t="e">
        <f>I89+J89</f>
        <v>#REF!</v>
      </c>
      <c r="I89" s="252" t="e">
        <f>L89+O89</f>
        <v>#REF!</v>
      </c>
      <c r="J89" s="252" t="e">
        <f>M89+P89</f>
        <v>#REF!</v>
      </c>
      <c r="K89" s="111" t="e">
        <f>L89+M89</f>
        <v>#REF!</v>
      </c>
      <c r="L89" s="110" t="e">
        <f>'2025 год_ИСХ'!#REF!+'2025 год_ИСХ'!#REF!</f>
        <v>#REF!</v>
      </c>
      <c r="M89" s="96" t="e">
        <f>'2025 год_ИСХ'!#REF!+'2025 год_ИСХ'!#REF!</f>
        <v>#REF!</v>
      </c>
      <c r="N89" s="97" t="e">
        <f>O89+P89</f>
        <v>#REF!</v>
      </c>
      <c r="O89" s="95" t="e">
        <f>'2025 год_ИСХ'!#REF!</f>
        <v>#REF!</v>
      </c>
      <c r="P89" s="96" t="e">
        <f>'2025 год_ИСХ'!#REF!</f>
        <v>#REF!</v>
      </c>
      <c r="Q89" s="253" t="e">
        <f>R89+S89</f>
        <v>#REF!</v>
      </c>
      <c r="R89" s="95" t="e">
        <f>U89+X89</f>
        <v>#REF!</v>
      </c>
      <c r="S89" s="96" t="e">
        <f>V89+Y89</f>
        <v>#REF!</v>
      </c>
      <c r="T89" s="107" t="e">
        <f>U89+V89</f>
        <v>#REF!</v>
      </c>
      <c r="U89" s="95" t="e">
        <f>'2025 год_ИСХ'!#REF!+'2025 год_ИСХ'!#REF!</f>
        <v>#REF!</v>
      </c>
      <c r="V89" s="95" t="e">
        <f>'2025 год_ИСХ'!#REF!+'2025 год_ИСХ'!#REF!</f>
        <v>#REF!</v>
      </c>
      <c r="W89" s="25" t="e">
        <f>X89+Y89</f>
        <v>#REF!</v>
      </c>
      <c r="X89" s="95" t="e">
        <f>'2025 год_ИСХ'!#REF!</f>
        <v>#REF!</v>
      </c>
      <c r="Y89" s="94" t="e">
        <f>'2025 год_ИСХ'!#REF!</f>
        <v>#REF!</v>
      </c>
      <c r="Z89" s="88">
        <f>'2025 год_ИСХ'!AA91</f>
        <v>826.90913904444119</v>
      </c>
      <c r="AA89" s="90">
        <f>'2025 год_ИСХ'!AD91</f>
        <v>922.51</v>
      </c>
      <c r="AB89" s="90">
        <f>'2025 год_ИСХ'!Z91</f>
        <v>826.90913904444119</v>
      </c>
      <c r="AC89" s="90">
        <f>'2025 год_ИСХ'!AC91</f>
        <v>922.51</v>
      </c>
      <c r="AD89" s="90">
        <f>'2025 год_ИСХ'!AA90</f>
        <v>25.152000000000001</v>
      </c>
      <c r="AE89" s="90">
        <f>'2025 год_ИСХ'!AD90</f>
        <v>26.86</v>
      </c>
      <c r="AF89" s="90">
        <f>'2025 год_ИСХ'!Z90</f>
        <v>25.152000000000001</v>
      </c>
      <c r="AG89" s="90">
        <f>'2025 год_ИСХ'!AC90</f>
        <v>26.86</v>
      </c>
      <c r="AH89" s="1"/>
      <c r="AI89" s="1"/>
      <c r="AJ89" s="1"/>
      <c r="AK89" s="1"/>
      <c r="AL89" s="1"/>
      <c r="AM89" s="1"/>
      <c r="AN89" s="1"/>
      <c r="AO89" s="1"/>
    </row>
    <row r="90" spans="1:41" s="240" customFormat="1">
      <c r="A90"/>
      <c r="B90" s="121"/>
      <c r="C90" s="23"/>
      <c r="D90" s="87"/>
      <c r="E90" s="133"/>
      <c r="F90" s="87"/>
      <c r="G90" s="125"/>
      <c r="H90" s="251"/>
      <c r="I90" s="252"/>
      <c r="J90" s="252"/>
      <c r="K90" s="111"/>
      <c r="L90" s="208"/>
      <c r="M90" s="96"/>
      <c r="N90" s="97"/>
      <c r="O90" s="95"/>
      <c r="P90" s="96"/>
      <c r="Q90" s="253"/>
      <c r="R90" s="95"/>
      <c r="S90" s="96"/>
      <c r="T90" s="107"/>
      <c r="U90" s="95"/>
      <c r="V90" s="95"/>
      <c r="W90" s="25"/>
      <c r="X90" s="95"/>
      <c r="Y90" s="94"/>
      <c r="Z90" s="88"/>
      <c r="AA90" s="90"/>
      <c r="AB90" s="90"/>
      <c r="AC90" s="90"/>
      <c r="AD90" s="90"/>
      <c r="AE90" s="90"/>
      <c r="AF90" s="90"/>
      <c r="AG90" s="90"/>
      <c r="AH90" s="1"/>
      <c r="AI90" s="1"/>
      <c r="AJ90" s="1"/>
      <c r="AK90" s="1"/>
      <c r="AL90" s="1"/>
      <c r="AM90" s="1"/>
      <c r="AN90" s="1"/>
      <c r="AO90" s="1"/>
    </row>
    <row r="91" spans="1:41" customFormat="1">
      <c r="A91">
        <f t="shared" ref="A91" si="99">A89+1</f>
        <v>43</v>
      </c>
      <c r="B91" s="121" t="str">
        <f t="shared" ref="B91" si="100">B89</f>
        <v>Курчатовский район</v>
      </c>
      <c r="C91" s="23">
        <f t="shared" si="81"/>
        <v>0</v>
      </c>
      <c r="D91" s="87" t="str">
        <f>'2025 год_ИСХ'!B92</f>
        <v>город Курчатов</v>
      </c>
      <c r="E91" s="133" t="str">
        <f>'2025 год_ИСХ'!G92</f>
        <v>открытая</v>
      </c>
      <c r="F91" s="87" t="str">
        <f>'2025 год_ИСХ'!C92</f>
        <v>АО «Концерн Росэнергоатом» (филиал «Курская атомная станция»)</v>
      </c>
      <c r="G91" s="244">
        <v>7721632827</v>
      </c>
      <c r="H91" s="114" t="e">
        <f>I91+J91</f>
        <v>#REF!</v>
      </c>
      <c r="I91" s="115" t="e">
        <f>L91+O91</f>
        <v>#REF!</v>
      </c>
      <c r="J91" s="115" t="e">
        <f>M91+P91</f>
        <v>#REF!</v>
      </c>
      <c r="K91" s="111" t="e">
        <f>L91+M91</f>
        <v>#REF!</v>
      </c>
      <c r="L91" s="110" t="e">
        <f>'2025 год_ИСХ'!#REF!+'2025 год_ИСХ'!#REF!</f>
        <v>#REF!</v>
      </c>
      <c r="M91" s="96" t="e">
        <f>'2025 год_ИСХ'!#REF!+'2025 год_ИСХ'!#REF!</f>
        <v>#REF!</v>
      </c>
      <c r="N91" s="97" t="e">
        <f>O91+P91</f>
        <v>#REF!</v>
      </c>
      <c r="O91" s="95" t="e">
        <f>'2025 год_ИСХ'!#REF!</f>
        <v>#REF!</v>
      </c>
      <c r="P91" s="96" t="e">
        <f>'2025 год_ИСХ'!#REF!</f>
        <v>#REF!</v>
      </c>
      <c r="Q91" s="120" t="e">
        <f>R91+S91</f>
        <v>#REF!</v>
      </c>
      <c r="R91" s="119" t="e">
        <f>U91+X91</f>
        <v>#REF!</v>
      </c>
      <c r="S91" s="117" t="e">
        <f>V91+Y91</f>
        <v>#REF!</v>
      </c>
      <c r="T91" s="107" t="e">
        <f>U91+V91</f>
        <v>#REF!</v>
      </c>
      <c r="U91" s="95" t="e">
        <f>'2025 год_ИСХ'!#REF!+'2025 год_ИСХ'!#REF!</f>
        <v>#REF!</v>
      </c>
      <c r="V91" s="95" t="e">
        <f>'2025 год_ИСХ'!#REF!+'2025 год_ИСХ'!#REF!</f>
        <v>#REF!</v>
      </c>
      <c r="W91" s="25" t="e">
        <f>X91+Y91</f>
        <v>#REF!</v>
      </c>
      <c r="X91" s="95" t="e">
        <f>'2025 год_ИСХ'!#REF!</f>
        <v>#REF!</v>
      </c>
      <c r="Y91" s="94" t="e">
        <f>'2025 год_ИСХ'!#REF!</f>
        <v>#REF!</v>
      </c>
      <c r="Z91" s="88">
        <f>'2025 год_ИСХ'!AA93</f>
        <v>325.24</v>
      </c>
      <c r="AA91" s="90">
        <f>'2025 год_ИСХ'!AD93</f>
        <v>366.77</v>
      </c>
      <c r="AB91" s="90">
        <f>'2025 год_ИСХ'!Z93</f>
        <v>325.24</v>
      </c>
      <c r="AC91" s="90">
        <f>'2025 год_ИСХ'!AC93</f>
        <v>366.77</v>
      </c>
      <c r="AD91" s="90">
        <f>'2025 год_ИСХ'!AA92</f>
        <v>25.15</v>
      </c>
      <c r="AE91" s="90">
        <f>'2025 год_ИСХ'!AD92</f>
        <v>26.86</v>
      </c>
      <c r="AF91" s="90">
        <f>'2025 год_ИСХ'!Z92</f>
        <v>25.15</v>
      </c>
      <c r="AG91" s="90">
        <f>'2025 год_ИСХ'!AC92</f>
        <v>26.86</v>
      </c>
    </row>
    <row r="92" spans="1:41" customFormat="1">
      <c r="B92" s="121"/>
      <c r="C92" s="23"/>
      <c r="D92" s="87"/>
      <c r="E92" s="133"/>
      <c r="F92" s="87"/>
      <c r="G92" s="125"/>
      <c r="H92" s="114"/>
      <c r="I92" s="115"/>
      <c r="J92" s="115"/>
      <c r="K92" s="111"/>
      <c r="L92" s="110"/>
      <c r="M92" s="96"/>
      <c r="N92" s="97"/>
      <c r="O92" s="95"/>
      <c r="P92" s="96"/>
      <c r="Q92" s="120"/>
      <c r="R92" s="119"/>
      <c r="S92" s="117"/>
      <c r="T92" s="107"/>
      <c r="U92" s="95"/>
      <c r="V92" s="95"/>
      <c r="W92" s="25"/>
      <c r="X92" s="95"/>
      <c r="Y92" s="94"/>
      <c r="Z92" s="88"/>
      <c r="AA92" s="90"/>
      <c r="AB92" s="90"/>
      <c r="AC92" s="90"/>
      <c r="AD92" s="90"/>
      <c r="AE92" s="90"/>
      <c r="AF92" s="90"/>
      <c r="AG92" s="90"/>
    </row>
    <row r="93" spans="1:41" customFormat="1">
      <c r="A93">
        <f t="shared" ref="A93" si="101">A91+1</f>
        <v>44</v>
      </c>
      <c r="B93" s="121" t="str">
        <f>'2025 год_ИСХ'!A94</f>
        <v>Щигровский район</v>
      </c>
      <c r="C93" s="23">
        <f t="shared" si="81"/>
        <v>0</v>
      </c>
      <c r="D93" s="87" t="str">
        <f>'2025 год_ИСХ'!B94</f>
        <v>г.Щигры</v>
      </c>
      <c r="E93" s="133" t="str">
        <f>'2025 год_ИСХ'!G94</f>
        <v>закрытая</v>
      </c>
      <c r="F93" s="87" t="str">
        <f>'2025 год_ИСХ'!C94</f>
        <v>ГУПКО "Курскоблжилкомхоз"</v>
      </c>
      <c r="G93" s="243">
        <v>4632024035</v>
      </c>
      <c r="H93" s="114" t="e">
        <f>I93+J93</f>
        <v>#REF!</v>
      </c>
      <c r="I93" s="115" t="e">
        <f>L93+O93</f>
        <v>#REF!</v>
      </c>
      <c r="J93" s="115" t="e">
        <f>M93+P93</f>
        <v>#REF!</v>
      </c>
      <c r="K93" s="111" t="e">
        <f>L93+M93</f>
        <v>#REF!</v>
      </c>
      <c r="L93" s="110" t="e">
        <f>'2025 год_ИСХ'!#REF!+'2025 год_ИСХ'!#REF!</f>
        <v>#REF!</v>
      </c>
      <c r="M93" s="96" t="e">
        <f>'2025 год_ИСХ'!#REF!+'2025 год_ИСХ'!#REF!</f>
        <v>#REF!</v>
      </c>
      <c r="N93" s="97" t="e">
        <f>O93+P93</f>
        <v>#REF!</v>
      </c>
      <c r="O93" s="95" t="e">
        <f>'2025 год_ИСХ'!#REF!</f>
        <v>#REF!</v>
      </c>
      <c r="P93" s="96" t="e">
        <f>'2025 год_ИСХ'!#REF!</f>
        <v>#REF!</v>
      </c>
      <c r="Q93" s="120" t="e">
        <f>R93+S93</f>
        <v>#REF!</v>
      </c>
      <c r="R93" s="119" t="e">
        <f>U93+X93</f>
        <v>#REF!</v>
      </c>
      <c r="S93" s="117" t="e">
        <f>V93+Y93</f>
        <v>#REF!</v>
      </c>
      <c r="T93" s="249" t="e">
        <f>U93+V93</f>
        <v>#REF!</v>
      </c>
      <c r="U93" s="95" t="e">
        <f>'2025 год_ИСХ'!#REF!+'2025 год_ИСХ'!#REF!</f>
        <v>#REF!</v>
      </c>
      <c r="V93" s="95" t="e">
        <f>'2025 год_ИСХ'!#REF!+'2025 год_ИСХ'!#REF!</f>
        <v>#REF!</v>
      </c>
      <c r="W93" s="25" t="e">
        <f>X93+Y93</f>
        <v>#REF!</v>
      </c>
      <c r="X93" s="95" t="e">
        <f>'2025 год_ИСХ'!#REF!</f>
        <v>#REF!</v>
      </c>
      <c r="Y93" s="94" t="e">
        <f>'2025 год_ИСХ'!#REF!</f>
        <v>#REF!</v>
      </c>
      <c r="Z93" s="88">
        <f>'2025 год_ИСХ'!AA95</f>
        <v>3758.5679999999998</v>
      </c>
      <c r="AA93" s="90">
        <f>'2025 год_ИСХ'!AD95</f>
        <v>4505.8919999999998</v>
      </c>
      <c r="AB93" s="90">
        <f>'2025 год_ИСХ'!Z95</f>
        <v>2084.56</v>
      </c>
      <c r="AC93" s="90">
        <f>'2025 год_ИСХ'!AC95</f>
        <v>2318.98</v>
      </c>
      <c r="AD93" s="90">
        <f>'2025 год_ИСХ'!AA94</f>
        <v>72.983999999999995</v>
      </c>
      <c r="AE93" s="90">
        <f>'2025 год_ИСХ'!AD94</f>
        <v>77.051999999999992</v>
      </c>
      <c r="AF93" s="90">
        <f>'2025 год_ИСХ'!Z94</f>
        <v>68.64</v>
      </c>
      <c r="AG93" s="90">
        <f>'2025 год_ИСХ'!AC94</f>
        <v>73.44</v>
      </c>
    </row>
    <row r="94" spans="1:41" customFormat="1">
      <c r="B94" s="121"/>
      <c r="C94" s="23"/>
      <c r="D94" s="87"/>
      <c r="E94" s="133"/>
      <c r="F94" s="87"/>
      <c r="G94" s="125"/>
      <c r="H94" s="114"/>
      <c r="I94" s="115"/>
      <c r="J94" s="115"/>
      <c r="K94" s="111"/>
      <c r="L94" s="110"/>
      <c r="M94" s="96"/>
      <c r="N94" s="97"/>
      <c r="O94" s="95"/>
      <c r="P94" s="96"/>
      <c r="Q94" s="120"/>
      <c r="R94" s="119"/>
      <c r="S94" s="117"/>
      <c r="T94" s="107"/>
      <c r="U94" s="95"/>
      <c r="V94" s="95"/>
      <c r="W94" s="25"/>
      <c r="X94" s="95"/>
      <c r="Y94" s="94"/>
      <c r="Z94" s="88"/>
      <c r="AA94" s="90"/>
      <c r="AB94" s="90"/>
      <c r="AC94" s="90"/>
      <c r="AD94" s="90"/>
      <c r="AE94" s="90"/>
      <c r="AF94" s="90"/>
      <c r="AG94" s="90"/>
    </row>
    <row r="95" spans="1:41" customFormat="1">
      <c r="A95">
        <f t="shared" ref="A95" si="102">A93+1</f>
        <v>45</v>
      </c>
      <c r="B95" s="121" t="str">
        <f t="shared" ref="B95" si="103">B93</f>
        <v>Щигровский район</v>
      </c>
      <c r="C95" s="23">
        <f t="shared" si="81"/>
        <v>0</v>
      </c>
      <c r="D95" s="87" t="str">
        <f>'2025 год_ИСХ'!B96</f>
        <v>г.Щигры</v>
      </c>
      <c r="E95" s="133" t="str">
        <f>'2025 год_ИСХ'!G96</f>
        <v>открытая</v>
      </c>
      <c r="F95" s="87" t="str">
        <f>'2025 год_ИСХ'!C96</f>
        <v>ГУПКО "Курскоблжилкомхоз"</v>
      </c>
      <c r="G95" s="243">
        <v>4632024035</v>
      </c>
      <c r="H95" s="114" t="e">
        <f>I95+J95</f>
        <v>#REF!</v>
      </c>
      <c r="I95" s="115" t="e">
        <f>L95+O95</f>
        <v>#REF!</v>
      </c>
      <c r="J95" s="115" t="e">
        <f>M95+P95</f>
        <v>#REF!</v>
      </c>
      <c r="K95" s="111" t="e">
        <f>L95+M95</f>
        <v>#REF!</v>
      </c>
      <c r="L95" s="110" t="e">
        <f>'2025 год_ИСХ'!#REF!+'2025 год_ИСХ'!#REF!</f>
        <v>#REF!</v>
      </c>
      <c r="M95" s="96" t="e">
        <f>'2025 год_ИСХ'!#REF!+'2025 год_ИСХ'!#REF!</f>
        <v>#REF!</v>
      </c>
      <c r="N95" s="97" t="e">
        <f>O95+P95</f>
        <v>#REF!</v>
      </c>
      <c r="O95" s="95" t="e">
        <f>'2025 год_ИСХ'!#REF!</f>
        <v>#REF!</v>
      </c>
      <c r="P95" s="96" t="e">
        <f>'2025 год_ИСХ'!#REF!</f>
        <v>#REF!</v>
      </c>
      <c r="Q95" s="120" t="e">
        <f>R95+S95</f>
        <v>#REF!</v>
      </c>
      <c r="R95" s="119" t="e">
        <f>U95+X95</f>
        <v>#REF!</v>
      </c>
      <c r="S95" s="117" t="e">
        <f>V95+Y95</f>
        <v>#REF!</v>
      </c>
      <c r="T95" s="107" t="e">
        <f>U95+V95</f>
        <v>#REF!</v>
      </c>
      <c r="U95" s="95" t="e">
        <f>'2025 год_ИСХ'!#REF!+'2025 год_ИСХ'!#REF!</f>
        <v>#REF!</v>
      </c>
      <c r="V95" s="95" t="e">
        <f>'2025 год_ИСХ'!#REF!+'2025 год_ИСХ'!#REF!</f>
        <v>#REF!</v>
      </c>
      <c r="W95" s="25" t="e">
        <f>X95+Y95</f>
        <v>#REF!</v>
      </c>
      <c r="X95" s="95" t="e">
        <f>'2025 год_ИСХ'!#REF!</f>
        <v>#REF!</v>
      </c>
      <c r="Y95" s="94" t="e">
        <f>'2025 год_ИСХ'!#REF!</f>
        <v>#REF!</v>
      </c>
      <c r="Z95" s="88">
        <f>'2025 год_ИСХ'!AA97</f>
        <v>3758.5679999999998</v>
      </c>
      <c r="AA95" s="90">
        <f>'2025 год_ИСХ'!AD97</f>
        <v>4505.8919999999998</v>
      </c>
      <c r="AB95" s="90">
        <f>'2025 год_ИСХ'!Z97</f>
        <v>2084.56</v>
      </c>
      <c r="AC95" s="90">
        <f>'2025 год_ИСХ'!AC97</f>
        <v>2318.98</v>
      </c>
      <c r="AD95" s="90">
        <f>'2025 год_ИСХ'!AA96</f>
        <v>72.983999999999995</v>
      </c>
      <c r="AE95" s="90">
        <f>'2025 год_ИСХ'!AD96</f>
        <v>77.051999999999992</v>
      </c>
      <c r="AF95" s="90">
        <f>'2025 год_ИСХ'!Z96</f>
        <v>68.64</v>
      </c>
      <c r="AG95" s="90">
        <f>'2025 год_ИСХ'!AC96</f>
        <v>73.44</v>
      </c>
    </row>
    <row r="96" spans="1:41" customFormat="1">
      <c r="B96" s="121"/>
      <c r="C96" s="23"/>
      <c r="D96" s="87"/>
      <c r="E96" s="133"/>
      <c r="F96" s="87"/>
      <c r="G96" s="125"/>
      <c r="H96" s="114"/>
      <c r="I96" s="115"/>
      <c r="J96" s="115"/>
      <c r="K96" s="111"/>
      <c r="L96" s="110"/>
      <c r="M96" s="96"/>
      <c r="N96" s="97"/>
      <c r="O96" s="95"/>
      <c r="P96" s="96"/>
      <c r="Q96" s="120"/>
      <c r="R96" s="119"/>
      <c r="S96" s="117"/>
      <c r="T96" s="107"/>
      <c r="U96" s="95"/>
      <c r="V96" s="95"/>
      <c r="W96" s="25"/>
      <c r="X96" s="95"/>
      <c r="Y96" s="94"/>
      <c r="Z96" s="88"/>
      <c r="AA96" s="90"/>
      <c r="AB96" s="90"/>
      <c r="AC96" s="90"/>
      <c r="AD96" s="90"/>
      <c r="AE96" s="90"/>
      <c r="AF96" s="90"/>
      <c r="AG96" s="90"/>
    </row>
    <row r="97" spans="1:33" customFormat="1">
      <c r="A97">
        <f t="shared" ref="A97" si="104">A95+1</f>
        <v>46</v>
      </c>
      <c r="B97" s="121" t="str">
        <f>'2025 год_ИСХ'!A98</f>
        <v>Льговский район</v>
      </c>
      <c r="C97" s="23">
        <f t="shared" si="81"/>
        <v>0</v>
      </c>
      <c r="D97" s="87" t="str">
        <f>'2025 год_ИСХ'!B98</f>
        <v>г.Льгов</v>
      </c>
      <c r="E97" s="133" t="str">
        <f>'2025 год_ИСХ'!G98</f>
        <v>Закрытая</v>
      </c>
      <c r="F97" s="87" t="str">
        <f>'2025 год_ИСХ'!C98</f>
        <v>ГУПКО "Курскоблжилкомхоз"</v>
      </c>
      <c r="G97" s="243">
        <v>4632024035</v>
      </c>
      <c r="H97" s="114" t="e">
        <f>I97+J97</f>
        <v>#REF!</v>
      </c>
      <c r="I97" s="115" t="e">
        <f>L97+O97</f>
        <v>#REF!</v>
      </c>
      <c r="J97" s="115" t="e">
        <f>M97+P97</f>
        <v>#REF!</v>
      </c>
      <c r="K97" s="111" t="e">
        <f>L97+M97</f>
        <v>#REF!</v>
      </c>
      <c r="L97" s="110" t="e">
        <f>'2025 год_ИСХ'!#REF!+'2025 год_ИСХ'!#REF!</f>
        <v>#REF!</v>
      </c>
      <c r="M97" s="96" t="e">
        <f>'2025 год_ИСХ'!#REF!+'2025 год_ИСХ'!#REF!</f>
        <v>#REF!</v>
      </c>
      <c r="N97" s="97" t="e">
        <f>O97+P97</f>
        <v>#REF!</v>
      </c>
      <c r="O97" s="95" t="e">
        <f>'2025 год_ИСХ'!#REF!</f>
        <v>#REF!</v>
      </c>
      <c r="P97" s="96" t="e">
        <f>'2025 год_ИСХ'!#REF!</f>
        <v>#REF!</v>
      </c>
      <c r="Q97" s="120" t="e">
        <f>R97+S97</f>
        <v>#REF!</v>
      </c>
      <c r="R97" s="119" t="e">
        <f>U97+X97</f>
        <v>#REF!</v>
      </c>
      <c r="S97" s="117" t="e">
        <f>V97+Y97</f>
        <v>#REF!</v>
      </c>
      <c r="T97" s="249" t="e">
        <f>U97+V97</f>
        <v>#REF!</v>
      </c>
      <c r="U97" s="95" t="e">
        <f>'2025 год_ИСХ'!#REF!+'2025 год_ИСХ'!#REF!</f>
        <v>#REF!</v>
      </c>
      <c r="V97" s="95" t="e">
        <f>'2025 год_ИСХ'!#REF!+'2025 год_ИСХ'!#REF!</f>
        <v>#REF!</v>
      </c>
      <c r="W97" s="25" t="e">
        <f>X97+Y97</f>
        <v>#REF!</v>
      </c>
      <c r="X97" s="95" t="e">
        <f>'2025 год_ИСХ'!#REF!</f>
        <v>#REF!</v>
      </c>
      <c r="Y97" s="94" t="e">
        <f>'2025 год_ИСХ'!#REF!</f>
        <v>#REF!</v>
      </c>
      <c r="Z97" s="88">
        <f>'2025 год_ИСХ'!AA99</f>
        <v>3758.5679999999998</v>
      </c>
      <c r="AA97" s="90">
        <f>'2025 год_ИСХ'!AD99</f>
        <v>4505.8919999999998</v>
      </c>
      <c r="AB97" s="90">
        <f>'2025 год_ИСХ'!Z99</f>
        <v>0</v>
      </c>
      <c r="AC97" s="90">
        <f>'2025 год_ИСХ'!AC99</f>
        <v>0</v>
      </c>
      <c r="AD97" s="90">
        <f>'2025 год_ИСХ'!AA98</f>
        <v>77.004000000000005</v>
      </c>
      <c r="AE97" s="90">
        <f>'2025 год_ИСХ'!AD98</f>
        <v>77.291999999999987</v>
      </c>
      <c r="AF97" s="90">
        <f>'2025 год_ИСХ'!Z98</f>
        <v>0</v>
      </c>
      <c r="AG97" s="90">
        <f>'2025 год_ИСХ'!AC98</f>
        <v>0</v>
      </c>
    </row>
    <row r="98" spans="1:33" customFormat="1">
      <c r="B98" s="121"/>
      <c r="C98" s="23"/>
      <c r="D98" s="87"/>
      <c r="E98" s="133"/>
      <c r="F98" s="87"/>
      <c r="G98" s="125"/>
      <c r="H98" s="114"/>
      <c r="I98" s="115"/>
      <c r="J98" s="115"/>
      <c r="K98" s="111"/>
      <c r="L98" s="110"/>
      <c r="M98" s="96"/>
      <c r="N98" s="97"/>
      <c r="O98" s="95"/>
      <c r="P98" s="96"/>
      <c r="Q98" s="120"/>
      <c r="R98" s="119"/>
      <c r="S98" s="117"/>
      <c r="T98" s="107"/>
      <c r="U98" s="95"/>
      <c r="V98" s="95"/>
      <c r="W98" s="25"/>
      <c r="X98" s="95"/>
      <c r="Y98" s="94"/>
      <c r="Z98" s="88"/>
      <c r="AA98" s="90"/>
      <c r="AB98" s="90"/>
      <c r="AC98" s="90"/>
      <c r="AD98" s="90"/>
      <c r="AE98" s="90"/>
      <c r="AF98" s="90"/>
      <c r="AG98" s="90"/>
    </row>
    <row r="99" spans="1:33" customFormat="1">
      <c r="A99">
        <f t="shared" ref="A99:A121" si="105">A97+1</f>
        <v>47</v>
      </c>
      <c r="B99" s="121" t="str">
        <f>'2025 год_ИСХ'!A100</f>
        <v>Фатежский район</v>
      </c>
      <c r="C99" s="23">
        <f t="shared" si="81"/>
        <v>0</v>
      </c>
      <c r="D99" s="87" t="str">
        <f>'2025 год_ИСХ'!B100</f>
        <v>г.Фатеж</v>
      </c>
      <c r="E99" s="133" t="str">
        <f>'2025 год_ИСХ'!G100</f>
        <v>Закрытая</v>
      </c>
      <c r="F99" s="87" t="str">
        <f>'2025 год_ИСХ'!C100</f>
        <v>ГУПКО "Курскоблжилкомхоз"</v>
      </c>
      <c r="G99" s="243">
        <v>4632024035</v>
      </c>
      <c r="H99" s="114" t="e">
        <f>I99+J99</f>
        <v>#REF!</v>
      </c>
      <c r="I99" s="115" t="e">
        <f>L99+O99</f>
        <v>#REF!</v>
      </c>
      <c r="J99" s="115" t="e">
        <f>M99+P99</f>
        <v>#REF!</v>
      </c>
      <c r="K99" s="111" t="e">
        <f>L99+M99</f>
        <v>#REF!</v>
      </c>
      <c r="L99" s="110" t="e">
        <f>'2025 год_ИСХ'!#REF!+'2025 год_ИСХ'!#REF!</f>
        <v>#REF!</v>
      </c>
      <c r="M99" s="96" t="e">
        <f>'2025 год_ИСХ'!#REF!+'2025 год_ИСХ'!#REF!</f>
        <v>#REF!</v>
      </c>
      <c r="N99" s="97" t="e">
        <f>O99+P99</f>
        <v>#REF!</v>
      </c>
      <c r="O99" s="95" t="e">
        <f>'2025 год_ИСХ'!#REF!</f>
        <v>#REF!</v>
      </c>
      <c r="P99" s="96" t="e">
        <f>'2025 год_ИСХ'!#REF!</f>
        <v>#REF!</v>
      </c>
      <c r="Q99" s="120" t="e">
        <f>R99+S99</f>
        <v>#REF!</v>
      </c>
      <c r="R99" s="119" t="e">
        <f>U99+X99</f>
        <v>#REF!</v>
      </c>
      <c r="S99" s="117" t="e">
        <f>V99+Y99</f>
        <v>#REF!</v>
      </c>
      <c r="T99" s="249" t="e">
        <f>U99+V99</f>
        <v>#REF!</v>
      </c>
      <c r="U99" s="95" t="e">
        <f>'2025 год_ИСХ'!#REF!+'2025 год_ИСХ'!#REF!</f>
        <v>#REF!</v>
      </c>
      <c r="V99" s="95" t="e">
        <f>'2025 год_ИСХ'!#REF!+'2025 год_ИСХ'!#REF!</f>
        <v>#REF!</v>
      </c>
      <c r="W99" s="25" t="e">
        <f>X99+Y99</f>
        <v>#REF!</v>
      </c>
      <c r="X99" s="95" t="e">
        <f>'2025 год_ИСХ'!#REF!</f>
        <v>#REF!</v>
      </c>
      <c r="Y99" s="94" t="e">
        <f>'2025 год_ИСХ'!#REF!</f>
        <v>#REF!</v>
      </c>
      <c r="Z99" s="88">
        <f>'2025 год_ИСХ'!AA101</f>
        <v>3758.5679999999998</v>
      </c>
      <c r="AA99" s="90">
        <f>'2025 год_ИСХ'!AD101</f>
        <v>4505.8919999999998</v>
      </c>
      <c r="AB99" s="90">
        <f>'2025 год_ИСХ'!Z101</f>
        <v>0</v>
      </c>
      <c r="AC99" s="90">
        <f>'2025 год_ИСХ'!AC101</f>
        <v>0</v>
      </c>
      <c r="AD99" s="90">
        <f>'2025 год_ИСХ'!AA100</f>
        <v>72.983999999999995</v>
      </c>
      <c r="AE99" s="90">
        <f>'2025 год_ИСХ'!AD100</f>
        <v>77.051999999999992</v>
      </c>
      <c r="AF99" s="90">
        <f>'2025 год_ИСХ'!Z100</f>
        <v>0</v>
      </c>
      <c r="AG99" s="90">
        <f>'2025 год_ИСХ'!AC100</f>
        <v>0</v>
      </c>
    </row>
    <row r="100" spans="1:33" customFormat="1">
      <c r="B100" s="121"/>
      <c r="C100" s="23"/>
      <c r="D100" s="87"/>
      <c r="E100" s="133"/>
      <c r="F100" s="87"/>
      <c r="G100" s="125"/>
      <c r="H100" s="114"/>
      <c r="I100" s="115"/>
      <c r="J100" s="115"/>
      <c r="K100" s="111"/>
      <c r="L100" s="110"/>
      <c r="M100" s="96"/>
      <c r="N100" s="97"/>
      <c r="O100" s="95"/>
      <c r="P100" s="96"/>
      <c r="Q100" s="120"/>
      <c r="R100" s="119"/>
      <c r="S100" s="117"/>
      <c r="T100" s="107"/>
      <c r="U100" s="95"/>
      <c r="V100" s="95"/>
      <c r="W100" s="25"/>
      <c r="X100" s="95"/>
      <c r="Y100" s="94"/>
      <c r="Z100" s="88"/>
      <c r="AA100" s="90"/>
      <c r="AB100" s="90"/>
      <c r="AC100" s="90"/>
      <c r="AD100" s="90"/>
      <c r="AE100" s="90"/>
      <c r="AF100" s="90"/>
      <c r="AG100" s="90"/>
    </row>
    <row r="101" spans="1:33" customFormat="1">
      <c r="A101">
        <f t="shared" si="105"/>
        <v>48</v>
      </c>
      <c r="B101" s="121"/>
      <c r="C101" s="23"/>
      <c r="D101" s="87"/>
      <c r="E101" s="133"/>
      <c r="F101" s="87"/>
      <c r="G101" s="125"/>
      <c r="H101" s="114"/>
      <c r="I101" s="115"/>
      <c r="J101" s="115"/>
      <c r="K101" s="111"/>
      <c r="L101" s="110"/>
      <c r="M101" s="96"/>
      <c r="N101" s="97"/>
      <c r="O101" s="95"/>
      <c r="P101" s="96"/>
      <c r="Q101" s="120"/>
      <c r="R101" s="119"/>
      <c r="S101" s="117"/>
      <c r="T101" s="107"/>
      <c r="U101" s="95"/>
      <c r="V101" s="95"/>
      <c r="W101" s="25"/>
      <c r="X101" s="95"/>
      <c r="Y101" s="94"/>
      <c r="Z101" s="88"/>
      <c r="AA101" s="90"/>
      <c r="AB101" s="90"/>
      <c r="AC101" s="90"/>
      <c r="AD101" s="90"/>
      <c r="AE101" s="90"/>
      <c r="AF101" s="90"/>
      <c r="AG101" s="90"/>
    </row>
    <row r="102" spans="1:33" customFormat="1">
      <c r="B102" s="121"/>
      <c r="C102" s="23"/>
      <c r="D102" s="87"/>
      <c r="E102" s="133"/>
      <c r="F102" s="87"/>
      <c r="G102" s="125"/>
      <c r="H102" s="114"/>
      <c r="I102" s="115"/>
      <c r="J102" s="115"/>
      <c r="K102" s="111"/>
      <c r="L102" s="110"/>
      <c r="M102" s="96"/>
      <c r="N102" s="97"/>
      <c r="O102" s="95"/>
      <c r="P102" s="96"/>
      <c r="Q102" s="120"/>
      <c r="R102" s="119"/>
      <c r="S102" s="117"/>
      <c r="T102" s="107"/>
      <c r="U102" s="95"/>
      <c r="V102" s="95"/>
      <c r="W102" s="25"/>
      <c r="X102" s="95"/>
      <c r="Y102" s="94"/>
      <c r="Z102" s="88"/>
      <c r="AA102" s="90"/>
      <c r="AB102" s="90"/>
      <c r="AC102" s="90"/>
      <c r="AD102" s="90"/>
      <c r="AE102" s="90"/>
      <c r="AF102" s="90"/>
      <c r="AG102" s="90"/>
    </row>
    <row r="103" spans="1:33" customFormat="1">
      <c r="A103">
        <f t="shared" si="105"/>
        <v>49</v>
      </c>
      <c r="B103" s="121"/>
      <c r="C103" s="23"/>
      <c r="D103" s="87"/>
      <c r="E103" s="133"/>
      <c r="F103" s="87"/>
      <c r="G103" s="125"/>
      <c r="H103" s="114"/>
      <c r="I103" s="115"/>
      <c r="J103" s="115"/>
      <c r="K103" s="111"/>
      <c r="L103" s="110"/>
      <c r="M103" s="96"/>
      <c r="N103" s="97"/>
      <c r="O103" s="95"/>
      <c r="P103" s="96"/>
      <c r="Q103" s="120"/>
      <c r="R103" s="119"/>
      <c r="S103" s="117"/>
      <c r="T103" s="107"/>
      <c r="U103" s="95"/>
      <c r="V103" s="95"/>
      <c r="W103" s="25"/>
      <c r="X103" s="95"/>
      <c r="Y103" s="94"/>
      <c r="Z103" s="88"/>
      <c r="AA103" s="90"/>
      <c r="AB103" s="90"/>
      <c r="AC103" s="90"/>
      <c r="AD103" s="90"/>
      <c r="AE103" s="90"/>
      <c r="AF103" s="90"/>
      <c r="AG103" s="90"/>
    </row>
    <row r="104" spans="1:33" customFormat="1">
      <c r="B104" s="121"/>
      <c r="C104" s="23"/>
      <c r="D104" s="87"/>
      <c r="E104" s="133"/>
      <c r="F104" s="87"/>
      <c r="G104" s="125"/>
      <c r="H104" s="114"/>
      <c r="I104" s="115"/>
      <c r="J104" s="115"/>
      <c r="K104" s="111"/>
      <c r="L104" s="110"/>
      <c r="M104" s="96"/>
      <c r="N104" s="97"/>
      <c r="O104" s="95"/>
      <c r="P104" s="96"/>
      <c r="Q104" s="120"/>
      <c r="R104" s="119"/>
      <c r="S104" s="117"/>
      <c r="T104" s="107"/>
      <c r="U104" s="95"/>
      <c r="V104" s="95"/>
      <c r="W104" s="25"/>
      <c r="X104" s="95"/>
      <c r="Y104" s="94"/>
      <c r="Z104" s="88"/>
      <c r="AA104" s="90"/>
      <c r="AB104" s="90"/>
      <c r="AC104" s="90"/>
      <c r="AD104" s="90"/>
      <c r="AE104" s="90"/>
      <c r="AF104" s="90"/>
      <c r="AG104" s="90"/>
    </row>
    <row r="105" spans="1:33" customFormat="1">
      <c r="A105">
        <f t="shared" si="105"/>
        <v>50</v>
      </c>
      <c r="B105" s="121"/>
      <c r="C105" s="23"/>
      <c r="D105" s="87"/>
      <c r="E105" s="133"/>
      <c r="F105" s="87"/>
      <c r="G105" s="125"/>
      <c r="H105" s="114"/>
      <c r="I105" s="115"/>
      <c r="J105" s="115"/>
      <c r="K105" s="111"/>
      <c r="L105" s="110"/>
      <c r="M105" s="96"/>
      <c r="N105" s="97"/>
      <c r="O105" s="95"/>
      <c r="P105" s="96"/>
      <c r="Q105" s="120"/>
      <c r="R105" s="119"/>
      <c r="S105" s="117"/>
      <c r="T105" s="107"/>
      <c r="U105" s="95"/>
      <c r="V105" s="95"/>
      <c r="W105" s="25"/>
      <c r="X105" s="95"/>
      <c r="Y105" s="94"/>
      <c r="Z105" s="88"/>
      <c r="AA105" s="90"/>
      <c r="AB105" s="90"/>
      <c r="AC105" s="90"/>
      <c r="AD105" s="90"/>
      <c r="AE105" s="90"/>
      <c r="AF105" s="90"/>
      <c r="AG105" s="90"/>
    </row>
    <row r="106" spans="1:33" customFormat="1">
      <c r="B106" s="121"/>
      <c r="C106" s="23"/>
      <c r="D106" s="87"/>
      <c r="E106" s="133"/>
      <c r="F106" s="87"/>
      <c r="G106" s="125"/>
      <c r="H106" s="114"/>
      <c r="I106" s="115"/>
      <c r="J106" s="115"/>
      <c r="K106" s="111"/>
      <c r="L106" s="110"/>
      <c r="M106" s="96"/>
      <c r="N106" s="97"/>
      <c r="O106" s="95"/>
      <c r="P106" s="96"/>
      <c r="Q106" s="120"/>
      <c r="R106" s="119"/>
      <c r="S106" s="117"/>
      <c r="T106" s="107"/>
      <c r="U106" s="95"/>
      <c r="V106" s="95"/>
      <c r="W106" s="25"/>
      <c r="X106" s="95"/>
      <c r="Y106" s="94"/>
      <c r="Z106" s="88"/>
      <c r="AA106" s="90"/>
      <c r="AB106" s="90"/>
      <c r="AC106" s="90"/>
      <c r="AD106" s="90"/>
      <c r="AE106" s="90"/>
      <c r="AF106" s="90"/>
      <c r="AG106" s="90"/>
    </row>
    <row r="107" spans="1:33" customFormat="1">
      <c r="A107">
        <f t="shared" si="105"/>
        <v>51</v>
      </c>
      <c r="B107" s="121"/>
      <c r="C107" s="23"/>
      <c r="D107" s="87"/>
      <c r="E107" s="133"/>
      <c r="F107" s="87"/>
      <c r="G107" s="125"/>
      <c r="H107" s="114"/>
      <c r="I107" s="115"/>
      <c r="J107" s="115"/>
      <c r="K107" s="111"/>
      <c r="L107" s="110"/>
      <c r="M107" s="96"/>
      <c r="N107" s="97"/>
      <c r="O107" s="95"/>
      <c r="P107" s="96"/>
      <c r="Q107" s="120"/>
      <c r="R107" s="119"/>
      <c r="S107" s="117"/>
      <c r="T107" s="107"/>
      <c r="U107" s="95"/>
      <c r="V107" s="95"/>
      <c r="W107" s="25"/>
      <c r="X107" s="95"/>
      <c r="Y107" s="94"/>
      <c r="Z107" s="88"/>
      <c r="AA107" s="90"/>
      <c r="AB107" s="90"/>
      <c r="AC107" s="90"/>
      <c r="AD107" s="90"/>
      <c r="AE107" s="90"/>
      <c r="AF107" s="90"/>
      <c r="AG107" s="90"/>
    </row>
    <row r="108" spans="1:33" customFormat="1">
      <c r="B108" s="121"/>
      <c r="C108" s="23"/>
      <c r="D108" s="87"/>
      <c r="E108" s="133"/>
      <c r="F108" s="87"/>
      <c r="G108" s="125"/>
      <c r="H108" s="114"/>
      <c r="I108" s="115"/>
      <c r="J108" s="115"/>
      <c r="K108" s="111"/>
      <c r="L108" s="110"/>
      <c r="M108" s="96"/>
      <c r="N108" s="97"/>
      <c r="O108" s="95"/>
      <c r="P108" s="96"/>
      <c r="Q108" s="120"/>
      <c r="R108" s="119"/>
      <c r="S108" s="117"/>
      <c r="T108" s="107"/>
      <c r="U108" s="95"/>
      <c r="V108" s="95"/>
      <c r="W108" s="25"/>
      <c r="X108" s="95"/>
      <c r="Y108" s="94"/>
      <c r="Z108" s="88"/>
      <c r="AA108" s="90"/>
      <c r="AB108" s="90"/>
      <c r="AC108" s="90"/>
      <c r="AD108" s="90"/>
      <c r="AE108" s="90"/>
      <c r="AF108" s="90"/>
      <c r="AG108" s="90"/>
    </row>
    <row r="109" spans="1:33" customFormat="1">
      <c r="A109">
        <f t="shared" si="105"/>
        <v>52</v>
      </c>
      <c r="B109" s="121"/>
      <c r="C109" s="23"/>
      <c r="D109" s="87"/>
      <c r="E109" s="133"/>
      <c r="F109" s="87"/>
      <c r="G109" s="125"/>
      <c r="H109" s="114"/>
      <c r="I109" s="115"/>
      <c r="J109" s="115"/>
      <c r="K109" s="111"/>
      <c r="L109" s="110"/>
      <c r="M109" s="96"/>
      <c r="N109" s="97"/>
      <c r="O109" s="95"/>
      <c r="P109" s="96"/>
      <c r="Q109" s="120"/>
      <c r="R109" s="119"/>
      <c r="S109" s="117"/>
      <c r="T109" s="107"/>
      <c r="U109" s="95"/>
      <c r="V109" s="95"/>
      <c r="W109" s="25"/>
      <c r="X109" s="95"/>
      <c r="Y109" s="94"/>
      <c r="Z109" s="88"/>
      <c r="AA109" s="90"/>
      <c r="AB109" s="90"/>
      <c r="AC109" s="90"/>
      <c r="AD109" s="90"/>
      <c r="AE109" s="90"/>
      <c r="AF109" s="90"/>
      <c r="AG109" s="90"/>
    </row>
    <row r="110" spans="1:33" customFormat="1">
      <c r="B110" s="121"/>
      <c r="C110" s="23"/>
      <c r="D110" s="87"/>
      <c r="E110" s="133"/>
      <c r="F110" s="87"/>
      <c r="G110" s="125"/>
      <c r="H110" s="114"/>
      <c r="I110" s="115"/>
      <c r="J110" s="115"/>
      <c r="K110" s="111"/>
      <c r="L110" s="110"/>
      <c r="M110" s="96"/>
      <c r="N110" s="97"/>
      <c r="O110" s="95"/>
      <c r="P110" s="96"/>
      <c r="Q110" s="120"/>
      <c r="R110" s="119"/>
      <c r="S110" s="117"/>
      <c r="T110" s="107"/>
      <c r="U110" s="95"/>
      <c r="V110" s="95"/>
      <c r="W110" s="25"/>
      <c r="X110" s="95"/>
      <c r="Y110" s="94"/>
      <c r="Z110" s="88"/>
      <c r="AA110" s="90"/>
      <c r="AB110" s="90"/>
      <c r="AC110" s="90"/>
      <c r="AD110" s="90"/>
      <c r="AE110" s="90"/>
      <c r="AF110" s="90"/>
      <c r="AG110" s="90"/>
    </row>
    <row r="111" spans="1:33" customFormat="1">
      <c r="A111">
        <f t="shared" si="105"/>
        <v>53</v>
      </c>
      <c r="B111" s="121"/>
      <c r="C111" s="23"/>
      <c r="D111" s="87"/>
      <c r="E111" s="133"/>
      <c r="F111" s="87"/>
      <c r="G111" s="125"/>
      <c r="H111" s="114"/>
      <c r="I111" s="115"/>
      <c r="J111" s="115"/>
      <c r="K111" s="111"/>
      <c r="L111" s="110"/>
      <c r="M111" s="96"/>
      <c r="N111" s="97"/>
      <c r="O111" s="95"/>
      <c r="P111" s="96"/>
      <c r="Q111" s="120"/>
      <c r="R111" s="119"/>
      <c r="S111" s="117"/>
      <c r="T111" s="107"/>
      <c r="U111" s="95"/>
      <c r="V111" s="95"/>
      <c r="W111" s="25"/>
      <c r="X111" s="95"/>
      <c r="Y111" s="94"/>
      <c r="Z111" s="88"/>
      <c r="AA111" s="90"/>
      <c r="AB111" s="90"/>
      <c r="AC111" s="90"/>
      <c r="AD111" s="90"/>
      <c r="AE111" s="90"/>
      <c r="AF111" s="90"/>
      <c r="AG111" s="90"/>
    </row>
    <row r="112" spans="1:33" customFormat="1">
      <c r="B112" s="121"/>
      <c r="C112" s="23"/>
      <c r="D112" s="87"/>
      <c r="E112" s="133"/>
      <c r="F112" s="87"/>
      <c r="G112" s="125"/>
      <c r="H112" s="114"/>
      <c r="I112" s="115"/>
      <c r="J112" s="115"/>
      <c r="K112" s="111"/>
      <c r="L112" s="110"/>
      <c r="M112" s="96"/>
      <c r="N112" s="97"/>
      <c r="O112" s="95"/>
      <c r="P112" s="96"/>
      <c r="Q112" s="120"/>
      <c r="R112" s="119"/>
      <c r="S112" s="117"/>
      <c r="T112" s="107"/>
      <c r="U112" s="95"/>
      <c r="V112" s="95"/>
      <c r="W112" s="25"/>
      <c r="X112" s="95"/>
      <c r="Y112" s="94"/>
      <c r="Z112" s="88"/>
      <c r="AA112" s="90"/>
      <c r="AB112" s="90"/>
      <c r="AC112" s="90"/>
      <c r="AD112" s="90"/>
      <c r="AE112" s="90"/>
      <c r="AF112" s="90"/>
      <c r="AG112" s="90"/>
    </row>
    <row r="113" spans="1:34" customFormat="1">
      <c r="A113">
        <f t="shared" si="105"/>
        <v>54</v>
      </c>
      <c r="B113" s="121"/>
      <c r="C113" s="23"/>
      <c r="D113" s="87"/>
      <c r="E113" s="133"/>
      <c r="F113" s="87"/>
      <c r="G113" s="125"/>
      <c r="H113" s="114"/>
      <c r="I113" s="115"/>
      <c r="J113" s="115"/>
      <c r="K113" s="111"/>
      <c r="L113" s="110"/>
      <c r="M113" s="96"/>
      <c r="N113" s="97"/>
      <c r="O113" s="95"/>
      <c r="P113" s="96"/>
      <c r="Q113" s="120"/>
      <c r="R113" s="119"/>
      <c r="S113" s="117"/>
      <c r="T113" s="107"/>
      <c r="U113" s="95"/>
      <c r="V113" s="95"/>
      <c r="W113" s="25"/>
      <c r="X113" s="95"/>
      <c r="Y113" s="94"/>
      <c r="Z113" s="88"/>
      <c r="AA113" s="90"/>
      <c r="AB113" s="90"/>
      <c r="AC113" s="90"/>
      <c r="AD113" s="90"/>
      <c r="AE113" s="90"/>
      <c r="AF113" s="90"/>
      <c r="AG113" s="90"/>
    </row>
    <row r="114" spans="1:34" customFormat="1">
      <c r="B114" s="121"/>
      <c r="C114" s="23"/>
      <c r="D114" s="87"/>
      <c r="E114" s="133"/>
      <c r="F114" s="87"/>
      <c r="G114" s="125"/>
      <c r="H114" s="114"/>
      <c r="I114" s="115"/>
      <c r="J114" s="115"/>
      <c r="K114" s="111"/>
      <c r="L114" s="110"/>
      <c r="M114" s="96"/>
      <c r="N114" s="97"/>
      <c r="O114" s="95"/>
      <c r="P114" s="96"/>
      <c r="Q114" s="120"/>
      <c r="R114" s="119"/>
      <c r="S114" s="117"/>
      <c r="T114" s="107"/>
      <c r="U114" s="95"/>
      <c r="V114" s="95"/>
      <c r="W114" s="25"/>
      <c r="X114" s="95"/>
      <c r="Y114" s="94"/>
      <c r="Z114" s="88"/>
      <c r="AA114" s="90"/>
      <c r="AB114" s="90"/>
      <c r="AC114" s="90"/>
      <c r="AD114" s="90"/>
      <c r="AE114" s="90"/>
      <c r="AF114" s="90"/>
      <c r="AG114" s="90"/>
    </row>
    <row r="115" spans="1:34" customFormat="1">
      <c r="A115">
        <f t="shared" si="105"/>
        <v>55</v>
      </c>
      <c r="B115" s="121"/>
      <c r="C115" s="23"/>
      <c r="D115" s="87"/>
      <c r="E115" s="133"/>
      <c r="F115" s="87"/>
      <c r="G115" s="125"/>
      <c r="H115" s="114"/>
      <c r="I115" s="115"/>
      <c r="J115" s="115"/>
      <c r="K115" s="111"/>
      <c r="L115" s="110"/>
      <c r="M115" s="96"/>
      <c r="N115" s="97"/>
      <c r="O115" s="95"/>
      <c r="P115" s="96"/>
      <c r="Q115" s="120"/>
      <c r="R115" s="119"/>
      <c r="S115" s="117"/>
      <c r="T115" s="107"/>
      <c r="U115" s="95"/>
      <c r="V115" s="95"/>
      <c r="W115" s="25"/>
      <c r="X115" s="95"/>
      <c r="Y115" s="94"/>
      <c r="Z115" s="88"/>
      <c r="AA115" s="90"/>
      <c r="AB115" s="90"/>
      <c r="AC115" s="90"/>
      <c r="AD115" s="90"/>
      <c r="AE115" s="90"/>
      <c r="AF115" s="90"/>
      <c r="AG115" s="90"/>
    </row>
    <row r="116" spans="1:34" customFormat="1">
      <c r="B116" s="121"/>
      <c r="C116" s="23"/>
      <c r="D116" s="87"/>
      <c r="E116" s="133"/>
      <c r="F116" s="87"/>
      <c r="G116" s="125"/>
      <c r="H116" s="114"/>
      <c r="I116" s="115"/>
      <c r="J116" s="115"/>
      <c r="K116" s="111"/>
      <c r="L116" s="110"/>
      <c r="M116" s="96"/>
      <c r="N116" s="97"/>
      <c r="O116" s="95"/>
      <c r="P116" s="96"/>
      <c r="Q116" s="120"/>
      <c r="R116" s="119"/>
      <c r="S116" s="117"/>
      <c r="T116" s="107"/>
      <c r="U116" s="95"/>
      <c r="V116" s="95"/>
      <c r="W116" s="25"/>
      <c r="X116" s="95"/>
      <c r="Y116" s="94"/>
      <c r="Z116" s="88"/>
      <c r="AA116" s="90"/>
      <c r="AB116" s="90"/>
      <c r="AC116" s="90"/>
      <c r="AD116" s="90"/>
      <c r="AE116" s="90"/>
      <c r="AF116" s="90"/>
      <c r="AG116" s="90"/>
    </row>
    <row r="117" spans="1:34" customFormat="1">
      <c r="A117">
        <f t="shared" si="105"/>
        <v>56</v>
      </c>
      <c r="B117" s="121"/>
      <c r="C117" s="23"/>
      <c r="D117" s="87"/>
      <c r="E117" s="133"/>
      <c r="F117" s="87"/>
      <c r="G117" s="125"/>
      <c r="H117" s="114"/>
      <c r="I117" s="115"/>
      <c r="J117" s="115"/>
      <c r="K117" s="111"/>
      <c r="L117" s="110"/>
      <c r="M117" s="96"/>
      <c r="N117" s="97"/>
      <c r="O117" s="95"/>
      <c r="P117" s="96"/>
      <c r="Q117" s="120"/>
      <c r="R117" s="119"/>
      <c r="S117" s="117"/>
      <c r="T117" s="107"/>
      <c r="U117" s="95"/>
      <c r="V117" s="95"/>
      <c r="W117" s="25"/>
      <c r="X117" s="95"/>
      <c r="Y117" s="94"/>
      <c r="Z117" s="88"/>
      <c r="AA117" s="90"/>
      <c r="AB117" s="90"/>
      <c r="AC117" s="90"/>
      <c r="AD117" s="90"/>
      <c r="AE117" s="90"/>
      <c r="AF117" s="90"/>
      <c r="AG117" s="90"/>
    </row>
    <row r="118" spans="1:34" customFormat="1">
      <c r="B118" s="121"/>
      <c r="C118" s="23"/>
      <c r="D118" s="87"/>
      <c r="E118" s="133"/>
      <c r="F118" s="87"/>
      <c r="G118" s="125"/>
      <c r="H118" s="114"/>
      <c r="I118" s="115"/>
      <c r="J118" s="115"/>
      <c r="K118" s="111"/>
      <c r="L118" s="110"/>
      <c r="M118" s="96"/>
      <c r="N118" s="97"/>
      <c r="O118" s="95"/>
      <c r="P118" s="96"/>
      <c r="Q118" s="120"/>
      <c r="R118" s="119"/>
      <c r="S118" s="117"/>
      <c r="T118" s="107"/>
      <c r="U118" s="95"/>
      <c r="V118" s="95"/>
      <c r="W118" s="25"/>
      <c r="X118" s="95"/>
      <c r="Y118" s="94"/>
      <c r="Z118" s="88"/>
      <c r="AA118" s="90"/>
      <c r="AB118" s="90"/>
      <c r="AC118" s="90"/>
      <c r="AD118" s="90"/>
      <c r="AE118" s="90"/>
      <c r="AF118" s="90"/>
      <c r="AG118" s="90"/>
    </row>
    <row r="119" spans="1:34" customFormat="1">
      <c r="A119">
        <f t="shared" si="105"/>
        <v>57</v>
      </c>
      <c r="B119" s="121"/>
      <c r="C119" s="23"/>
      <c r="D119" s="87"/>
      <c r="E119" s="133"/>
      <c r="F119" s="87"/>
      <c r="G119" s="125"/>
      <c r="H119" s="114"/>
      <c r="I119" s="115"/>
      <c r="J119" s="115"/>
      <c r="K119" s="111"/>
      <c r="L119" s="110"/>
      <c r="M119" s="96"/>
      <c r="N119" s="97"/>
      <c r="O119" s="95"/>
      <c r="P119" s="96"/>
      <c r="Q119" s="120"/>
      <c r="R119" s="119"/>
      <c r="S119" s="117"/>
      <c r="T119" s="107"/>
      <c r="U119" s="95"/>
      <c r="V119" s="95"/>
      <c r="W119" s="25"/>
      <c r="X119" s="95"/>
      <c r="Y119" s="94"/>
      <c r="Z119" s="88"/>
      <c r="AA119" s="90"/>
      <c r="AB119" s="90"/>
      <c r="AC119" s="90"/>
      <c r="AD119" s="90"/>
      <c r="AE119" s="90"/>
      <c r="AF119" s="90"/>
      <c r="AG119" s="90"/>
    </row>
    <row r="120" spans="1:34" customFormat="1">
      <c r="B120" s="121"/>
      <c r="C120" s="23"/>
      <c r="D120" s="87"/>
      <c r="E120" s="133"/>
      <c r="F120" s="87"/>
      <c r="G120" s="125"/>
      <c r="H120" s="114"/>
      <c r="I120" s="115"/>
      <c r="J120" s="115"/>
      <c r="K120" s="111"/>
      <c r="L120" s="110"/>
      <c r="M120" s="96"/>
      <c r="N120" s="97"/>
      <c r="O120" s="95"/>
      <c r="P120" s="96"/>
      <c r="Q120" s="120"/>
      <c r="R120" s="119"/>
      <c r="S120" s="117"/>
      <c r="T120" s="107"/>
      <c r="U120" s="95"/>
      <c r="V120" s="95"/>
      <c r="W120" s="25"/>
      <c r="X120" s="95"/>
      <c r="Y120" s="94"/>
      <c r="Z120" s="88"/>
      <c r="AA120" s="90"/>
      <c r="AB120" s="90"/>
      <c r="AC120" s="90"/>
      <c r="AD120" s="90"/>
      <c r="AE120" s="90"/>
      <c r="AF120" s="90"/>
      <c r="AG120" s="90"/>
    </row>
    <row r="121" spans="1:34" customFormat="1">
      <c r="A121">
        <f t="shared" si="105"/>
        <v>58</v>
      </c>
      <c r="B121" s="121"/>
      <c r="C121" s="23"/>
      <c r="D121" s="87"/>
      <c r="E121" s="133"/>
      <c r="F121" s="87"/>
      <c r="G121" s="125"/>
      <c r="H121" s="114"/>
      <c r="I121" s="115"/>
      <c r="J121" s="115"/>
      <c r="K121" s="111"/>
      <c r="L121" s="110"/>
      <c r="M121" s="96"/>
      <c r="N121" s="97"/>
      <c r="O121" s="95"/>
      <c r="P121" s="96"/>
      <c r="Q121" s="120"/>
      <c r="R121" s="119"/>
      <c r="S121" s="117"/>
      <c r="T121" s="107"/>
      <c r="U121" s="95"/>
      <c r="V121" s="95"/>
      <c r="W121" s="25"/>
      <c r="X121" s="95"/>
      <c r="Y121" s="94"/>
      <c r="Z121" s="88"/>
      <c r="AA121" s="90"/>
      <c r="AB121" s="90"/>
      <c r="AC121" s="90"/>
      <c r="AD121" s="90"/>
      <c r="AE121" s="90"/>
      <c r="AF121" s="90"/>
      <c r="AG121" s="90"/>
    </row>
    <row r="122" spans="1:34" customFormat="1">
      <c r="B122" s="22"/>
      <c r="C122" s="23"/>
      <c r="D122" s="24"/>
      <c r="E122" s="134"/>
      <c r="F122" s="87"/>
      <c r="G122" s="126"/>
      <c r="H122" s="10"/>
      <c r="I122" s="10"/>
      <c r="J122" s="10"/>
      <c r="K122" s="10"/>
      <c r="L122" s="10"/>
      <c r="M122" s="10"/>
      <c r="N122" s="10"/>
      <c r="O122" s="14"/>
      <c r="P122" s="14"/>
      <c r="Q122" s="10"/>
      <c r="R122" s="10"/>
      <c r="S122" s="10"/>
      <c r="T122" s="10"/>
      <c r="U122" s="10"/>
      <c r="V122" s="10"/>
      <c r="W122" s="14"/>
      <c r="X122" s="14"/>
      <c r="Y122" s="14"/>
      <c r="Z122" s="15"/>
      <c r="AA122" s="15"/>
      <c r="AB122" s="190"/>
      <c r="AC122" s="190"/>
      <c r="AD122" s="15"/>
      <c r="AE122" s="15"/>
      <c r="AF122" s="15"/>
      <c r="AG122" s="15"/>
      <c r="AH122" s="14"/>
    </row>
    <row r="123" spans="1:34" customFormat="1">
      <c r="B123" s="22"/>
      <c r="C123" s="23"/>
      <c r="D123" s="24"/>
      <c r="E123" s="134"/>
      <c r="F123" s="24"/>
      <c r="G123" s="127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5"/>
      <c r="AA123" s="15"/>
      <c r="AB123" s="190"/>
      <c r="AC123" s="190"/>
      <c r="AD123" s="15"/>
      <c r="AE123" s="15"/>
      <c r="AF123" s="15"/>
      <c r="AG123" s="15"/>
      <c r="AH123" s="14"/>
    </row>
    <row r="124" spans="1:34" customFormat="1">
      <c r="B124" s="22"/>
      <c r="C124" s="23"/>
      <c r="D124" s="24"/>
      <c r="E124" s="23"/>
      <c r="F124" s="24"/>
      <c r="G124" s="26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5"/>
      <c r="AA124" s="15"/>
      <c r="AB124" s="190"/>
      <c r="AC124" s="190"/>
      <c r="AD124" s="15"/>
      <c r="AE124" s="15"/>
      <c r="AF124" s="15"/>
      <c r="AG124" s="15"/>
      <c r="AH124" s="14"/>
    </row>
    <row r="125" spans="1:34" customFormat="1">
      <c r="B125" s="22"/>
      <c r="C125" s="23"/>
      <c r="D125" s="24"/>
      <c r="E125" s="134"/>
      <c r="F125" s="24"/>
      <c r="G125" s="127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5"/>
      <c r="AA125" s="15"/>
      <c r="AB125" s="190"/>
      <c r="AC125" s="190"/>
      <c r="AD125" s="15"/>
      <c r="AE125" s="15"/>
      <c r="AF125" s="15"/>
      <c r="AG125" s="15"/>
      <c r="AH125" s="14"/>
    </row>
    <row r="126" spans="1:34" customForma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250"/>
      <c r="U126" s="14"/>
      <c r="V126" s="14"/>
      <c r="W126" s="14"/>
      <c r="X126" s="14"/>
      <c r="Y126" s="14"/>
      <c r="Z126" s="15"/>
      <c r="AA126" s="15"/>
      <c r="AB126" s="190"/>
      <c r="AC126" s="190"/>
      <c r="AD126" s="15"/>
      <c r="AE126" s="15"/>
      <c r="AF126" s="15"/>
      <c r="AG126" s="15"/>
      <c r="AH126" s="14"/>
    </row>
    <row r="127" spans="1:34" customForma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250"/>
      <c r="U127" s="14"/>
      <c r="V127" s="14"/>
      <c r="W127" s="14"/>
      <c r="X127" s="14"/>
      <c r="Y127" s="14"/>
      <c r="Z127" s="15"/>
      <c r="AA127" s="15"/>
      <c r="AB127" s="190"/>
      <c r="AC127" s="190"/>
      <c r="AD127" s="15"/>
      <c r="AE127" s="15"/>
      <c r="AF127" s="15"/>
      <c r="AG127" s="15"/>
    </row>
    <row r="128" spans="1:34" customFormat="1">
      <c r="A128" s="14" t="s">
        <v>154</v>
      </c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250"/>
      <c r="U128" s="14"/>
      <c r="V128" s="14"/>
      <c r="W128" s="14"/>
      <c r="X128" s="14"/>
      <c r="Y128" s="14"/>
      <c r="Z128" s="15"/>
      <c r="AA128" s="15"/>
      <c r="AB128" s="190"/>
      <c r="AC128" s="190"/>
      <c r="AD128" s="15"/>
      <c r="AE128" s="15"/>
      <c r="AF128" s="15"/>
      <c r="AG128" s="15"/>
    </row>
    <row r="129" spans="1:33" customFormat="1">
      <c r="A129" s="14" t="s">
        <v>154</v>
      </c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250"/>
      <c r="U129" s="14"/>
      <c r="V129" s="14"/>
      <c r="W129" s="14"/>
      <c r="X129" s="14"/>
      <c r="Y129" s="14"/>
      <c r="Z129" s="15"/>
      <c r="AA129" s="15"/>
      <c r="AB129" s="190"/>
      <c r="AC129" s="190"/>
      <c r="AD129" s="15"/>
      <c r="AE129" s="15"/>
      <c r="AF129" s="15"/>
      <c r="AG129" s="15"/>
    </row>
    <row r="130" spans="1:33" customFormat="1">
      <c r="A130" s="14" t="s">
        <v>154</v>
      </c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250"/>
      <c r="U130" s="14"/>
      <c r="V130" s="14"/>
      <c r="W130" s="14"/>
      <c r="X130" s="14"/>
      <c r="Y130" s="14"/>
      <c r="Z130" s="15"/>
      <c r="AA130" s="15"/>
      <c r="AB130" s="190"/>
      <c r="AC130" s="190"/>
      <c r="AD130" s="15"/>
      <c r="AE130" s="15"/>
      <c r="AF130" s="15"/>
      <c r="AG130" s="15"/>
    </row>
    <row r="131" spans="1:33" customFormat="1">
      <c r="A131" s="14" t="s">
        <v>154</v>
      </c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250"/>
      <c r="U131" s="14"/>
      <c r="V131" s="14"/>
      <c r="W131" s="14"/>
      <c r="X131" s="14"/>
      <c r="Y131" s="14"/>
      <c r="Z131" s="15"/>
      <c r="AA131" s="15"/>
      <c r="AB131" s="190"/>
      <c r="AC131" s="190"/>
      <c r="AD131" s="15"/>
      <c r="AE131" s="15"/>
      <c r="AF131" s="15"/>
      <c r="AG131" s="15"/>
    </row>
    <row r="132" spans="1:33" customFormat="1">
      <c r="A132" s="14" t="s">
        <v>154</v>
      </c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250"/>
      <c r="U132" s="14"/>
      <c r="V132" s="14"/>
      <c r="W132" s="14"/>
      <c r="X132" s="14"/>
      <c r="Y132" s="14"/>
      <c r="Z132" s="15"/>
      <c r="AA132" s="15"/>
      <c r="AB132" s="190"/>
      <c r="AC132" s="190"/>
      <c r="AD132" s="15"/>
      <c r="AE132" s="15"/>
      <c r="AF132" s="15"/>
      <c r="AG132" s="15"/>
    </row>
    <row r="133" spans="1:33" customFormat="1">
      <c r="A133" s="14" t="s">
        <v>154</v>
      </c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250"/>
      <c r="U133" s="14"/>
      <c r="V133" s="14"/>
      <c r="W133" s="14"/>
      <c r="X133" s="14"/>
      <c r="Y133" s="14"/>
      <c r="Z133" s="15"/>
      <c r="AA133" s="15"/>
      <c r="AB133" s="190"/>
      <c r="AC133" s="190"/>
      <c r="AD133" s="15"/>
      <c r="AE133" s="15"/>
      <c r="AF133" s="15"/>
      <c r="AG133" s="15"/>
    </row>
    <row r="134" spans="1:33" customFormat="1">
      <c r="A134" s="14" t="s">
        <v>154</v>
      </c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250"/>
      <c r="U134" s="14"/>
      <c r="V134" s="14"/>
      <c r="W134" s="14"/>
      <c r="X134" s="14"/>
      <c r="Y134" s="14"/>
      <c r="Z134" s="15"/>
      <c r="AA134" s="15"/>
      <c r="AB134" s="190"/>
      <c r="AC134" s="190"/>
      <c r="AD134" s="15"/>
      <c r="AE134" s="15"/>
      <c r="AF134" s="15"/>
      <c r="AG134" s="15"/>
    </row>
    <row r="135" spans="1:33" customFormat="1">
      <c r="A135" s="14" t="s">
        <v>154</v>
      </c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250"/>
      <c r="U135" s="14"/>
      <c r="V135" s="14"/>
      <c r="W135" s="14"/>
      <c r="X135" s="14"/>
      <c r="Y135" s="14"/>
      <c r="Z135" s="15"/>
      <c r="AA135" s="15"/>
      <c r="AB135" s="190"/>
      <c r="AC135" s="190"/>
      <c r="AD135" s="15"/>
      <c r="AE135" s="15"/>
      <c r="AF135" s="15"/>
      <c r="AG135" s="15"/>
    </row>
    <row r="136" spans="1:33" customFormat="1">
      <c r="A136" s="14" t="s">
        <v>154</v>
      </c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250"/>
      <c r="U136" s="14"/>
      <c r="V136" s="14"/>
      <c r="W136" s="14"/>
      <c r="X136" s="14"/>
      <c r="Y136" s="14"/>
      <c r="Z136" s="15"/>
      <c r="AA136" s="15"/>
      <c r="AB136" s="190"/>
      <c r="AC136" s="190"/>
      <c r="AD136" s="15"/>
      <c r="AE136" s="15"/>
      <c r="AF136" s="15"/>
      <c r="AG136" s="15"/>
    </row>
    <row r="137" spans="1:33" customFormat="1">
      <c r="A137" s="14" t="s">
        <v>154</v>
      </c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250"/>
      <c r="U137" s="14"/>
      <c r="V137" s="14"/>
      <c r="W137" s="14"/>
      <c r="X137" s="14"/>
      <c r="Y137" s="14"/>
      <c r="Z137" s="15"/>
      <c r="AA137" s="15"/>
      <c r="AB137" s="190"/>
      <c r="AC137" s="190"/>
      <c r="AD137" s="15"/>
      <c r="AE137" s="15"/>
      <c r="AF137" s="15"/>
      <c r="AG137" s="15"/>
    </row>
    <row r="138" spans="1:33" customFormat="1">
      <c r="A138" s="14" t="s">
        <v>154</v>
      </c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250"/>
      <c r="U138" s="14"/>
      <c r="V138" s="14"/>
      <c r="W138" s="14"/>
      <c r="X138" s="14"/>
      <c r="Y138" s="14"/>
      <c r="Z138" s="15"/>
      <c r="AA138" s="15"/>
      <c r="AB138" s="190"/>
      <c r="AC138" s="190"/>
      <c r="AD138" s="15"/>
      <c r="AE138" s="15"/>
      <c r="AF138" s="15"/>
      <c r="AG138" s="15"/>
    </row>
    <row r="139" spans="1:33" customFormat="1">
      <c r="A139" s="14" t="s">
        <v>154</v>
      </c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250"/>
      <c r="U139" s="14"/>
      <c r="V139" s="14"/>
      <c r="W139" s="14"/>
      <c r="X139" s="14"/>
      <c r="Y139" s="14"/>
      <c r="Z139" s="15"/>
      <c r="AA139" s="15"/>
      <c r="AB139" s="190"/>
      <c r="AC139" s="190"/>
      <c r="AD139" s="15"/>
      <c r="AE139" s="15"/>
      <c r="AF139" s="15"/>
      <c r="AG139" s="15"/>
    </row>
    <row r="140" spans="1:33" customFormat="1">
      <c r="A140" s="14" t="s">
        <v>154</v>
      </c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5"/>
      <c r="AA140" s="15"/>
      <c r="AB140" s="190"/>
      <c r="AC140" s="190"/>
      <c r="AD140" s="15"/>
      <c r="AE140" s="15"/>
      <c r="AF140" s="15"/>
      <c r="AG140" s="15"/>
    </row>
    <row r="141" spans="1:33" customFormat="1">
      <c r="A141" s="14" t="s">
        <v>154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5"/>
      <c r="AA141" s="15"/>
      <c r="AB141" s="190"/>
      <c r="AC141" s="190"/>
      <c r="AD141" s="15"/>
      <c r="AE141" s="15"/>
      <c r="AF141" s="15"/>
      <c r="AG141" s="15"/>
    </row>
    <row r="142" spans="1:33" customFormat="1">
      <c r="A142" s="14" t="s">
        <v>154</v>
      </c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5"/>
      <c r="AA142" s="15"/>
      <c r="AB142" s="190"/>
      <c r="AC142" s="190"/>
      <c r="AD142" s="15"/>
      <c r="AE142" s="15"/>
      <c r="AF142" s="15"/>
      <c r="AG142" s="15"/>
    </row>
    <row r="143" spans="1:33" customFormat="1">
      <c r="A143" s="14" t="s">
        <v>154</v>
      </c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5"/>
      <c r="AA143" s="15"/>
      <c r="AB143" s="190"/>
      <c r="AC143" s="190"/>
      <c r="AD143" s="15"/>
      <c r="AE143" s="15"/>
      <c r="AF143" s="15"/>
      <c r="AG143" s="15"/>
    </row>
    <row r="144" spans="1:33" customFormat="1">
      <c r="A144" s="14" t="s">
        <v>154</v>
      </c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5"/>
      <c r="AA144" s="15"/>
      <c r="AB144" s="190"/>
      <c r="AC144" s="190"/>
      <c r="AD144" s="15"/>
      <c r="AE144" s="15"/>
      <c r="AF144" s="15"/>
      <c r="AG144" s="15"/>
    </row>
    <row r="145" spans="1:33" customFormat="1">
      <c r="A145" s="14" t="s">
        <v>154</v>
      </c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5"/>
      <c r="AA145" s="15"/>
      <c r="AB145" s="190"/>
      <c r="AC145" s="190"/>
      <c r="AD145" s="15"/>
      <c r="AE145" s="15"/>
      <c r="AF145" s="15"/>
      <c r="AG145" s="15"/>
    </row>
    <row r="146" spans="1:33" customFormat="1">
      <c r="A146" s="14" t="s">
        <v>154</v>
      </c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5"/>
      <c r="AA146" s="15"/>
      <c r="AB146" s="190"/>
      <c r="AC146" s="190"/>
      <c r="AD146" s="15"/>
      <c r="AE146" s="15"/>
      <c r="AF146" s="15"/>
      <c r="AG146" s="15"/>
    </row>
    <row r="147" spans="1:33" customFormat="1">
      <c r="A147" s="14" t="s">
        <v>154</v>
      </c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5"/>
      <c r="AA147" s="15"/>
      <c r="AB147" s="190"/>
      <c r="AC147" s="190"/>
      <c r="AD147" s="15"/>
      <c r="AE147" s="15"/>
      <c r="AF147" s="15"/>
      <c r="AG147" s="15"/>
    </row>
    <row r="148" spans="1:33" customFormat="1">
      <c r="A148" s="14" t="s">
        <v>154</v>
      </c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5"/>
      <c r="AA148" s="15"/>
      <c r="AB148" s="190"/>
      <c r="AC148" s="190"/>
      <c r="AD148" s="15"/>
      <c r="AE148" s="15"/>
      <c r="AF148" s="15"/>
      <c r="AG148" s="15"/>
    </row>
    <row r="149" spans="1:33" customFormat="1">
      <c r="A149" s="14" t="s">
        <v>154</v>
      </c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5"/>
      <c r="AA149" s="15"/>
      <c r="AB149" s="190"/>
      <c r="AC149" s="190"/>
      <c r="AD149" s="15"/>
      <c r="AE149" s="15"/>
      <c r="AF149" s="15"/>
      <c r="AG149" s="15"/>
    </row>
    <row r="150" spans="1:33" customFormat="1">
      <c r="A150" s="14" t="s">
        <v>154</v>
      </c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5"/>
      <c r="AA150" s="15"/>
      <c r="AB150" s="190"/>
      <c r="AC150" s="190"/>
      <c r="AD150" s="15"/>
      <c r="AE150" s="15"/>
      <c r="AF150" s="15"/>
      <c r="AG150" s="15"/>
    </row>
    <row r="151" spans="1:33" customFormat="1">
      <c r="A151" s="14" t="s">
        <v>154</v>
      </c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5"/>
      <c r="AA151" s="15"/>
      <c r="AB151" s="190"/>
      <c r="AC151" s="190"/>
      <c r="AD151" s="15"/>
      <c r="AE151" s="15"/>
      <c r="AF151" s="15"/>
      <c r="AG151" s="15"/>
    </row>
    <row r="152" spans="1:33" customFormat="1">
      <c r="A152" s="14" t="s">
        <v>154</v>
      </c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5"/>
      <c r="AA152" s="15"/>
      <c r="AB152" s="190"/>
      <c r="AC152" s="190"/>
      <c r="AD152" s="15"/>
      <c r="AE152" s="15"/>
      <c r="AF152" s="15"/>
      <c r="AG152" s="15"/>
    </row>
    <row r="153" spans="1:33" customFormat="1">
      <c r="A153" s="14" t="s">
        <v>154</v>
      </c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5"/>
      <c r="AA153" s="15"/>
      <c r="AB153" s="190"/>
      <c r="AC153" s="190"/>
      <c r="AD153" s="15"/>
      <c r="AE153" s="15"/>
      <c r="AF153" s="15"/>
      <c r="AG153" s="15"/>
    </row>
    <row r="154" spans="1:33" customFormat="1">
      <c r="A154" s="14" t="s">
        <v>154</v>
      </c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5"/>
      <c r="AA154" s="15"/>
      <c r="AB154" s="190"/>
      <c r="AC154" s="190"/>
      <c r="AD154" s="15"/>
      <c r="AE154" s="15"/>
      <c r="AF154" s="15"/>
      <c r="AG154" s="15"/>
    </row>
    <row r="155" spans="1:33" customFormat="1">
      <c r="A155" s="14" t="s">
        <v>154</v>
      </c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5"/>
      <c r="AA155" s="15"/>
      <c r="AB155" s="190"/>
      <c r="AC155" s="190"/>
      <c r="AD155" s="15"/>
      <c r="AE155" s="15"/>
      <c r="AF155" s="15"/>
      <c r="AG155" s="15"/>
    </row>
    <row r="156" spans="1:33" customFormat="1">
      <c r="A156" s="14" t="s">
        <v>154</v>
      </c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5"/>
      <c r="AA156" s="15"/>
      <c r="AB156" s="190"/>
      <c r="AC156" s="190"/>
      <c r="AD156" s="15"/>
      <c r="AE156" s="15"/>
      <c r="AF156" s="15"/>
      <c r="AG156" s="15"/>
    </row>
    <row r="157" spans="1:33" customFormat="1">
      <c r="A157" s="14" t="s">
        <v>154</v>
      </c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5"/>
      <c r="AA157" s="15"/>
      <c r="AB157" s="190"/>
      <c r="AC157" s="190"/>
      <c r="AD157" s="15"/>
      <c r="AE157" s="15"/>
      <c r="AF157" s="15"/>
      <c r="AG157" s="15"/>
    </row>
    <row r="158" spans="1:33" customFormat="1">
      <c r="A158" s="14" t="s">
        <v>154</v>
      </c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5"/>
      <c r="AA158" s="15"/>
      <c r="AB158" s="190"/>
      <c r="AC158" s="190"/>
      <c r="AD158" s="15"/>
      <c r="AE158" s="15"/>
      <c r="AF158" s="15"/>
      <c r="AG158" s="15"/>
    </row>
    <row r="159" spans="1:33" customFormat="1">
      <c r="A159" s="14" t="s">
        <v>154</v>
      </c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5"/>
      <c r="AA159" s="15"/>
      <c r="AB159" s="190"/>
      <c r="AC159" s="190"/>
      <c r="AD159" s="15"/>
      <c r="AE159" s="15"/>
      <c r="AF159" s="15"/>
      <c r="AG159" s="15"/>
    </row>
    <row r="160" spans="1:33" customFormat="1">
      <c r="A160" s="14" t="s">
        <v>154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5"/>
      <c r="AA160" s="15"/>
      <c r="AB160" s="190"/>
      <c r="AC160" s="190"/>
      <c r="AD160" s="15"/>
      <c r="AE160" s="15"/>
      <c r="AF160" s="15"/>
      <c r="AG160" s="15"/>
    </row>
    <row r="161" spans="1:33" customFormat="1">
      <c r="A161" s="14" t="s">
        <v>154</v>
      </c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5"/>
      <c r="AA161" s="15"/>
      <c r="AB161" s="190"/>
      <c r="AC161" s="190"/>
      <c r="AD161" s="15"/>
      <c r="AE161" s="15"/>
      <c r="AF161" s="15"/>
      <c r="AG161" s="15"/>
    </row>
    <row r="162" spans="1:33" customFormat="1">
      <c r="A162" s="14" t="s">
        <v>154</v>
      </c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5"/>
      <c r="AA162" s="15"/>
      <c r="AB162" s="190"/>
      <c r="AC162" s="190"/>
      <c r="AD162" s="15"/>
      <c r="AE162" s="15"/>
      <c r="AF162" s="15"/>
      <c r="AG162" s="15"/>
    </row>
    <row r="163" spans="1:33" customFormat="1">
      <c r="A163" s="14" t="s">
        <v>154</v>
      </c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5"/>
      <c r="AA163" s="15"/>
      <c r="AB163" s="190"/>
      <c r="AC163" s="190"/>
      <c r="AD163" s="15"/>
      <c r="AE163" s="15"/>
      <c r="AF163" s="15"/>
      <c r="AG163" s="15"/>
    </row>
    <row r="164" spans="1:33" customFormat="1">
      <c r="A164" s="14" t="s">
        <v>154</v>
      </c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5"/>
      <c r="AA164" s="15"/>
      <c r="AB164" s="190"/>
      <c r="AC164" s="190"/>
      <c r="AD164" s="15"/>
      <c r="AE164" s="15"/>
      <c r="AF164" s="15"/>
      <c r="AG164" s="15"/>
    </row>
    <row r="165" spans="1:33" customFormat="1">
      <c r="A165" s="14" t="s">
        <v>154</v>
      </c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5"/>
      <c r="AA165" s="15"/>
      <c r="AB165" s="190"/>
      <c r="AC165" s="190"/>
      <c r="AD165" s="15"/>
      <c r="AE165" s="15"/>
      <c r="AF165" s="15"/>
      <c r="AG165" s="15"/>
    </row>
    <row r="166" spans="1:33" customFormat="1">
      <c r="A166" s="14" t="s">
        <v>154</v>
      </c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5"/>
      <c r="AA166" s="15"/>
      <c r="AB166" s="190"/>
      <c r="AC166" s="190"/>
      <c r="AD166" s="15"/>
      <c r="AE166" s="15"/>
      <c r="AF166" s="15"/>
      <c r="AG166" s="15"/>
    </row>
    <row r="167" spans="1:33" customFormat="1">
      <c r="A167" s="14" t="s">
        <v>154</v>
      </c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5"/>
      <c r="AA167" s="15"/>
      <c r="AB167" s="190"/>
      <c r="AC167" s="190"/>
      <c r="AD167" s="15"/>
      <c r="AE167" s="15"/>
      <c r="AF167" s="15"/>
      <c r="AG167" s="15"/>
    </row>
    <row r="168" spans="1:33" customFormat="1">
      <c r="A168" s="14" t="s">
        <v>154</v>
      </c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5"/>
      <c r="AA168" s="15"/>
      <c r="AB168" s="190"/>
      <c r="AC168" s="190"/>
      <c r="AD168" s="15"/>
      <c r="AE168" s="15"/>
      <c r="AF168" s="15"/>
      <c r="AG168" s="15"/>
    </row>
    <row r="169" spans="1:33" customFormat="1">
      <c r="A169" s="14" t="s">
        <v>154</v>
      </c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5"/>
      <c r="AA169" s="15"/>
      <c r="AB169" s="190"/>
      <c r="AC169" s="190"/>
      <c r="AD169" s="15"/>
      <c r="AE169" s="15"/>
      <c r="AF169" s="15"/>
      <c r="AG169" s="15"/>
    </row>
    <row r="170" spans="1:33" customFormat="1">
      <c r="A170" s="14" t="s">
        <v>154</v>
      </c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5"/>
      <c r="AA170" s="15"/>
      <c r="AB170" s="190"/>
      <c r="AC170" s="190"/>
      <c r="AD170" s="15"/>
      <c r="AE170" s="15"/>
      <c r="AF170" s="15"/>
      <c r="AG170" s="15"/>
    </row>
    <row r="171" spans="1:33" customFormat="1">
      <c r="A171" s="14" t="s">
        <v>154</v>
      </c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5"/>
      <c r="AA171" s="15"/>
      <c r="AB171" s="190"/>
      <c r="AC171" s="190"/>
      <c r="AD171" s="15"/>
      <c r="AE171" s="15"/>
      <c r="AF171" s="15"/>
      <c r="AG171" s="15"/>
    </row>
    <row r="172" spans="1:33" customFormat="1">
      <c r="A172" s="14" t="s">
        <v>154</v>
      </c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5"/>
      <c r="AA172" s="15"/>
      <c r="AB172" s="190"/>
      <c r="AC172" s="190"/>
      <c r="AD172" s="15"/>
      <c r="AE172" s="15"/>
      <c r="AF172" s="15"/>
      <c r="AG172" s="15"/>
    </row>
    <row r="173" spans="1:33" customFormat="1">
      <c r="A173" s="14" t="s">
        <v>154</v>
      </c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5"/>
      <c r="AA173" s="15"/>
      <c r="AB173" s="190"/>
      <c r="AC173" s="190"/>
      <c r="AD173" s="15"/>
      <c r="AE173" s="15"/>
      <c r="AF173" s="15"/>
      <c r="AG173" s="15"/>
    </row>
    <row r="174" spans="1:33" customFormat="1">
      <c r="A174" s="14" t="s">
        <v>154</v>
      </c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5"/>
      <c r="AA174" s="15"/>
      <c r="AB174" s="190"/>
      <c r="AC174" s="190"/>
      <c r="AD174" s="15"/>
      <c r="AE174" s="15"/>
      <c r="AF174" s="15"/>
      <c r="AG174" s="15"/>
    </row>
    <row r="175" spans="1:33" customFormat="1">
      <c r="A175" s="14" t="s">
        <v>154</v>
      </c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5"/>
      <c r="AA175" s="15"/>
      <c r="AB175" s="190"/>
      <c r="AC175" s="190"/>
      <c r="AD175" s="15"/>
      <c r="AE175" s="15"/>
      <c r="AF175" s="15"/>
      <c r="AG175" s="15"/>
    </row>
    <row r="176" spans="1:33" customFormat="1">
      <c r="A176" s="14" t="s">
        <v>154</v>
      </c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5"/>
      <c r="AA176" s="15"/>
      <c r="AB176" s="190"/>
      <c r="AC176" s="190"/>
      <c r="AD176" s="15"/>
      <c r="AE176" s="15"/>
      <c r="AF176" s="15"/>
      <c r="AG176" s="15"/>
    </row>
    <row r="177" spans="1:33" customFormat="1">
      <c r="A177" s="14" t="s">
        <v>154</v>
      </c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5"/>
      <c r="AA177" s="15"/>
      <c r="AB177" s="190"/>
      <c r="AC177" s="190"/>
      <c r="AD177" s="15"/>
      <c r="AE177" s="15"/>
      <c r="AF177" s="15"/>
      <c r="AG177" s="15"/>
    </row>
    <row r="178" spans="1:33" customFormat="1">
      <c r="A178" s="14" t="s">
        <v>154</v>
      </c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5"/>
      <c r="AA178" s="15"/>
      <c r="AB178" s="190"/>
      <c r="AC178" s="190"/>
      <c r="AD178" s="15"/>
      <c r="AE178" s="15"/>
      <c r="AF178" s="15"/>
      <c r="AG178" s="15"/>
    </row>
    <row r="179" spans="1:33" customFormat="1">
      <c r="A179" s="14" t="s">
        <v>154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5"/>
      <c r="AA179" s="15"/>
      <c r="AB179" s="190"/>
      <c r="AC179" s="190"/>
      <c r="AD179" s="15"/>
      <c r="AE179" s="15"/>
      <c r="AF179" s="15"/>
      <c r="AG179" s="15"/>
    </row>
    <row r="180" spans="1:33" customFormat="1">
      <c r="A180" s="14" t="s">
        <v>154</v>
      </c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5"/>
      <c r="AA180" s="15"/>
      <c r="AB180" s="190"/>
      <c r="AC180" s="190"/>
      <c r="AD180" s="15"/>
      <c r="AE180" s="15"/>
      <c r="AF180" s="15"/>
      <c r="AG180" s="15"/>
    </row>
    <row r="181" spans="1:33" customFormat="1">
      <c r="A181" s="14" t="s">
        <v>154</v>
      </c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5"/>
      <c r="AA181" s="15"/>
      <c r="AB181" s="190"/>
      <c r="AC181" s="190"/>
      <c r="AD181" s="15"/>
      <c r="AE181" s="15"/>
      <c r="AF181" s="15"/>
      <c r="AG181" s="15"/>
    </row>
    <row r="182" spans="1:33" customFormat="1">
      <c r="A182" s="14" t="s">
        <v>154</v>
      </c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5"/>
      <c r="AA182" s="15"/>
      <c r="AB182" s="190"/>
      <c r="AC182" s="190"/>
      <c r="AD182" s="15"/>
      <c r="AE182" s="15"/>
      <c r="AF182" s="15"/>
      <c r="AG182" s="15"/>
    </row>
    <row r="183" spans="1:33" customFormat="1">
      <c r="A183" s="14" t="s">
        <v>154</v>
      </c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5"/>
      <c r="AA183" s="15"/>
      <c r="AB183" s="190"/>
      <c r="AC183" s="190"/>
      <c r="AD183" s="15"/>
      <c r="AE183" s="15"/>
      <c r="AF183" s="15"/>
      <c r="AG183" s="15"/>
    </row>
    <row r="184" spans="1:33" customFormat="1">
      <c r="A184" s="14" t="s">
        <v>154</v>
      </c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5"/>
      <c r="AA184" s="15"/>
      <c r="AB184" s="190"/>
      <c r="AC184" s="190"/>
      <c r="AD184" s="15"/>
      <c r="AE184" s="15"/>
      <c r="AF184" s="15"/>
      <c r="AG184" s="15"/>
    </row>
    <row r="185" spans="1:33" customFormat="1">
      <c r="A185" s="14" t="s">
        <v>154</v>
      </c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5"/>
      <c r="AA185" s="15"/>
      <c r="AB185" s="190"/>
      <c r="AC185" s="190"/>
      <c r="AD185" s="15"/>
      <c r="AE185" s="15"/>
      <c r="AF185" s="15"/>
      <c r="AG185" s="15"/>
    </row>
    <row r="186" spans="1:33" customFormat="1">
      <c r="A186" s="14" t="s">
        <v>154</v>
      </c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5"/>
      <c r="AA186" s="15"/>
      <c r="AB186" s="190"/>
      <c r="AC186" s="190"/>
      <c r="AD186" s="15"/>
      <c r="AE186" s="15"/>
      <c r="AF186" s="15"/>
      <c r="AG186" s="15"/>
    </row>
    <row r="187" spans="1:33" customFormat="1">
      <c r="A187" s="14" t="s">
        <v>154</v>
      </c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5"/>
      <c r="AA187" s="15"/>
      <c r="AB187" s="190"/>
      <c r="AC187" s="190"/>
      <c r="AD187" s="15"/>
      <c r="AE187" s="15"/>
      <c r="AF187" s="15"/>
      <c r="AG187" s="15"/>
    </row>
    <row r="188" spans="1:33" customFormat="1">
      <c r="A188" s="14" t="s">
        <v>154</v>
      </c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5"/>
      <c r="AA188" s="15"/>
      <c r="AB188" s="190"/>
      <c r="AC188" s="190"/>
      <c r="AD188" s="15"/>
      <c r="AE188" s="15"/>
      <c r="AF188" s="15"/>
      <c r="AG188" s="15"/>
    </row>
    <row r="189" spans="1:33" customFormat="1">
      <c r="A189" s="14" t="s">
        <v>154</v>
      </c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5"/>
      <c r="AA189" s="15"/>
      <c r="AB189" s="190"/>
      <c r="AC189" s="190"/>
      <c r="AD189" s="15"/>
      <c r="AE189" s="15"/>
      <c r="AF189" s="15"/>
      <c r="AG189" s="15"/>
    </row>
    <row r="190" spans="1:33" customFormat="1">
      <c r="A190" s="14" t="s">
        <v>154</v>
      </c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5"/>
      <c r="AA190" s="15"/>
      <c r="AB190" s="190"/>
      <c r="AC190" s="190"/>
      <c r="AD190" s="15"/>
      <c r="AE190" s="15"/>
      <c r="AF190" s="15"/>
      <c r="AG190" s="15"/>
    </row>
    <row r="191" spans="1:33" customFormat="1">
      <c r="A191" s="14" t="s">
        <v>154</v>
      </c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5"/>
      <c r="AA191" s="15"/>
      <c r="AB191" s="190"/>
      <c r="AC191" s="190"/>
      <c r="AD191" s="15"/>
      <c r="AE191" s="15"/>
      <c r="AF191" s="15"/>
      <c r="AG191" s="15"/>
    </row>
    <row r="192" spans="1:33" customFormat="1">
      <c r="A192" s="14" t="s">
        <v>154</v>
      </c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5"/>
      <c r="AA192" s="15"/>
      <c r="AB192" s="190"/>
      <c r="AC192" s="190"/>
      <c r="AD192" s="15"/>
      <c r="AE192" s="15"/>
      <c r="AF192" s="15"/>
      <c r="AG192" s="15"/>
    </row>
    <row r="193" spans="1:33" customFormat="1">
      <c r="A193" s="14" t="s">
        <v>154</v>
      </c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5"/>
      <c r="AA193" s="15"/>
      <c r="AB193" s="190"/>
      <c r="AC193" s="190"/>
      <c r="AD193" s="15"/>
      <c r="AE193" s="15"/>
      <c r="AF193" s="15"/>
      <c r="AG193" s="15"/>
    </row>
    <row r="194" spans="1:33" customFormat="1">
      <c r="A194" s="14" t="s">
        <v>154</v>
      </c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5"/>
      <c r="AA194" s="15"/>
      <c r="AB194" s="190"/>
      <c r="AC194" s="190"/>
      <c r="AD194" s="15"/>
      <c r="AE194" s="15"/>
      <c r="AF194" s="15"/>
      <c r="AG194" s="15"/>
    </row>
    <row r="195" spans="1:33" customFormat="1">
      <c r="A195" s="14" t="s">
        <v>154</v>
      </c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5"/>
      <c r="AA195" s="15"/>
      <c r="AB195" s="190"/>
      <c r="AC195" s="190"/>
      <c r="AD195" s="15"/>
      <c r="AE195" s="15"/>
      <c r="AF195" s="15"/>
      <c r="AG195" s="15"/>
    </row>
    <row r="196" spans="1:33" customFormat="1">
      <c r="A196" s="14" t="s">
        <v>154</v>
      </c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5"/>
      <c r="AA196" s="15"/>
      <c r="AB196" s="190"/>
      <c r="AC196" s="190"/>
      <c r="AD196" s="15"/>
      <c r="AE196" s="15"/>
      <c r="AF196" s="15"/>
      <c r="AG196" s="15"/>
    </row>
    <row r="197" spans="1:33" customFormat="1">
      <c r="A197" s="14" t="s">
        <v>154</v>
      </c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5"/>
      <c r="AA197" s="15"/>
      <c r="AB197" s="190"/>
      <c r="AC197" s="190"/>
      <c r="AD197" s="15"/>
      <c r="AE197" s="15"/>
      <c r="AF197" s="15"/>
      <c r="AG197" s="15"/>
    </row>
    <row r="198" spans="1:33" customFormat="1">
      <c r="A198" s="14" t="s">
        <v>154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5"/>
      <c r="AA198" s="15"/>
      <c r="AB198" s="190"/>
      <c r="AC198" s="190"/>
      <c r="AD198" s="15"/>
      <c r="AE198" s="15"/>
      <c r="AF198" s="15"/>
      <c r="AG198" s="15"/>
    </row>
    <row r="199" spans="1:33" customFormat="1">
      <c r="A199" s="14" t="s">
        <v>154</v>
      </c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5"/>
      <c r="AA199" s="15"/>
      <c r="AB199" s="190"/>
      <c r="AC199" s="190"/>
      <c r="AD199" s="15"/>
      <c r="AE199" s="15"/>
      <c r="AF199" s="15"/>
      <c r="AG199" s="15"/>
    </row>
    <row r="200" spans="1:33" customFormat="1">
      <c r="A200" s="14" t="s">
        <v>154</v>
      </c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5"/>
      <c r="AA200" s="15"/>
      <c r="AB200" s="190"/>
      <c r="AC200" s="190"/>
      <c r="AD200" s="15"/>
      <c r="AE200" s="15"/>
      <c r="AF200" s="15"/>
      <c r="AG200" s="15"/>
    </row>
    <row r="201" spans="1:33" customFormat="1">
      <c r="A201" s="14" t="s">
        <v>154</v>
      </c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5"/>
      <c r="AA201" s="15"/>
      <c r="AB201" s="190"/>
      <c r="AC201" s="190"/>
      <c r="AD201" s="15"/>
      <c r="AE201" s="15"/>
      <c r="AF201" s="15"/>
      <c r="AG201" s="15"/>
    </row>
    <row r="202" spans="1:33" customFormat="1">
      <c r="A202" s="14" t="s">
        <v>154</v>
      </c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5"/>
      <c r="AA202" s="15"/>
      <c r="AB202" s="190"/>
      <c r="AC202" s="190"/>
      <c r="AD202" s="15"/>
      <c r="AE202" s="15"/>
      <c r="AF202" s="15"/>
      <c r="AG202" s="15"/>
    </row>
    <row r="203" spans="1:33" customFormat="1">
      <c r="A203" s="14" t="s">
        <v>154</v>
      </c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5"/>
      <c r="AA203" s="15"/>
      <c r="AB203" s="190"/>
      <c r="AC203" s="190"/>
      <c r="AD203" s="15"/>
      <c r="AE203" s="15"/>
      <c r="AF203" s="15"/>
      <c r="AG203" s="15"/>
    </row>
    <row r="204" spans="1:33" customFormat="1">
      <c r="A204" s="14" t="s">
        <v>154</v>
      </c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5"/>
      <c r="AA204" s="15"/>
      <c r="AB204" s="190"/>
      <c r="AC204" s="190"/>
      <c r="AD204" s="15"/>
      <c r="AE204" s="15"/>
      <c r="AF204" s="15"/>
      <c r="AG204" s="15"/>
    </row>
    <row r="205" spans="1:33" customFormat="1">
      <c r="A205" s="14" t="s">
        <v>154</v>
      </c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5"/>
      <c r="AA205" s="15"/>
      <c r="AB205" s="190"/>
      <c r="AC205" s="190"/>
      <c r="AD205" s="15"/>
      <c r="AE205" s="15"/>
      <c r="AF205" s="15"/>
      <c r="AG205" s="15"/>
    </row>
    <row r="206" spans="1:33" customFormat="1">
      <c r="A206" s="14" t="s">
        <v>154</v>
      </c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5"/>
      <c r="AA206" s="15"/>
      <c r="AB206" s="190"/>
      <c r="AC206" s="190"/>
      <c r="AD206" s="15"/>
      <c r="AE206" s="15"/>
      <c r="AF206" s="15"/>
      <c r="AG206" s="15"/>
    </row>
    <row r="207" spans="1:33" customFormat="1">
      <c r="A207" s="14" t="s">
        <v>154</v>
      </c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5"/>
      <c r="AA207" s="15"/>
      <c r="AB207" s="190"/>
      <c r="AC207" s="190"/>
      <c r="AD207" s="15"/>
      <c r="AE207" s="15"/>
      <c r="AF207" s="15"/>
      <c r="AG207" s="15"/>
    </row>
    <row r="208" spans="1:33" customFormat="1">
      <c r="A208" s="14" t="s">
        <v>154</v>
      </c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5"/>
      <c r="AA208" s="15"/>
      <c r="AB208" s="190"/>
      <c r="AC208" s="190"/>
      <c r="AD208" s="15"/>
      <c r="AE208" s="15"/>
      <c r="AF208" s="15"/>
      <c r="AG208" s="15"/>
    </row>
    <row r="209" spans="1:33" customFormat="1">
      <c r="A209" s="14" t="s">
        <v>154</v>
      </c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5"/>
      <c r="AA209" s="15"/>
      <c r="AB209" s="190"/>
      <c r="AC209" s="190"/>
      <c r="AD209" s="15"/>
      <c r="AE209" s="15"/>
      <c r="AF209" s="15"/>
      <c r="AG209" s="15"/>
    </row>
    <row r="210" spans="1:33" customFormat="1">
      <c r="A210" s="14" t="s">
        <v>154</v>
      </c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5"/>
      <c r="AA210" s="15"/>
      <c r="AB210" s="190"/>
      <c r="AC210" s="190"/>
      <c r="AD210" s="15"/>
      <c r="AE210" s="15"/>
      <c r="AF210" s="15"/>
      <c r="AG210" s="15"/>
    </row>
    <row r="211" spans="1:33" customFormat="1">
      <c r="A211" s="14" t="s">
        <v>154</v>
      </c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5"/>
      <c r="AA211" s="15"/>
      <c r="AB211" s="190"/>
      <c r="AC211" s="190"/>
      <c r="AD211" s="15"/>
      <c r="AE211" s="15"/>
      <c r="AF211" s="15"/>
      <c r="AG211" s="15"/>
    </row>
    <row r="212" spans="1:33" customFormat="1">
      <c r="A212" s="14" t="s">
        <v>154</v>
      </c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5"/>
      <c r="AA212" s="15"/>
      <c r="AB212" s="190"/>
      <c r="AC212" s="190"/>
      <c r="AD212" s="15"/>
      <c r="AE212" s="15"/>
      <c r="AF212" s="15"/>
      <c r="AG212" s="15"/>
    </row>
    <row r="213" spans="1:33" customFormat="1">
      <c r="A213" s="14" t="s">
        <v>154</v>
      </c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5"/>
      <c r="AA213" s="15"/>
      <c r="AB213" s="190"/>
      <c r="AC213" s="190"/>
      <c r="AD213" s="15"/>
      <c r="AE213" s="15"/>
      <c r="AF213" s="15"/>
      <c r="AG213" s="15"/>
    </row>
    <row r="214" spans="1:33" customFormat="1">
      <c r="A214" s="14" t="s">
        <v>154</v>
      </c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5"/>
      <c r="AA214" s="15"/>
      <c r="AB214" s="190"/>
      <c r="AC214" s="190"/>
      <c r="AD214" s="15"/>
      <c r="AE214" s="15"/>
      <c r="AF214" s="15"/>
      <c r="AG214" s="15"/>
    </row>
    <row r="215" spans="1:33" customFormat="1">
      <c r="A215" s="14" t="s">
        <v>154</v>
      </c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5"/>
      <c r="AA215" s="15"/>
      <c r="AB215" s="190"/>
      <c r="AC215" s="190"/>
      <c r="AD215" s="15"/>
      <c r="AE215" s="15"/>
      <c r="AF215" s="15"/>
      <c r="AG215" s="15"/>
    </row>
    <row r="216" spans="1:33" customFormat="1">
      <c r="A216" s="14" t="s">
        <v>154</v>
      </c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5"/>
      <c r="AA216" s="15"/>
      <c r="AB216" s="190"/>
      <c r="AC216" s="190"/>
      <c r="AD216" s="15"/>
      <c r="AE216" s="15"/>
      <c r="AF216" s="15"/>
      <c r="AG216" s="15"/>
    </row>
    <row r="217" spans="1:33" customFormat="1">
      <c r="A217" s="14" t="s">
        <v>154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5"/>
      <c r="AA217" s="15"/>
      <c r="AB217" s="190"/>
      <c r="AC217" s="190"/>
      <c r="AD217" s="15"/>
      <c r="AE217" s="15"/>
      <c r="AF217" s="15"/>
      <c r="AG217" s="15"/>
    </row>
    <row r="218" spans="1:33" customFormat="1">
      <c r="A218" s="14" t="s">
        <v>154</v>
      </c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5"/>
      <c r="AA218" s="15"/>
      <c r="AB218" s="190"/>
      <c r="AC218" s="190"/>
      <c r="AD218" s="15"/>
      <c r="AE218" s="15"/>
      <c r="AF218" s="15"/>
      <c r="AG218" s="15"/>
    </row>
    <row r="219" spans="1:33" customFormat="1">
      <c r="A219" s="14" t="s">
        <v>154</v>
      </c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5"/>
      <c r="AA219" s="15"/>
      <c r="AB219" s="190"/>
      <c r="AC219" s="190"/>
      <c r="AD219" s="15"/>
      <c r="AE219" s="15"/>
      <c r="AF219" s="15"/>
      <c r="AG219" s="15"/>
    </row>
    <row r="220" spans="1:33" customForma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5"/>
      <c r="AA220" s="15"/>
      <c r="AB220" s="190"/>
      <c r="AC220" s="190"/>
      <c r="AD220" s="15"/>
      <c r="AE220" s="15"/>
      <c r="AF220" s="15"/>
      <c r="AG220" s="15"/>
    </row>
    <row r="221" spans="1:33" customForma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5"/>
      <c r="AA221" s="15"/>
      <c r="AB221" s="190"/>
      <c r="AC221" s="190"/>
      <c r="AD221" s="15"/>
      <c r="AE221" s="15"/>
      <c r="AF221" s="15"/>
      <c r="AG221" s="15"/>
    </row>
    <row r="222" spans="1:33" customForma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5"/>
      <c r="AA222" s="15"/>
      <c r="AB222" s="190"/>
      <c r="AC222" s="190"/>
      <c r="AD222" s="15"/>
      <c r="AE222" s="15"/>
      <c r="AF222" s="15"/>
      <c r="AG222" s="15"/>
    </row>
    <row r="223" spans="1:33" customForma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5"/>
      <c r="AA223" s="15"/>
      <c r="AB223" s="190"/>
      <c r="AC223" s="190"/>
      <c r="AD223" s="15"/>
      <c r="AE223" s="15"/>
      <c r="AF223" s="15"/>
      <c r="AG223" s="15"/>
    </row>
    <row r="224" spans="1:33" customForma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5"/>
      <c r="AA224" s="15"/>
      <c r="AB224" s="190"/>
      <c r="AC224" s="190"/>
      <c r="AD224" s="15"/>
      <c r="AE224" s="15"/>
      <c r="AF224" s="15"/>
      <c r="AG224" s="15"/>
    </row>
    <row r="225" spans="1:33" customForma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5"/>
      <c r="AA225" s="15"/>
      <c r="AB225" s="190"/>
      <c r="AC225" s="190"/>
      <c r="AD225" s="15"/>
      <c r="AE225" s="15"/>
      <c r="AF225" s="15"/>
      <c r="AG225" s="15"/>
    </row>
    <row r="226" spans="1:33" customForma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5"/>
      <c r="AA226" s="15"/>
      <c r="AB226" s="190"/>
      <c r="AC226" s="190"/>
      <c r="AD226" s="15"/>
      <c r="AE226" s="15"/>
      <c r="AF226" s="15"/>
      <c r="AG226" s="15"/>
    </row>
    <row r="227" spans="1:33" customForma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5"/>
      <c r="AA227" s="15"/>
      <c r="AB227" s="190"/>
      <c r="AC227" s="190"/>
      <c r="AD227" s="15"/>
      <c r="AE227" s="15"/>
      <c r="AF227" s="15"/>
      <c r="AG227" s="15"/>
    </row>
    <row r="228" spans="1:33" customForma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5"/>
      <c r="AA228" s="15"/>
      <c r="AB228" s="190"/>
      <c r="AC228" s="190"/>
      <c r="AD228" s="15"/>
      <c r="AE228" s="15"/>
      <c r="AF228" s="15"/>
      <c r="AG228" s="15"/>
    </row>
    <row r="229" spans="1:33" customForma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5"/>
      <c r="AA229" s="15"/>
      <c r="AB229" s="190"/>
      <c r="AC229" s="190"/>
      <c r="AD229" s="15"/>
      <c r="AE229" s="15"/>
      <c r="AF229" s="15"/>
      <c r="AG229" s="15"/>
    </row>
    <row r="230" spans="1:33" customForma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5"/>
      <c r="AA230" s="15"/>
      <c r="AB230" s="190"/>
      <c r="AC230" s="190"/>
      <c r="AD230" s="15"/>
      <c r="AE230" s="15"/>
      <c r="AF230" s="15"/>
      <c r="AG230" s="15"/>
    </row>
    <row r="231" spans="1:33" customForma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5"/>
      <c r="AA231" s="15"/>
      <c r="AB231" s="190"/>
      <c r="AC231" s="190"/>
      <c r="AD231" s="15"/>
      <c r="AE231" s="15"/>
      <c r="AF231" s="15"/>
      <c r="AG231" s="15"/>
    </row>
    <row r="232" spans="1:33" customForma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5"/>
      <c r="AA232" s="15"/>
      <c r="AB232" s="190"/>
      <c r="AC232" s="190"/>
      <c r="AD232" s="15"/>
      <c r="AE232" s="15"/>
      <c r="AF232" s="15"/>
      <c r="AG232" s="15"/>
    </row>
    <row r="233" spans="1:33" customForma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5"/>
      <c r="AA233" s="15"/>
      <c r="AB233" s="190"/>
      <c r="AC233" s="190"/>
      <c r="AD233" s="15"/>
      <c r="AE233" s="15"/>
      <c r="AF233" s="15"/>
      <c r="AG233" s="15"/>
    </row>
    <row r="234" spans="1:33" customForma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5"/>
      <c r="AA234" s="15"/>
      <c r="AB234" s="190"/>
      <c r="AC234" s="190"/>
      <c r="AD234" s="15"/>
      <c r="AE234" s="15"/>
      <c r="AF234" s="15"/>
      <c r="AG234" s="15"/>
    </row>
    <row r="235" spans="1:33" customForma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5"/>
      <c r="AA235" s="15"/>
      <c r="AB235" s="190"/>
      <c r="AC235" s="190"/>
      <c r="AD235" s="15"/>
      <c r="AE235" s="15"/>
      <c r="AF235" s="15"/>
      <c r="AG235" s="15"/>
    </row>
    <row r="236" spans="1:33" customForma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5"/>
      <c r="AA236" s="15"/>
      <c r="AB236" s="190"/>
      <c r="AC236" s="190"/>
      <c r="AD236" s="15"/>
      <c r="AE236" s="15"/>
      <c r="AF236" s="15"/>
      <c r="AG236" s="15"/>
    </row>
    <row r="237" spans="1:33" customForma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5"/>
      <c r="AA237" s="15"/>
      <c r="AB237" s="190"/>
      <c r="AC237" s="190"/>
      <c r="AD237" s="15"/>
      <c r="AE237" s="15"/>
      <c r="AF237" s="15"/>
      <c r="AG237" s="15"/>
    </row>
    <row r="238" spans="1:33" customForma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5"/>
      <c r="AA238" s="15"/>
      <c r="AB238" s="190"/>
      <c r="AC238" s="190"/>
      <c r="AD238" s="15"/>
      <c r="AE238" s="15"/>
      <c r="AF238" s="15"/>
      <c r="AG238" s="15"/>
    </row>
    <row r="239" spans="1:33" customForma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5"/>
      <c r="AA239" s="15"/>
      <c r="AB239" s="190"/>
      <c r="AC239" s="190"/>
      <c r="AD239" s="15"/>
      <c r="AE239" s="15"/>
      <c r="AF239" s="15"/>
      <c r="AG239" s="15"/>
    </row>
    <row r="240" spans="1:33" customForma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5"/>
      <c r="AA240" s="15"/>
      <c r="AB240" s="190"/>
      <c r="AC240" s="190"/>
      <c r="AD240" s="15"/>
      <c r="AE240" s="15"/>
      <c r="AF240" s="15"/>
      <c r="AG240" s="15"/>
    </row>
    <row r="241" spans="1:33" customForma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5"/>
      <c r="AA241" s="15"/>
      <c r="AB241" s="190"/>
      <c r="AC241" s="190"/>
      <c r="AD241" s="15"/>
      <c r="AE241" s="15"/>
      <c r="AF241" s="15"/>
      <c r="AG241" s="15"/>
    </row>
    <row r="242" spans="1:33" customForma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5"/>
      <c r="AA242" s="15"/>
      <c r="AB242" s="190"/>
      <c r="AC242" s="190"/>
      <c r="AD242" s="15"/>
      <c r="AE242" s="15"/>
      <c r="AF242" s="15"/>
      <c r="AG242" s="15"/>
    </row>
    <row r="243" spans="1:33" customForma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5"/>
      <c r="AA243" s="15"/>
      <c r="AB243" s="190"/>
      <c r="AC243" s="190"/>
      <c r="AD243" s="15"/>
      <c r="AE243" s="15"/>
      <c r="AF243" s="15"/>
      <c r="AG243" s="15"/>
    </row>
    <row r="244" spans="1:33" customForma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5"/>
      <c r="AA244" s="15"/>
      <c r="AB244" s="190"/>
      <c r="AC244" s="190"/>
      <c r="AD244" s="15"/>
      <c r="AE244" s="15"/>
      <c r="AF244" s="15"/>
      <c r="AG244" s="15"/>
    </row>
    <row r="245" spans="1:33" customForma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5"/>
      <c r="AA245" s="15"/>
      <c r="AB245" s="190"/>
      <c r="AC245" s="190"/>
      <c r="AD245" s="15"/>
      <c r="AE245" s="15"/>
      <c r="AF245" s="15"/>
      <c r="AG245" s="15"/>
    </row>
    <row r="246" spans="1:33" customForma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5"/>
      <c r="AA246" s="15"/>
      <c r="AB246" s="190"/>
      <c r="AC246" s="190"/>
      <c r="AD246" s="15"/>
      <c r="AE246" s="15"/>
      <c r="AF246" s="15"/>
      <c r="AG246" s="15"/>
    </row>
    <row r="247" spans="1:33" customForma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5"/>
      <c r="AA247" s="15"/>
      <c r="AB247" s="190"/>
      <c r="AC247" s="190"/>
      <c r="AD247" s="15"/>
      <c r="AE247" s="15"/>
      <c r="AF247" s="15"/>
      <c r="AG247" s="15"/>
    </row>
    <row r="248" spans="1:33" customForma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5"/>
      <c r="AA248" s="15"/>
      <c r="AB248" s="190"/>
      <c r="AC248" s="190"/>
      <c r="AD248" s="15"/>
      <c r="AE248" s="15"/>
      <c r="AF248" s="15"/>
      <c r="AG248" s="15"/>
    </row>
    <row r="249" spans="1:33" customForma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5"/>
      <c r="AA249" s="15"/>
      <c r="AB249" s="190"/>
      <c r="AC249" s="190"/>
      <c r="AD249" s="15"/>
      <c r="AE249" s="15"/>
      <c r="AF249" s="15"/>
      <c r="AG249" s="15"/>
    </row>
    <row r="250" spans="1:33" customForma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5"/>
      <c r="AA250" s="15"/>
      <c r="AB250" s="190"/>
      <c r="AC250" s="190"/>
      <c r="AD250" s="15"/>
      <c r="AE250" s="15"/>
      <c r="AF250" s="15"/>
      <c r="AG250" s="15"/>
    </row>
    <row r="251" spans="1:33" customForma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5"/>
      <c r="AA251" s="15"/>
      <c r="AB251" s="190"/>
      <c r="AC251" s="190"/>
      <c r="AD251" s="15"/>
      <c r="AE251" s="15"/>
      <c r="AF251" s="15"/>
      <c r="AG251" s="15"/>
    </row>
    <row r="252" spans="1:33" customForma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5"/>
      <c r="AA252" s="15"/>
      <c r="AB252" s="190"/>
      <c r="AC252" s="190"/>
      <c r="AD252" s="15"/>
      <c r="AE252" s="15"/>
      <c r="AF252" s="15"/>
      <c r="AG252" s="15"/>
    </row>
    <row r="253" spans="1:33" customForma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5"/>
      <c r="AA253" s="15"/>
      <c r="AB253" s="190"/>
      <c r="AC253" s="190"/>
      <c r="AD253" s="15"/>
      <c r="AE253" s="15"/>
      <c r="AF253" s="15"/>
      <c r="AG253" s="15"/>
    </row>
    <row r="254" spans="1:33" customForma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5"/>
      <c r="AA254" s="15"/>
      <c r="AB254" s="190"/>
      <c r="AC254" s="190"/>
      <c r="AD254" s="15"/>
      <c r="AE254" s="15"/>
      <c r="AF254" s="15"/>
      <c r="AG254" s="15"/>
    </row>
    <row r="255" spans="1:33" customForma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5"/>
      <c r="AA255" s="15"/>
      <c r="AB255" s="190"/>
      <c r="AC255" s="190"/>
      <c r="AD255" s="15"/>
      <c r="AE255" s="15"/>
      <c r="AF255" s="15"/>
      <c r="AG255" s="15"/>
    </row>
    <row r="256" spans="1:33" customForma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5"/>
      <c r="AA256" s="15"/>
      <c r="AB256" s="190"/>
      <c r="AC256" s="190"/>
      <c r="AD256" s="15"/>
      <c r="AE256" s="15"/>
      <c r="AF256" s="15"/>
      <c r="AG256" s="15"/>
    </row>
    <row r="257" spans="1:33" customForma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5"/>
      <c r="AA257" s="15"/>
      <c r="AB257" s="190"/>
      <c r="AC257" s="190"/>
      <c r="AD257" s="15"/>
      <c r="AE257" s="15"/>
      <c r="AF257" s="15"/>
      <c r="AG257" s="15"/>
    </row>
    <row r="258" spans="1:33" customForma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5"/>
      <c r="AA258" s="15"/>
      <c r="AB258" s="190"/>
      <c r="AC258" s="190"/>
      <c r="AD258" s="15"/>
      <c r="AE258" s="15"/>
      <c r="AF258" s="15"/>
      <c r="AG258" s="15"/>
    </row>
    <row r="259" spans="1:33" customForma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5"/>
      <c r="AA259" s="15"/>
      <c r="AB259" s="190"/>
      <c r="AC259" s="190"/>
      <c r="AD259" s="15"/>
      <c r="AE259" s="15"/>
      <c r="AF259" s="15"/>
      <c r="AG259" s="15"/>
    </row>
    <row r="260" spans="1:33" customForma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5"/>
      <c r="AA260" s="15"/>
      <c r="AB260" s="190"/>
      <c r="AC260" s="190"/>
      <c r="AD260" s="15"/>
      <c r="AE260" s="15"/>
      <c r="AF260" s="15"/>
      <c r="AG260" s="15"/>
    </row>
    <row r="261" spans="1:33" customForma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5"/>
      <c r="AA261" s="15"/>
      <c r="AB261" s="190"/>
      <c r="AC261" s="190"/>
      <c r="AD261" s="15"/>
      <c r="AE261" s="15"/>
      <c r="AF261" s="15"/>
      <c r="AG261" s="15"/>
    </row>
    <row r="262" spans="1:33" customForma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5"/>
      <c r="AA262" s="15"/>
      <c r="AB262" s="190"/>
      <c r="AC262" s="190"/>
      <c r="AD262" s="15"/>
      <c r="AE262" s="15"/>
      <c r="AF262" s="15"/>
      <c r="AG262" s="15"/>
    </row>
    <row r="263" spans="1:33" customForma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5"/>
      <c r="AA263" s="15"/>
      <c r="AB263" s="190"/>
      <c r="AC263" s="190"/>
      <c r="AD263" s="15"/>
      <c r="AE263" s="15"/>
      <c r="AF263" s="15"/>
      <c r="AG263" s="15"/>
    </row>
    <row r="264" spans="1:33" customForma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5"/>
      <c r="AA264" s="15"/>
      <c r="AB264" s="190"/>
      <c r="AC264" s="190"/>
      <c r="AD264" s="15"/>
      <c r="AE264" s="15"/>
      <c r="AF264" s="15"/>
      <c r="AG264" s="15"/>
    </row>
    <row r="265" spans="1:33" customForma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5"/>
      <c r="AA265" s="15"/>
      <c r="AB265" s="190"/>
      <c r="AC265" s="190"/>
      <c r="AD265" s="15"/>
      <c r="AE265" s="15"/>
      <c r="AF265" s="15"/>
      <c r="AG265" s="15"/>
    </row>
    <row r="266" spans="1:33" customForma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5"/>
      <c r="AA266" s="15"/>
      <c r="AB266" s="190"/>
      <c r="AC266" s="190"/>
      <c r="AD266" s="15"/>
      <c r="AE266" s="15"/>
      <c r="AF266" s="15"/>
      <c r="AG266" s="15"/>
    </row>
    <row r="267" spans="1:33" customForma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5"/>
      <c r="AA267" s="15"/>
      <c r="AB267" s="190"/>
      <c r="AC267" s="190"/>
      <c r="AD267" s="15"/>
      <c r="AE267" s="15"/>
      <c r="AF267" s="15"/>
      <c r="AG267" s="15"/>
    </row>
    <row r="268" spans="1:33" customForma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5"/>
      <c r="AA268" s="15"/>
      <c r="AB268" s="190"/>
      <c r="AC268" s="190"/>
      <c r="AD268" s="15"/>
      <c r="AE268" s="15"/>
      <c r="AF268" s="15"/>
      <c r="AG268" s="15"/>
    </row>
    <row r="269" spans="1:33" customForma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5"/>
      <c r="AA269" s="15"/>
      <c r="AB269" s="190"/>
      <c r="AC269" s="190"/>
      <c r="AD269" s="15"/>
      <c r="AE269" s="15"/>
      <c r="AF269" s="15"/>
      <c r="AG269" s="15"/>
    </row>
    <row r="270" spans="1:33" customForma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5"/>
      <c r="AA270" s="15"/>
      <c r="AB270" s="190"/>
      <c r="AC270" s="190"/>
      <c r="AD270" s="15"/>
      <c r="AE270" s="15"/>
      <c r="AF270" s="15"/>
      <c r="AG270" s="15"/>
    </row>
    <row r="271" spans="1:33" customForma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5"/>
      <c r="AA271" s="15"/>
      <c r="AB271" s="190"/>
      <c r="AC271" s="190"/>
      <c r="AD271" s="15"/>
      <c r="AE271" s="15"/>
      <c r="AF271" s="15"/>
      <c r="AG271" s="15"/>
    </row>
    <row r="272" spans="1:33" customForma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5"/>
      <c r="AA272" s="15"/>
      <c r="AB272" s="190"/>
      <c r="AC272" s="190"/>
      <c r="AD272" s="15"/>
      <c r="AE272" s="15"/>
      <c r="AF272" s="15"/>
      <c r="AG272" s="15"/>
    </row>
    <row r="273" spans="1:33" customForma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5"/>
      <c r="AA273" s="15"/>
      <c r="AB273" s="190"/>
      <c r="AC273" s="190"/>
      <c r="AD273" s="15"/>
      <c r="AE273" s="15"/>
      <c r="AF273" s="15"/>
      <c r="AG273" s="15"/>
    </row>
    <row r="274" spans="1:33" customForma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5"/>
      <c r="AA274" s="15"/>
      <c r="AB274" s="190"/>
      <c r="AC274" s="190"/>
      <c r="AD274" s="15"/>
      <c r="AE274" s="15"/>
      <c r="AF274" s="15"/>
      <c r="AG274" s="15"/>
    </row>
    <row r="275" spans="1:33" customForma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5"/>
      <c r="AA275" s="15"/>
      <c r="AB275" s="190"/>
      <c r="AC275" s="190"/>
      <c r="AD275" s="15"/>
      <c r="AE275" s="15"/>
      <c r="AF275" s="15"/>
      <c r="AG275" s="15"/>
    </row>
    <row r="276" spans="1:33" customForma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5"/>
      <c r="AA276" s="15"/>
      <c r="AB276" s="190"/>
      <c r="AC276" s="190"/>
      <c r="AD276" s="15"/>
      <c r="AE276" s="15"/>
      <c r="AF276" s="15"/>
      <c r="AG276" s="15"/>
    </row>
    <row r="277" spans="1:33" customForma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5"/>
      <c r="AA277" s="15"/>
      <c r="AB277" s="190"/>
      <c r="AC277" s="190"/>
      <c r="AD277" s="15"/>
      <c r="AE277" s="15"/>
      <c r="AF277" s="15"/>
      <c r="AG277" s="15"/>
    </row>
    <row r="278" spans="1:33" customForma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5"/>
      <c r="AA278" s="15"/>
      <c r="AB278" s="190"/>
      <c r="AC278" s="190"/>
      <c r="AD278" s="15"/>
      <c r="AE278" s="15"/>
      <c r="AF278" s="15"/>
      <c r="AG278" s="15"/>
    </row>
    <row r="279" spans="1:33" customForma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5"/>
      <c r="AA279" s="15"/>
      <c r="AB279" s="190"/>
      <c r="AC279" s="190"/>
      <c r="AD279" s="15"/>
      <c r="AE279" s="15"/>
      <c r="AF279" s="15"/>
      <c r="AG279" s="15"/>
    </row>
    <row r="280" spans="1:33" customForma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5"/>
      <c r="AA280" s="15"/>
      <c r="AB280" s="190"/>
      <c r="AC280" s="190"/>
      <c r="AD280" s="15"/>
      <c r="AE280" s="15"/>
      <c r="AF280" s="15"/>
      <c r="AG280" s="15"/>
    </row>
    <row r="281" spans="1:33" customForma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5"/>
      <c r="AA281" s="15"/>
      <c r="AB281" s="190"/>
      <c r="AC281" s="190"/>
      <c r="AD281" s="15"/>
      <c r="AE281" s="15"/>
      <c r="AF281" s="15"/>
      <c r="AG281" s="15"/>
    </row>
    <row r="282" spans="1:33" customForma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5"/>
      <c r="AA282" s="15"/>
      <c r="AB282" s="190"/>
      <c r="AC282" s="190"/>
      <c r="AD282" s="15"/>
      <c r="AE282" s="15"/>
      <c r="AF282" s="15"/>
      <c r="AG282" s="15"/>
    </row>
    <row r="283" spans="1:33" customForma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5"/>
      <c r="AA283" s="15"/>
      <c r="AB283" s="190"/>
      <c r="AC283" s="190"/>
      <c r="AD283" s="15"/>
      <c r="AE283" s="15"/>
      <c r="AF283" s="15"/>
      <c r="AG283" s="15"/>
    </row>
    <row r="284" spans="1:33" customForma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5"/>
      <c r="AA284" s="15"/>
      <c r="AB284" s="190"/>
      <c r="AC284" s="190"/>
      <c r="AD284" s="15"/>
      <c r="AE284" s="15"/>
      <c r="AF284" s="15"/>
      <c r="AG284" s="15"/>
    </row>
    <row r="285" spans="1:33" customForma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5"/>
      <c r="AA285" s="15"/>
      <c r="AB285" s="190"/>
      <c r="AC285" s="190"/>
      <c r="AD285" s="15"/>
      <c r="AE285" s="15"/>
      <c r="AF285" s="15"/>
      <c r="AG285" s="15"/>
    </row>
    <row r="286" spans="1:33" customForma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5"/>
      <c r="AA286" s="15"/>
      <c r="AB286" s="190"/>
      <c r="AC286" s="190"/>
      <c r="AD286" s="15"/>
      <c r="AE286" s="15"/>
      <c r="AF286" s="15"/>
      <c r="AG286" s="15"/>
    </row>
    <row r="287" spans="1:33" customForma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5"/>
      <c r="AA287" s="15"/>
      <c r="AB287" s="190"/>
      <c r="AC287" s="190"/>
      <c r="AD287" s="15"/>
      <c r="AE287" s="15"/>
      <c r="AF287" s="15"/>
      <c r="AG287" s="15"/>
    </row>
    <row r="288" spans="1:33" customForma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5"/>
      <c r="AA288" s="15"/>
      <c r="AB288" s="190"/>
      <c r="AC288" s="190"/>
      <c r="AD288" s="15"/>
      <c r="AE288" s="15"/>
      <c r="AF288" s="15"/>
      <c r="AG288" s="15"/>
    </row>
    <row r="289" spans="1:33" customForma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5"/>
      <c r="AA289" s="15"/>
      <c r="AB289" s="190"/>
      <c r="AC289" s="190"/>
      <c r="AD289" s="15"/>
      <c r="AE289" s="15"/>
      <c r="AF289" s="15"/>
      <c r="AG289" s="15"/>
    </row>
    <row r="290" spans="1:33" customForma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5"/>
      <c r="AA290" s="15"/>
      <c r="AB290" s="190"/>
      <c r="AC290" s="190"/>
      <c r="AD290" s="15"/>
      <c r="AE290" s="15"/>
      <c r="AF290" s="15"/>
      <c r="AG290" s="15"/>
    </row>
    <row r="291" spans="1:33" customForma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5"/>
      <c r="AA291" s="15"/>
      <c r="AB291" s="190"/>
      <c r="AC291" s="190"/>
      <c r="AD291" s="15"/>
      <c r="AE291" s="15"/>
      <c r="AF291" s="15"/>
      <c r="AG291" s="15"/>
    </row>
    <row r="292" spans="1:33" customForma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5"/>
      <c r="AA292" s="15"/>
      <c r="AB292" s="190"/>
      <c r="AC292" s="190"/>
      <c r="AD292" s="15"/>
      <c r="AE292" s="15"/>
      <c r="AF292" s="15"/>
      <c r="AG292" s="15"/>
    </row>
    <row r="293" spans="1:33" customForma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5"/>
      <c r="AA293" s="15"/>
      <c r="AB293" s="190"/>
      <c r="AC293" s="190"/>
      <c r="AD293" s="15"/>
      <c r="AE293" s="15"/>
      <c r="AF293" s="15"/>
      <c r="AG293" s="15"/>
    </row>
    <row r="294" spans="1:33" customForma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5"/>
      <c r="AA294" s="15"/>
      <c r="AB294" s="190"/>
      <c r="AC294" s="190"/>
      <c r="AD294" s="15"/>
      <c r="AE294" s="15"/>
      <c r="AF294" s="15"/>
      <c r="AG294" s="15"/>
    </row>
    <row r="295" spans="1:33" customForma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5"/>
      <c r="AA295" s="15"/>
      <c r="AB295" s="190"/>
      <c r="AC295" s="190"/>
      <c r="AD295" s="15"/>
      <c r="AE295" s="15"/>
      <c r="AF295" s="15"/>
      <c r="AG295" s="15"/>
    </row>
    <row r="296" spans="1:33" customForma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5"/>
      <c r="AA296" s="15"/>
      <c r="AB296" s="190"/>
      <c r="AC296" s="190"/>
      <c r="AD296" s="15"/>
      <c r="AE296" s="15"/>
      <c r="AF296" s="15"/>
      <c r="AG296" s="15"/>
    </row>
    <row r="297" spans="1:33" customForma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5"/>
      <c r="AA297" s="15"/>
      <c r="AB297" s="190"/>
      <c r="AC297" s="190"/>
      <c r="AD297" s="15"/>
      <c r="AE297" s="15"/>
      <c r="AF297" s="15"/>
      <c r="AG297" s="15"/>
    </row>
    <row r="298" spans="1:33" customForma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5"/>
      <c r="AA298" s="15"/>
      <c r="AB298" s="190"/>
      <c r="AC298" s="190"/>
      <c r="AD298" s="15"/>
      <c r="AE298" s="15"/>
      <c r="AF298" s="15"/>
      <c r="AG298" s="15"/>
    </row>
    <row r="299" spans="1:33" customForma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5"/>
      <c r="AA299" s="15"/>
      <c r="AB299" s="190"/>
      <c r="AC299" s="190"/>
      <c r="AD299" s="15"/>
      <c r="AE299" s="15"/>
      <c r="AF299" s="15"/>
      <c r="AG299" s="15"/>
    </row>
    <row r="300" spans="1:33" customForma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5"/>
      <c r="AA300" s="15"/>
      <c r="AB300" s="190"/>
      <c r="AC300" s="190"/>
      <c r="AD300" s="15"/>
      <c r="AE300" s="15"/>
      <c r="AF300" s="15"/>
      <c r="AG300" s="15"/>
    </row>
    <row r="301" spans="1:33" customForma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5"/>
      <c r="AA301" s="15"/>
      <c r="AB301" s="190"/>
      <c r="AC301" s="190"/>
      <c r="AD301" s="15"/>
      <c r="AE301" s="15"/>
      <c r="AF301" s="15"/>
      <c r="AG301" s="15"/>
    </row>
    <row r="302" spans="1:33" customForma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5"/>
      <c r="AA302" s="15"/>
      <c r="AB302" s="190"/>
      <c r="AC302" s="190"/>
      <c r="AD302" s="15"/>
      <c r="AE302" s="15"/>
      <c r="AF302" s="15"/>
      <c r="AG302" s="15"/>
    </row>
    <row r="303" spans="1:33" customForma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5"/>
      <c r="AA303" s="15"/>
      <c r="AB303" s="190"/>
      <c r="AC303" s="190"/>
      <c r="AD303" s="15"/>
      <c r="AE303" s="15"/>
      <c r="AF303" s="15"/>
      <c r="AG303" s="15"/>
    </row>
    <row r="304" spans="1:33" customForma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5"/>
      <c r="AA304" s="15"/>
      <c r="AB304" s="190"/>
      <c r="AC304" s="190"/>
      <c r="AD304" s="15"/>
      <c r="AE304" s="15"/>
      <c r="AF304" s="15"/>
      <c r="AG304" s="15"/>
    </row>
    <row r="305" spans="1:33" customForma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5"/>
      <c r="AA305" s="15"/>
      <c r="AB305" s="190"/>
      <c r="AC305" s="190"/>
      <c r="AD305" s="15"/>
      <c r="AE305" s="15"/>
      <c r="AF305" s="15"/>
      <c r="AG305" s="15"/>
    </row>
    <row r="306" spans="1:33" customForma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5"/>
      <c r="AA306" s="15"/>
      <c r="AB306" s="190"/>
      <c r="AC306" s="190"/>
      <c r="AD306" s="15"/>
      <c r="AE306" s="15"/>
      <c r="AF306" s="15"/>
      <c r="AG306" s="15"/>
    </row>
    <row r="307" spans="1:33" customForma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5"/>
      <c r="AA307" s="15"/>
      <c r="AB307" s="190"/>
      <c r="AC307" s="190"/>
      <c r="AD307" s="15"/>
      <c r="AE307" s="15"/>
      <c r="AF307" s="15"/>
      <c r="AG307" s="15"/>
    </row>
    <row r="308" spans="1:33" customForma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5"/>
      <c r="AA308" s="15"/>
      <c r="AB308" s="190"/>
      <c r="AC308" s="190"/>
      <c r="AD308" s="15"/>
      <c r="AE308" s="15"/>
      <c r="AF308" s="15"/>
      <c r="AG308" s="15"/>
    </row>
    <row r="309" spans="1:33" customForma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5"/>
      <c r="AA309" s="15"/>
      <c r="AB309" s="190"/>
      <c r="AC309" s="190"/>
      <c r="AD309" s="15"/>
      <c r="AE309" s="15"/>
      <c r="AF309" s="15"/>
      <c r="AG309" s="15"/>
    </row>
    <row r="310" spans="1:33" customForma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5"/>
      <c r="AA310" s="15"/>
      <c r="AB310" s="190"/>
      <c r="AC310" s="190"/>
      <c r="AD310" s="15"/>
      <c r="AE310" s="15"/>
      <c r="AF310" s="15"/>
      <c r="AG310" s="15"/>
    </row>
    <row r="311" spans="1:33" customForma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5"/>
      <c r="AA311" s="15"/>
      <c r="AB311" s="190"/>
      <c r="AC311" s="190"/>
      <c r="AD311" s="15"/>
      <c r="AE311" s="15"/>
      <c r="AF311" s="15"/>
      <c r="AG311" s="15"/>
    </row>
    <row r="312" spans="1:33" customForma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5"/>
      <c r="AA312" s="15"/>
      <c r="AB312" s="190"/>
      <c r="AC312" s="190"/>
      <c r="AD312" s="15"/>
      <c r="AE312" s="15"/>
      <c r="AF312" s="15"/>
      <c r="AG312" s="15"/>
    </row>
    <row r="313" spans="1:33" customForma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5"/>
      <c r="AA313" s="15"/>
      <c r="AB313" s="190"/>
      <c r="AC313" s="190"/>
      <c r="AD313" s="15"/>
      <c r="AE313" s="15"/>
      <c r="AF313" s="15"/>
      <c r="AG313" s="15"/>
    </row>
    <row r="314" spans="1:33" customForma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5"/>
      <c r="AA314" s="15"/>
      <c r="AB314" s="190"/>
      <c r="AC314" s="190"/>
      <c r="AD314" s="15"/>
      <c r="AE314" s="15"/>
      <c r="AF314" s="15"/>
      <c r="AG314" s="15"/>
    </row>
    <row r="315" spans="1:33" customForma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5"/>
      <c r="AA315" s="15"/>
      <c r="AB315" s="190"/>
      <c r="AC315" s="190"/>
      <c r="AD315" s="15"/>
      <c r="AE315" s="15"/>
      <c r="AF315" s="15"/>
      <c r="AG315" s="15"/>
    </row>
    <row r="316" spans="1:33" customForma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5"/>
      <c r="AA316" s="15"/>
      <c r="AB316" s="190"/>
      <c r="AC316" s="190"/>
      <c r="AD316" s="15"/>
      <c r="AE316" s="15"/>
      <c r="AF316" s="15"/>
      <c r="AG316" s="15"/>
    </row>
    <row r="317" spans="1:33" customForma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5"/>
      <c r="AA317" s="15"/>
      <c r="AB317" s="190"/>
      <c r="AC317" s="190"/>
      <c r="AD317" s="15"/>
      <c r="AE317" s="15"/>
      <c r="AF317" s="15"/>
      <c r="AG317" s="15"/>
    </row>
    <row r="318" spans="1:33" customForma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5"/>
      <c r="AA318" s="15"/>
      <c r="AB318" s="190"/>
      <c r="AC318" s="190"/>
      <c r="AD318" s="15"/>
      <c r="AE318" s="15"/>
      <c r="AF318" s="15"/>
      <c r="AG318" s="15"/>
    </row>
    <row r="319" spans="1:33" customForma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5"/>
      <c r="AA319" s="15"/>
      <c r="AB319" s="190"/>
      <c r="AC319" s="190"/>
      <c r="AD319" s="15"/>
      <c r="AE319" s="15"/>
      <c r="AF319" s="15"/>
      <c r="AG319" s="15"/>
    </row>
    <row r="320" spans="1:33" customForma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5"/>
      <c r="AA320" s="15"/>
      <c r="AB320" s="190"/>
      <c r="AC320" s="190"/>
      <c r="AD320" s="15"/>
      <c r="AE320" s="15"/>
      <c r="AF320" s="15"/>
      <c r="AG320" s="15"/>
    </row>
    <row r="321" spans="1:33" customForma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5"/>
      <c r="AA321" s="15"/>
      <c r="AB321" s="190"/>
      <c r="AC321" s="190"/>
      <c r="AD321" s="15"/>
      <c r="AE321" s="15"/>
      <c r="AF321" s="15"/>
      <c r="AG321" s="15"/>
    </row>
    <row r="322" spans="1:33" customForma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5"/>
      <c r="AA322" s="15"/>
      <c r="AB322" s="190"/>
      <c r="AC322" s="190"/>
      <c r="AD322" s="15"/>
      <c r="AE322" s="15"/>
      <c r="AF322" s="15"/>
      <c r="AG322" s="15"/>
    </row>
    <row r="323" spans="1:33" customForma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5"/>
      <c r="AA323" s="15"/>
      <c r="AB323" s="190"/>
      <c r="AC323" s="190"/>
      <c r="AD323" s="15"/>
      <c r="AE323" s="15"/>
      <c r="AF323" s="15"/>
      <c r="AG323" s="15"/>
    </row>
    <row r="324" spans="1:33" customForma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5"/>
      <c r="AA324" s="15"/>
      <c r="AB324" s="190"/>
      <c r="AC324" s="190"/>
      <c r="AD324" s="15"/>
      <c r="AE324" s="15"/>
      <c r="AF324" s="15"/>
      <c r="AG324" s="15"/>
    </row>
    <row r="325" spans="1:33" customForma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5"/>
      <c r="AA325" s="15"/>
      <c r="AB325" s="190"/>
      <c r="AC325" s="190"/>
      <c r="AD325" s="15"/>
      <c r="AE325" s="15"/>
      <c r="AF325" s="15"/>
      <c r="AG325" s="15"/>
    </row>
    <row r="326" spans="1:33" customForma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5"/>
      <c r="AA326" s="15"/>
      <c r="AB326" s="190"/>
      <c r="AC326" s="190"/>
      <c r="AD326" s="15"/>
      <c r="AE326" s="15"/>
      <c r="AF326" s="15"/>
      <c r="AG326" s="15"/>
    </row>
    <row r="327" spans="1:33" customForma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5"/>
      <c r="AA327" s="15"/>
      <c r="AB327" s="190"/>
      <c r="AC327" s="190"/>
      <c r="AD327" s="15"/>
      <c r="AE327" s="15"/>
      <c r="AF327" s="15"/>
      <c r="AG327" s="15"/>
    </row>
    <row r="328" spans="1:33" customForma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5"/>
      <c r="AA328" s="15"/>
      <c r="AB328" s="190"/>
      <c r="AC328" s="190"/>
      <c r="AD328" s="15"/>
      <c r="AE328" s="15"/>
      <c r="AF328" s="15"/>
      <c r="AG328" s="15"/>
    </row>
    <row r="329" spans="1:33" customForma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5"/>
      <c r="AA329" s="15"/>
      <c r="AB329" s="190"/>
      <c r="AC329" s="190"/>
      <c r="AD329" s="15"/>
      <c r="AE329" s="15"/>
      <c r="AF329" s="15"/>
      <c r="AG329" s="15"/>
    </row>
    <row r="330" spans="1:33" customForma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5"/>
      <c r="AA330" s="15"/>
      <c r="AB330" s="190"/>
      <c r="AC330" s="190"/>
      <c r="AD330" s="15"/>
      <c r="AE330" s="15"/>
      <c r="AF330" s="15"/>
      <c r="AG330" s="15"/>
    </row>
    <row r="331" spans="1:33" customForma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5"/>
      <c r="AA331" s="15"/>
      <c r="AB331" s="190"/>
      <c r="AC331" s="190"/>
      <c r="AD331" s="15"/>
      <c r="AE331" s="15"/>
      <c r="AF331" s="15"/>
      <c r="AG331" s="15"/>
    </row>
    <row r="332" spans="1:33" customForma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5"/>
      <c r="AA332" s="15"/>
      <c r="AB332" s="190"/>
      <c r="AC332" s="190"/>
      <c r="AD332" s="15"/>
      <c r="AE332" s="15"/>
      <c r="AF332" s="15"/>
      <c r="AG332" s="15"/>
    </row>
    <row r="333" spans="1:33" customForma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5"/>
      <c r="AA333" s="15"/>
      <c r="AB333" s="190"/>
      <c r="AC333" s="190"/>
      <c r="AD333" s="15"/>
      <c r="AE333" s="15"/>
      <c r="AF333" s="15"/>
      <c r="AG333" s="15"/>
    </row>
    <row r="334" spans="1:33" customForma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5"/>
      <c r="AA334" s="15"/>
      <c r="AB334" s="190"/>
      <c r="AC334" s="190"/>
      <c r="AD334" s="15"/>
      <c r="AE334" s="15"/>
      <c r="AF334" s="15"/>
      <c r="AG334" s="15"/>
    </row>
    <row r="335" spans="1:33" customForma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5"/>
      <c r="AA335" s="15"/>
      <c r="AB335" s="190"/>
      <c r="AC335" s="190"/>
      <c r="AD335" s="15"/>
      <c r="AE335" s="15"/>
      <c r="AF335" s="15"/>
      <c r="AG335" s="15"/>
    </row>
    <row r="336" spans="1:33" customForma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5"/>
      <c r="AA336" s="15"/>
      <c r="AB336" s="190"/>
      <c r="AC336" s="190"/>
      <c r="AD336" s="15"/>
      <c r="AE336" s="15"/>
      <c r="AF336" s="15"/>
      <c r="AG336" s="15"/>
    </row>
    <row r="337" spans="1:33" customForma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5"/>
      <c r="AA337" s="15"/>
      <c r="AB337" s="190"/>
      <c r="AC337" s="190"/>
      <c r="AD337" s="15"/>
      <c r="AE337" s="15"/>
      <c r="AF337" s="15"/>
      <c r="AG337" s="15"/>
    </row>
    <row r="338" spans="1:33" customForma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5"/>
      <c r="AA338" s="15"/>
      <c r="AB338" s="190"/>
      <c r="AC338" s="190"/>
      <c r="AD338" s="15"/>
      <c r="AE338" s="15"/>
      <c r="AF338" s="15"/>
      <c r="AG338" s="15"/>
    </row>
    <row r="339" spans="1:33" customForma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5"/>
      <c r="AA339" s="15"/>
      <c r="AB339" s="190"/>
      <c r="AC339" s="190"/>
      <c r="AD339" s="15"/>
      <c r="AE339" s="15"/>
      <c r="AF339" s="15"/>
      <c r="AG339" s="15"/>
    </row>
    <row r="340" spans="1:33" customForma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5"/>
      <c r="AA340" s="15"/>
      <c r="AB340" s="190"/>
      <c r="AC340" s="190"/>
      <c r="AD340" s="15"/>
      <c r="AE340" s="15"/>
      <c r="AF340" s="15"/>
      <c r="AG340" s="15"/>
    </row>
    <row r="341" spans="1:33" customForma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5"/>
      <c r="AA341" s="15"/>
      <c r="AB341" s="190"/>
      <c r="AC341" s="190"/>
      <c r="AD341" s="15"/>
      <c r="AE341" s="15"/>
      <c r="AF341" s="15"/>
      <c r="AG341" s="15"/>
    </row>
    <row r="342" spans="1:33" customForma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5"/>
      <c r="AA342" s="15"/>
      <c r="AB342" s="190"/>
      <c r="AC342" s="190"/>
      <c r="AD342" s="15"/>
      <c r="AE342" s="15"/>
      <c r="AF342" s="15"/>
      <c r="AG342" s="15"/>
    </row>
    <row r="343" spans="1:33" customForma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5"/>
      <c r="AA343" s="15"/>
      <c r="AB343" s="190"/>
      <c r="AC343" s="190"/>
      <c r="AD343" s="15"/>
      <c r="AE343" s="15"/>
      <c r="AF343" s="15"/>
      <c r="AG343" s="15"/>
    </row>
    <row r="344" spans="1:33" customForma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5"/>
      <c r="AA344" s="15"/>
      <c r="AB344" s="190"/>
      <c r="AC344" s="190"/>
      <c r="AD344" s="15"/>
      <c r="AE344" s="15"/>
      <c r="AF344" s="15"/>
      <c r="AG344" s="15"/>
    </row>
    <row r="345" spans="1:33" customForma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5"/>
      <c r="AA345" s="15"/>
      <c r="AB345" s="190"/>
      <c r="AC345" s="190"/>
      <c r="AD345" s="15"/>
      <c r="AE345" s="15"/>
      <c r="AF345" s="15"/>
      <c r="AG345" s="15"/>
    </row>
    <row r="346" spans="1:33" customForma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5"/>
      <c r="AA346" s="15"/>
      <c r="AB346" s="190"/>
      <c r="AC346" s="190"/>
      <c r="AD346" s="15"/>
      <c r="AE346" s="15"/>
      <c r="AF346" s="15"/>
      <c r="AG346" s="15"/>
    </row>
    <row r="347" spans="1:33" customForma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5"/>
      <c r="AA347" s="15"/>
      <c r="AB347" s="190"/>
      <c r="AC347" s="190"/>
      <c r="AD347" s="15"/>
      <c r="AE347" s="15"/>
      <c r="AF347" s="15"/>
      <c r="AG347" s="15"/>
    </row>
    <row r="348" spans="1:33" customForma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5"/>
      <c r="AA348" s="15"/>
      <c r="AB348" s="190"/>
      <c r="AC348" s="190"/>
      <c r="AD348" s="15"/>
      <c r="AE348" s="15"/>
      <c r="AF348" s="15"/>
      <c r="AG348" s="15"/>
    </row>
    <row r="349" spans="1:33" customForma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5"/>
      <c r="AA349" s="15"/>
      <c r="AB349" s="190"/>
      <c r="AC349" s="190"/>
      <c r="AD349" s="15"/>
      <c r="AE349" s="15"/>
      <c r="AF349" s="15"/>
      <c r="AG349" s="15"/>
    </row>
    <row r="350" spans="1:33" customForma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5"/>
      <c r="AA350" s="15"/>
      <c r="AB350" s="190"/>
      <c r="AC350" s="190"/>
      <c r="AD350" s="15"/>
      <c r="AE350" s="15"/>
      <c r="AF350" s="15"/>
      <c r="AG350" s="15"/>
    </row>
    <row r="351" spans="1:33" customForma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5"/>
      <c r="AA351" s="15"/>
      <c r="AB351" s="190"/>
      <c r="AC351" s="190"/>
      <c r="AD351" s="15"/>
      <c r="AE351" s="15"/>
      <c r="AF351" s="15"/>
      <c r="AG351" s="15"/>
    </row>
    <row r="352" spans="1:33" customForma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5"/>
      <c r="AA352" s="15"/>
      <c r="AB352" s="190"/>
      <c r="AC352" s="190"/>
      <c r="AD352" s="15"/>
      <c r="AE352" s="15"/>
      <c r="AF352" s="15"/>
      <c r="AG352" s="15"/>
    </row>
    <row r="353" spans="1:33" customForma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5"/>
      <c r="AA353" s="15"/>
      <c r="AB353" s="190"/>
      <c r="AC353" s="190"/>
      <c r="AD353" s="15"/>
      <c r="AE353" s="15"/>
      <c r="AF353" s="15"/>
      <c r="AG353" s="15"/>
    </row>
    <row r="354" spans="1:33" customForma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5"/>
      <c r="AA354" s="15"/>
      <c r="AB354" s="190"/>
      <c r="AC354" s="190"/>
      <c r="AD354" s="15"/>
      <c r="AE354" s="15"/>
      <c r="AF354" s="15"/>
      <c r="AG354" s="15"/>
    </row>
    <row r="355" spans="1:33" customForma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5"/>
      <c r="AA355" s="15"/>
      <c r="AB355" s="190"/>
      <c r="AC355" s="190"/>
      <c r="AD355" s="15"/>
      <c r="AE355" s="15"/>
      <c r="AF355" s="15"/>
      <c r="AG355" s="15"/>
    </row>
    <row r="356" spans="1:33" customForma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5"/>
      <c r="AA356" s="15"/>
      <c r="AB356" s="190"/>
      <c r="AC356" s="190"/>
      <c r="AD356" s="15"/>
      <c r="AE356" s="15"/>
      <c r="AF356" s="15"/>
      <c r="AG356" s="15"/>
    </row>
    <row r="357" spans="1:33" customForma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5"/>
      <c r="AA357" s="15"/>
      <c r="AB357" s="190"/>
      <c r="AC357" s="190"/>
      <c r="AD357" s="15"/>
      <c r="AE357" s="15"/>
      <c r="AF357" s="15"/>
      <c r="AG357" s="15"/>
    </row>
    <row r="358" spans="1:33" customForma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5"/>
      <c r="AA358" s="15"/>
      <c r="AB358" s="190"/>
      <c r="AC358" s="190"/>
      <c r="AD358" s="15"/>
      <c r="AE358" s="15"/>
      <c r="AF358" s="15"/>
      <c r="AG358" s="15"/>
    </row>
    <row r="359" spans="1:33" customForma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5"/>
      <c r="AA359" s="15"/>
      <c r="AB359" s="190"/>
      <c r="AC359" s="190"/>
      <c r="AD359" s="15"/>
      <c r="AE359" s="15"/>
      <c r="AF359" s="15"/>
      <c r="AG359" s="15"/>
    </row>
    <row r="360" spans="1:33" customForma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5"/>
      <c r="AA360" s="15"/>
      <c r="AB360" s="190"/>
      <c r="AC360" s="190"/>
      <c r="AD360" s="15"/>
      <c r="AE360" s="15"/>
      <c r="AF360" s="15"/>
      <c r="AG360" s="15"/>
    </row>
    <row r="361" spans="1:33" customForma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5"/>
      <c r="AA361" s="15"/>
      <c r="AB361" s="190"/>
      <c r="AC361" s="190"/>
      <c r="AD361" s="15"/>
      <c r="AE361" s="15"/>
      <c r="AF361" s="15"/>
      <c r="AG361" s="15"/>
    </row>
    <row r="362" spans="1:33" customForma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5"/>
      <c r="AA362" s="15"/>
      <c r="AB362" s="190"/>
      <c r="AC362" s="190"/>
      <c r="AD362" s="15"/>
      <c r="AE362" s="15"/>
      <c r="AF362" s="15"/>
      <c r="AG362" s="15"/>
    </row>
    <row r="363" spans="1:33" customForma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5"/>
      <c r="AA363" s="15"/>
      <c r="AB363" s="190"/>
      <c r="AC363" s="190"/>
      <c r="AD363" s="15"/>
      <c r="AE363" s="15"/>
      <c r="AF363" s="15"/>
      <c r="AG363" s="15"/>
    </row>
    <row r="364" spans="1:33" customForma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5"/>
      <c r="AA364" s="15"/>
      <c r="AB364" s="190"/>
      <c r="AC364" s="190"/>
      <c r="AD364" s="15"/>
      <c r="AE364" s="15"/>
      <c r="AF364" s="15"/>
      <c r="AG364" s="15"/>
    </row>
    <row r="365" spans="1:33" customForma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5"/>
      <c r="AA365" s="15"/>
      <c r="AB365" s="190"/>
      <c r="AC365" s="190"/>
      <c r="AD365" s="15"/>
      <c r="AE365" s="15"/>
      <c r="AF365" s="15"/>
      <c r="AG365" s="15"/>
    </row>
    <row r="366" spans="1:33" customForma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5"/>
      <c r="AA366" s="15"/>
      <c r="AB366" s="190"/>
      <c r="AC366" s="190"/>
      <c r="AD366" s="15"/>
      <c r="AE366" s="15"/>
      <c r="AF366" s="15"/>
      <c r="AG366" s="15"/>
    </row>
    <row r="367" spans="1:33" customForma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5"/>
      <c r="AA367" s="15"/>
      <c r="AB367" s="190"/>
      <c r="AC367" s="190"/>
      <c r="AD367" s="15"/>
      <c r="AE367" s="15"/>
      <c r="AF367" s="15"/>
      <c r="AG367" s="15"/>
    </row>
    <row r="368" spans="1:33" customForma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5"/>
      <c r="AA368" s="15"/>
      <c r="AB368" s="190"/>
      <c r="AC368" s="190"/>
      <c r="AD368" s="15"/>
      <c r="AE368" s="15"/>
      <c r="AF368" s="15"/>
      <c r="AG368" s="15"/>
    </row>
    <row r="369" spans="1:33" customForma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5"/>
      <c r="AA369" s="15"/>
      <c r="AB369" s="190"/>
      <c r="AC369" s="190"/>
      <c r="AD369" s="15"/>
      <c r="AE369" s="15"/>
      <c r="AF369" s="15"/>
      <c r="AG369" s="15"/>
    </row>
    <row r="370" spans="1:33" customForma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5"/>
      <c r="AA370" s="15"/>
      <c r="AB370" s="190"/>
      <c r="AC370" s="190"/>
      <c r="AD370" s="15"/>
      <c r="AE370" s="15"/>
      <c r="AF370" s="15"/>
      <c r="AG370" s="15"/>
    </row>
    <row r="371" spans="1:33" customForma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5"/>
      <c r="AA371" s="15"/>
      <c r="AB371" s="190"/>
      <c r="AC371" s="190"/>
      <c r="AD371" s="15"/>
      <c r="AE371" s="15"/>
      <c r="AF371" s="15"/>
      <c r="AG371" s="15"/>
    </row>
    <row r="372" spans="1:33" customForma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5"/>
      <c r="AA372" s="15"/>
      <c r="AB372" s="190"/>
      <c r="AC372" s="190"/>
      <c r="AD372" s="15"/>
      <c r="AE372" s="15"/>
      <c r="AF372" s="15"/>
      <c r="AG372" s="15"/>
    </row>
    <row r="373" spans="1:33" customForma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5"/>
      <c r="AA373" s="15"/>
      <c r="AB373" s="190"/>
      <c r="AC373" s="190"/>
      <c r="AD373" s="15"/>
      <c r="AE373" s="15"/>
      <c r="AF373" s="15"/>
      <c r="AG373" s="15"/>
    </row>
    <row r="374" spans="1:33" customForma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5"/>
      <c r="AA374" s="15"/>
      <c r="AB374" s="190"/>
      <c r="AC374" s="190"/>
      <c r="AD374" s="15"/>
      <c r="AE374" s="15"/>
      <c r="AF374" s="15"/>
      <c r="AG374" s="15"/>
    </row>
    <row r="375" spans="1:33" customForma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5"/>
      <c r="AA375" s="15"/>
      <c r="AB375" s="190"/>
      <c r="AC375" s="190"/>
      <c r="AD375" s="15"/>
      <c r="AE375" s="15"/>
      <c r="AF375" s="15"/>
      <c r="AG375" s="15"/>
    </row>
    <row r="376" spans="1:33" customForma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5"/>
      <c r="AA376" s="15"/>
      <c r="AB376" s="190"/>
      <c r="AC376" s="190"/>
      <c r="AD376" s="15"/>
      <c r="AE376" s="15"/>
      <c r="AF376" s="15"/>
      <c r="AG376" s="15"/>
    </row>
    <row r="377" spans="1:33" customForma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5"/>
      <c r="AA377" s="15"/>
      <c r="AB377" s="190"/>
      <c r="AC377" s="190"/>
      <c r="AD377" s="15"/>
      <c r="AE377" s="15"/>
      <c r="AF377" s="15"/>
      <c r="AG377" s="15"/>
    </row>
    <row r="378" spans="1:33" customForma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5"/>
      <c r="AA378" s="15"/>
      <c r="AB378" s="190"/>
      <c r="AC378" s="190"/>
      <c r="AD378" s="15"/>
      <c r="AE378" s="15"/>
      <c r="AF378" s="15"/>
      <c r="AG378" s="15"/>
    </row>
    <row r="379" spans="1:33" customForma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5"/>
      <c r="AA379" s="15"/>
      <c r="AB379" s="190"/>
      <c r="AC379" s="190"/>
      <c r="AD379" s="15"/>
      <c r="AE379" s="15"/>
      <c r="AF379" s="15"/>
      <c r="AG379" s="15"/>
    </row>
    <row r="380" spans="1:33" customForma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5"/>
      <c r="AA380" s="15"/>
      <c r="AB380" s="190"/>
      <c r="AC380" s="190"/>
      <c r="AD380" s="15"/>
      <c r="AE380" s="15"/>
      <c r="AF380" s="15"/>
      <c r="AG380" s="15"/>
    </row>
    <row r="381" spans="1:33" customForma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5"/>
      <c r="AA381" s="15"/>
      <c r="AB381" s="190"/>
      <c r="AC381" s="190"/>
      <c r="AD381" s="15"/>
      <c r="AE381" s="15"/>
      <c r="AF381" s="15"/>
      <c r="AG381" s="15"/>
    </row>
    <row r="382" spans="1:33" customForma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5"/>
      <c r="AA382" s="15"/>
      <c r="AB382" s="190"/>
      <c r="AC382" s="190"/>
      <c r="AD382" s="15"/>
      <c r="AE382" s="15"/>
      <c r="AF382" s="15"/>
      <c r="AG382" s="15"/>
    </row>
    <row r="383" spans="1:33" customForma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5"/>
      <c r="AA383" s="15"/>
      <c r="AB383" s="190"/>
      <c r="AC383" s="190"/>
      <c r="AD383" s="15"/>
      <c r="AE383" s="15"/>
      <c r="AF383" s="15"/>
      <c r="AG383" s="15"/>
    </row>
    <row r="384" spans="1:33" customForma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5"/>
      <c r="AA384" s="15"/>
      <c r="AB384" s="190"/>
      <c r="AC384" s="190"/>
      <c r="AD384" s="15"/>
      <c r="AE384" s="15"/>
      <c r="AF384" s="15"/>
      <c r="AG384" s="15"/>
    </row>
    <row r="385" spans="1:33" customForma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5"/>
      <c r="AA385" s="15"/>
      <c r="AB385" s="190"/>
      <c r="AC385" s="190"/>
      <c r="AD385" s="15"/>
      <c r="AE385" s="15"/>
      <c r="AF385" s="15"/>
      <c r="AG385" s="15"/>
    </row>
    <row r="386" spans="1:33" customForma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5"/>
      <c r="AA386" s="15"/>
      <c r="AB386" s="190"/>
      <c r="AC386" s="190"/>
      <c r="AD386" s="15"/>
      <c r="AE386" s="15"/>
      <c r="AF386" s="15"/>
      <c r="AG386" s="15"/>
    </row>
    <row r="387" spans="1:33" customForma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5"/>
      <c r="AA387" s="15"/>
      <c r="AB387" s="190"/>
      <c r="AC387" s="190"/>
      <c r="AD387" s="15"/>
      <c r="AE387" s="15"/>
      <c r="AF387" s="15"/>
      <c r="AG387" s="15"/>
    </row>
    <row r="388" spans="1:33" customForma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5"/>
      <c r="AA388" s="15"/>
      <c r="AB388" s="190"/>
      <c r="AC388" s="190"/>
      <c r="AD388" s="15"/>
      <c r="AE388" s="15"/>
      <c r="AF388" s="15"/>
      <c r="AG388" s="15"/>
    </row>
    <row r="389" spans="1:33" customForma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5"/>
      <c r="AA389" s="15"/>
      <c r="AB389" s="190"/>
      <c r="AC389" s="190"/>
      <c r="AD389" s="15"/>
      <c r="AE389" s="15"/>
      <c r="AF389" s="15"/>
      <c r="AG389" s="15"/>
    </row>
    <row r="390" spans="1:33" customForma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5"/>
      <c r="AA390" s="15"/>
      <c r="AB390" s="190"/>
      <c r="AC390" s="190"/>
      <c r="AD390" s="15"/>
      <c r="AE390" s="15"/>
      <c r="AF390" s="15"/>
      <c r="AG390" s="15"/>
    </row>
    <row r="391" spans="1:33" customForma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5"/>
      <c r="AA391" s="15"/>
      <c r="AB391" s="190"/>
      <c r="AC391" s="190"/>
      <c r="AD391" s="15"/>
      <c r="AE391" s="15"/>
      <c r="AF391" s="15"/>
      <c r="AG391" s="15"/>
    </row>
    <row r="392" spans="1:33" customForma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5"/>
      <c r="AA392" s="15"/>
      <c r="AB392" s="190"/>
      <c r="AC392" s="190"/>
      <c r="AD392" s="15"/>
      <c r="AE392" s="15"/>
      <c r="AF392" s="15"/>
      <c r="AG392" s="15"/>
    </row>
    <row r="393" spans="1:33" customForma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5"/>
      <c r="AA393" s="15"/>
      <c r="AB393" s="190"/>
      <c r="AC393" s="190"/>
      <c r="AD393" s="15"/>
      <c r="AE393" s="15"/>
      <c r="AF393" s="15"/>
      <c r="AG393" s="15"/>
    </row>
    <row r="394" spans="1:33" customForma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5"/>
      <c r="AA394" s="15"/>
      <c r="AB394" s="190"/>
      <c r="AC394" s="190"/>
      <c r="AD394" s="15"/>
      <c r="AE394" s="15"/>
      <c r="AF394" s="15"/>
      <c r="AG394" s="15"/>
    </row>
    <row r="395" spans="1:33" customForma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5"/>
      <c r="AA395" s="15"/>
      <c r="AB395" s="190"/>
      <c r="AC395" s="190"/>
      <c r="AD395" s="15"/>
      <c r="AE395" s="15"/>
      <c r="AF395" s="15"/>
      <c r="AG395" s="15"/>
    </row>
    <row r="396" spans="1:33" customForma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5"/>
      <c r="AA396" s="15"/>
      <c r="AB396" s="190"/>
      <c r="AC396" s="190"/>
      <c r="AD396" s="15"/>
      <c r="AE396" s="15"/>
      <c r="AF396" s="15"/>
      <c r="AG396" s="15"/>
    </row>
    <row r="397" spans="1:33" customForma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5"/>
      <c r="AA397" s="15"/>
      <c r="AB397" s="190"/>
      <c r="AC397" s="190"/>
      <c r="AD397" s="15"/>
      <c r="AE397" s="15"/>
      <c r="AF397" s="15"/>
      <c r="AG397" s="15"/>
    </row>
    <row r="398" spans="1:33" customForma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5"/>
      <c r="AA398" s="15"/>
      <c r="AB398" s="190"/>
      <c r="AC398" s="190"/>
      <c r="AD398" s="15"/>
      <c r="AE398" s="15"/>
      <c r="AF398" s="15"/>
      <c r="AG398" s="15"/>
    </row>
    <row r="399" spans="1:33" customForma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5"/>
      <c r="AA399" s="15"/>
      <c r="AB399" s="190"/>
      <c r="AC399" s="190"/>
      <c r="AD399" s="15"/>
      <c r="AE399" s="15"/>
      <c r="AF399" s="15"/>
      <c r="AG399" s="15"/>
    </row>
    <row r="400" spans="1:33" customForma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5"/>
      <c r="AA400" s="15"/>
      <c r="AB400" s="190"/>
      <c r="AC400" s="190"/>
      <c r="AD400" s="15"/>
      <c r="AE400" s="15"/>
      <c r="AF400" s="15"/>
      <c r="AG400" s="15"/>
    </row>
    <row r="401" spans="1:33" customForma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5"/>
      <c r="AA401" s="15"/>
      <c r="AB401" s="190"/>
      <c r="AC401" s="190"/>
      <c r="AD401" s="15"/>
      <c r="AE401" s="15"/>
      <c r="AF401" s="15"/>
      <c r="AG401" s="15"/>
    </row>
    <row r="402" spans="1:33" customForma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5"/>
      <c r="AA402" s="15"/>
      <c r="AB402" s="190"/>
      <c r="AC402" s="190"/>
      <c r="AD402" s="15"/>
      <c r="AE402" s="15"/>
      <c r="AF402" s="15"/>
      <c r="AG402" s="15"/>
    </row>
    <row r="403" spans="1:33" customForma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5"/>
      <c r="AA403" s="15"/>
      <c r="AB403" s="190"/>
      <c r="AC403" s="190"/>
      <c r="AD403" s="15"/>
      <c r="AE403" s="15"/>
      <c r="AF403" s="15"/>
      <c r="AG403" s="15"/>
    </row>
    <row r="404" spans="1:33" customForma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5"/>
      <c r="AA404" s="15"/>
      <c r="AB404" s="190"/>
      <c r="AC404" s="190"/>
      <c r="AD404" s="15"/>
      <c r="AE404" s="15"/>
      <c r="AF404" s="15"/>
      <c r="AG404" s="15"/>
    </row>
    <row r="405" spans="1:33" customForma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5"/>
      <c r="AA405" s="15"/>
      <c r="AB405" s="190"/>
      <c r="AC405" s="190"/>
      <c r="AD405" s="15"/>
      <c r="AE405" s="15"/>
      <c r="AF405" s="15"/>
      <c r="AG405" s="15"/>
    </row>
    <row r="406" spans="1:33" customForma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5"/>
      <c r="AA406" s="15"/>
      <c r="AB406" s="190"/>
      <c r="AC406" s="190"/>
      <c r="AD406" s="15"/>
      <c r="AE406" s="15"/>
      <c r="AF406" s="15"/>
      <c r="AG406" s="15"/>
    </row>
    <row r="407" spans="1:33" customForma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5"/>
      <c r="AA407" s="15"/>
      <c r="AB407" s="190"/>
      <c r="AC407" s="190"/>
      <c r="AD407" s="15"/>
      <c r="AE407" s="15"/>
      <c r="AF407" s="15"/>
      <c r="AG407" s="15"/>
    </row>
    <row r="408" spans="1:33" customForma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5"/>
      <c r="AA408" s="15"/>
      <c r="AB408" s="190"/>
      <c r="AC408" s="190"/>
      <c r="AD408" s="15"/>
      <c r="AE408" s="15"/>
      <c r="AF408" s="15"/>
      <c r="AG408" s="15"/>
    </row>
    <row r="409" spans="1:33" customForma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5"/>
      <c r="AA409" s="15"/>
      <c r="AB409" s="190"/>
      <c r="AC409" s="190"/>
      <c r="AD409" s="15"/>
      <c r="AE409" s="15"/>
      <c r="AF409" s="15"/>
      <c r="AG409" s="15"/>
    </row>
    <row r="410" spans="1:33" customForma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5"/>
      <c r="AA410" s="15"/>
      <c r="AB410" s="190"/>
      <c r="AC410" s="190"/>
      <c r="AD410" s="15"/>
      <c r="AE410" s="15"/>
      <c r="AF410" s="15"/>
      <c r="AG410" s="15"/>
    </row>
    <row r="411" spans="1:33" customForma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5"/>
      <c r="AA411" s="15"/>
      <c r="AB411" s="190"/>
      <c r="AC411" s="190"/>
      <c r="AD411" s="15"/>
      <c r="AE411" s="15"/>
      <c r="AF411" s="15"/>
      <c r="AG411" s="15"/>
    </row>
    <row r="412" spans="1:33" customForma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5"/>
      <c r="AA412" s="15"/>
      <c r="AB412" s="190"/>
      <c r="AC412" s="190"/>
      <c r="AD412" s="15"/>
      <c r="AE412" s="15"/>
      <c r="AF412" s="15"/>
      <c r="AG412" s="15"/>
    </row>
    <row r="413" spans="1:33" customForma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5"/>
      <c r="AA413" s="3"/>
      <c r="AB413" s="188"/>
      <c r="AC413" s="188"/>
      <c r="AD413" s="15"/>
      <c r="AE413" s="15"/>
      <c r="AF413" s="15"/>
      <c r="AG413" s="15"/>
    </row>
    <row r="414" spans="1:33" customForma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5"/>
      <c r="AA414" s="3"/>
      <c r="AB414" s="188"/>
      <c r="AC414" s="188"/>
      <c r="AD414" s="15"/>
      <c r="AE414" s="15"/>
      <c r="AF414" s="15"/>
      <c r="AG414" s="15"/>
    </row>
    <row r="415" spans="1:33" customForma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5"/>
      <c r="AA415" s="3"/>
      <c r="AB415" s="188"/>
      <c r="AC415" s="188"/>
      <c r="AD415" s="15"/>
      <c r="AE415" s="15"/>
      <c r="AF415" s="15"/>
      <c r="AG415" s="15"/>
    </row>
    <row r="416" spans="1:33" customForma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5"/>
      <c r="AA416" s="3"/>
      <c r="AB416" s="188"/>
      <c r="AC416" s="188"/>
      <c r="AD416" s="15"/>
      <c r="AE416" s="15"/>
      <c r="AF416" s="15"/>
      <c r="AG416" s="15"/>
    </row>
    <row r="417" spans="1:33" customForma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5"/>
      <c r="AA417" s="3"/>
      <c r="AB417" s="188"/>
      <c r="AC417" s="188"/>
      <c r="AD417" s="15"/>
      <c r="AE417" s="15"/>
      <c r="AF417" s="15"/>
      <c r="AG417" s="15"/>
    </row>
    <row r="418" spans="1:33" customForma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5"/>
      <c r="AA418" s="3"/>
      <c r="AB418" s="188"/>
      <c r="AC418" s="188"/>
      <c r="AD418" s="15"/>
      <c r="AE418" s="15"/>
      <c r="AF418" s="15"/>
      <c r="AG418" s="15"/>
    </row>
    <row r="419" spans="1:33" customForma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5"/>
      <c r="AA419" s="3"/>
      <c r="AB419" s="188"/>
      <c r="AC419" s="188"/>
      <c r="AD419" s="15"/>
      <c r="AE419" s="15"/>
      <c r="AF419" s="15"/>
      <c r="AG419" s="15"/>
    </row>
    <row r="420" spans="1:33" customForma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5"/>
      <c r="AA420" s="3"/>
      <c r="AB420" s="188"/>
      <c r="AC420" s="188"/>
      <c r="AD420" s="15"/>
      <c r="AE420" s="15"/>
      <c r="AF420" s="15"/>
      <c r="AG420" s="15"/>
    </row>
    <row r="421" spans="1:33" customForma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5"/>
      <c r="AA421" s="3"/>
      <c r="AB421" s="188"/>
      <c r="AC421" s="188"/>
      <c r="AD421" s="15"/>
      <c r="AE421" s="15"/>
      <c r="AF421" s="15"/>
      <c r="AG421" s="15"/>
    </row>
    <row r="422" spans="1:33" customForma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5"/>
      <c r="AA422" s="3"/>
      <c r="AB422" s="188"/>
      <c r="AC422" s="188"/>
      <c r="AD422" s="15"/>
      <c r="AE422" s="15"/>
      <c r="AF422" s="15"/>
      <c r="AG422" s="15"/>
    </row>
    <row r="423" spans="1:33" customForma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5"/>
      <c r="AA423" s="3"/>
      <c r="AB423" s="188"/>
      <c r="AC423" s="188"/>
      <c r="AD423" s="15"/>
      <c r="AE423" s="15"/>
      <c r="AF423" s="15"/>
      <c r="AG423" s="15"/>
    </row>
    <row r="424" spans="1:33" customForma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5"/>
      <c r="AA424" s="3"/>
      <c r="AB424" s="188"/>
      <c r="AC424" s="188"/>
      <c r="AD424" s="3"/>
      <c r="AE424" s="15"/>
      <c r="AF424" s="15"/>
      <c r="AG424" s="15"/>
    </row>
    <row r="425" spans="1:33" customForma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5"/>
      <c r="AA425" s="3"/>
      <c r="AB425" s="188"/>
      <c r="AC425" s="188"/>
      <c r="AD425" s="3"/>
      <c r="AE425" s="15"/>
      <c r="AF425" s="15"/>
      <c r="AG425" s="15"/>
    </row>
    <row r="426" spans="1:33" customForma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5"/>
      <c r="AA426" s="3"/>
      <c r="AB426" s="188"/>
      <c r="AC426" s="188"/>
      <c r="AD426" s="3"/>
      <c r="AE426" s="15"/>
      <c r="AF426" s="15"/>
      <c r="AG426" s="15"/>
    </row>
    <row r="427" spans="1:33" customForma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5"/>
      <c r="AA427" s="3"/>
      <c r="AB427" s="188"/>
      <c r="AC427" s="188"/>
      <c r="AD427" s="3"/>
      <c r="AE427" s="15"/>
      <c r="AF427" s="15"/>
      <c r="AG427" s="15"/>
    </row>
    <row r="428" spans="1:33" customForma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5"/>
      <c r="AA428" s="3"/>
      <c r="AB428" s="188"/>
      <c r="AC428" s="188"/>
      <c r="AD428" s="3"/>
      <c r="AE428" s="15"/>
      <c r="AF428" s="15"/>
      <c r="AG428" s="15"/>
    </row>
    <row r="429" spans="1:33" customForma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5"/>
      <c r="AA429" s="3"/>
      <c r="AB429" s="188"/>
      <c r="AC429" s="188"/>
      <c r="AD429" s="3"/>
      <c r="AE429" s="15"/>
      <c r="AF429" s="15"/>
      <c r="AG429" s="15"/>
    </row>
    <row r="430" spans="1:33" customForma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5"/>
      <c r="AA430" s="3"/>
      <c r="AB430" s="188"/>
      <c r="AC430" s="188"/>
      <c r="AD430" s="3"/>
      <c r="AE430" s="15"/>
      <c r="AF430" s="15"/>
      <c r="AG430" s="15"/>
    </row>
    <row r="431" spans="1:33" customForma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5"/>
      <c r="AA431" s="3"/>
      <c r="AB431" s="188"/>
      <c r="AC431" s="188"/>
      <c r="AD431" s="3"/>
      <c r="AE431" s="15"/>
      <c r="AF431" s="15"/>
      <c r="AG431" s="15"/>
    </row>
    <row r="432" spans="1:33" customForma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5"/>
      <c r="AA432" s="3"/>
      <c r="AB432" s="188"/>
      <c r="AC432" s="188"/>
      <c r="AD432" s="3"/>
      <c r="AE432" s="15"/>
      <c r="AF432" s="15"/>
      <c r="AG432" s="15"/>
    </row>
    <row r="433" spans="1:33" customForma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5"/>
      <c r="AA433" s="3"/>
      <c r="AB433" s="188"/>
      <c r="AC433" s="188"/>
      <c r="AD433" s="3"/>
      <c r="AE433" s="15"/>
      <c r="AF433" s="15"/>
      <c r="AG433" s="15"/>
    </row>
    <row r="434" spans="1:33" customForma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5"/>
      <c r="AA434" s="3"/>
      <c r="AB434" s="188"/>
      <c r="AC434" s="188"/>
      <c r="AD434" s="3"/>
      <c r="AE434" s="15"/>
      <c r="AF434" s="15"/>
      <c r="AG434" s="15"/>
    </row>
    <row r="435" spans="1:33" customForma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5"/>
      <c r="AA435" s="3"/>
      <c r="AB435" s="188"/>
      <c r="AC435" s="188"/>
      <c r="AD435" s="3"/>
      <c r="AE435" s="15"/>
      <c r="AF435" s="15"/>
      <c r="AG435" s="15"/>
    </row>
    <row r="436" spans="1:33" customForma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5"/>
      <c r="AA436" s="3"/>
      <c r="AB436" s="188"/>
      <c r="AC436" s="188"/>
      <c r="AD436" s="3"/>
      <c r="AE436" s="15"/>
      <c r="AF436" s="15"/>
      <c r="AG436" s="15"/>
    </row>
    <row r="437" spans="1:33" customForma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5"/>
      <c r="AA437" s="3"/>
      <c r="AB437" s="188"/>
      <c r="AC437" s="188"/>
      <c r="AD437" s="3"/>
      <c r="AE437" s="15"/>
      <c r="AF437" s="15"/>
      <c r="AG437" s="15"/>
    </row>
    <row r="438" spans="1:33" customForma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5"/>
      <c r="AA438" s="3"/>
      <c r="AB438" s="188"/>
      <c r="AC438" s="188"/>
      <c r="AD438" s="3"/>
      <c r="AE438" s="15"/>
      <c r="AF438" s="15"/>
      <c r="AG438" s="15"/>
    </row>
    <row r="439" spans="1:33">
      <c r="A439" s="2"/>
      <c r="E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W439" s="2"/>
      <c r="X439" s="2"/>
      <c r="Y439" s="2"/>
      <c r="Z439" s="3"/>
      <c r="AA439" s="3"/>
      <c r="AD439" s="3"/>
      <c r="AE439" s="3"/>
      <c r="AF439" s="3"/>
      <c r="AG439" s="3"/>
    </row>
    <row r="440" spans="1:33">
      <c r="E440" s="2"/>
      <c r="G440" s="3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W440" s="2"/>
      <c r="X440" s="2"/>
      <c r="Y440" s="2"/>
      <c r="Z440" s="3"/>
      <c r="AA440" s="3"/>
      <c r="AD440" s="3"/>
      <c r="AE440" s="3"/>
      <c r="AF440" s="3"/>
      <c r="AG440" s="3"/>
    </row>
    <row r="441" spans="1:33">
      <c r="E441" s="2"/>
      <c r="G441" s="3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W441" s="2"/>
      <c r="X441" s="2"/>
      <c r="Y441" s="2"/>
      <c r="Z441" s="3"/>
      <c r="AA441" s="3"/>
      <c r="AD441" s="3"/>
      <c r="AE441" s="3"/>
      <c r="AF441" s="3"/>
      <c r="AG441" s="3"/>
    </row>
    <row r="442" spans="1:33">
      <c r="E442" s="2"/>
      <c r="G442" s="3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W442" s="2"/>
      <c r="X442" s="2"/>
      <c r="Y442" s="2"/>
      <c r="Z442" s="3"/>
      <c r="AA442" s="3"/>
      <c r="AD442" s="3"/>
      <c r="AE442" s="3"/>
      <c r="AF442" s="3"/>
      <c r="AG442" s="3"/>
    </row>
    <row r="443" spans="1:33">
      <c r="E443" s="2"/>
      <c r="G443" s="3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W443" s="2"/>
      <c r="X443" s="2"/>
      <c r="Y443" s="2"/>
      <c r="Z443" s="3"/>
      <c r="AA443" s="3"/>
      <c r="AD443" s="3"/>
      <c r="AE443" s="3"/>
      <c r="AF443" s="3"/>
      <c r="AG443" s="3"/>
    </row>
    <row r="444" spans="1:33">
      <c r="E444" s="2"/>
      <c r="G444" s="3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W444" s="2"/>
      <c r="X444" s="2"/>
      <c r="Y444" s="2"/>
      <c r="Z444" s="3"/>
      <c r="AA444" s="3"/>
      <c r="AD444" s="3"/>
      <c r="AE444" s="3"/>
      <c r="AF444" s="3"/>
      <c r="AG444" s="3"/>
    </row>
    <row r="445" spans="1:33">
      <c r="E445" s="2"/>
      <c r="G445" s="3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W445" s="2"/>
      <c r="X445" s="2"/>
      <c r="Y445" s="2"/>
      <c r="Z445" s="3"/>
      <c r="AA445" s="3"/>
      <c r="AD445" s="3"/>
      <c r="AE445" s="3"/>
      <c r="AF445" s="3"/>
      <c r="AG445" s="3"/>
    </row>
    <row r="446" spans="1:33">
      <c r="E446" s="2"/>
      <c r="G446" s="3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W446" s="2"/>
      <c r="X446" s="2"/>
      <c r="Y446" s="2"/>
      <c r="Z446" s="3"/>
      <c r="AA446" s="3"/>
      <c r="AD446" s="3"/>
      <c r="AE446" s="3"/>
      <c r="AF446" s="3"/>
      <c r="AG446" s="3"/>
    </row>
    <row r="447" spans="1:33">
      <c r="E447" s="2"/>
      <c r="G447" s="3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W447" s="2"/>
      <c r="X447" s="2"/>
      <c r="Y447" s="2"/>
      <c r="Z447" s="3"/>
      <c r="AA447" s="3"/>
      <c r="AD447" s="3"/>
      <c r="AE447" s="3"/>
      <c r="AF447" s="3"/>
      <c r="AG447" s="3"/>
    </row>
    <row r="448" spans="1:33">
      <c r="E448" s="2"/>
      <c r="G448" s="3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W448" s="2"/>
      <c r="X448" s="2"/>
      <c r="Y448" s="2"/>
      <c r="Z448" s="3"/>
      <c r="AA448" s="3"/>
      <c r="AD448" s="3"/>
      <c r="AE448" s="3"/>
      <c r="AF448" s="3"/>
      <c r="AG448" s="3"/>
    </row>
    <row r="449" spans="5:33">
      <c r="E449" s="2"/>
      <c r="G449" s="3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W449" s="2"/>
      <c r="X449" s="2"/>
      <c r="Y449" s="2"/>
      <c r="Z449" s="3"/>
      <c r="AA449" s="3"/>
      <c r="AD449" s="3"/>
      <c r="AE449" s="3"/>
      <c r="AF449" s="3"/>
      <c r="AG449" s="3"/>
    </row>
    <row r="450" spans="5:33">
      <c r="E450" s="2"/>
      <c r="G450" s="3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W450" s="2"/>
      <c r="X450" s="2"/>
      <c r="Y450" s="2"/>
      <c r="Z450" s="3"/>
      <c r="AA450" s="3"/>
      <c r="AD450" s="3"/>
      <c r="AE450" s="3"/>
      <c r="AF450" s="3"/>
      <c r="AG450" s="3"/>
    </row>
    <row r="451" spans="5:33">
      <c r="E451" s="2"/>
      <c r="G451" s="3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W451" s="2"/>
      <c r="X451" s="2"/>
      <c r="Y451" s="2"/>
      <c r="Z451" s="3"/>
      <c r="AA451" s="3"/>
      <c r="AD451" s="3"/>
      <c r="AE451" s="3"/>
      <c r="AF451" s="3"/>
      <c r="AG451" s="3"/>
    </row>
    <row r="452" spans="5:33">
      <c r="E452" s="2"/>
      <c r="G452" s="3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W452" s="2"/>
      <c r="X452" s="2"/>
      <c r="Y452" s="2"/>
      <c r="Z452" s="3"/>
      <c r="AA452" s="3"/>
      <c r="AD452" s="3"/>
      <c r="AE452" s="3"/>
      <c r="AF452" s="3"/>
      <c r="AG452" s="3"/>
    </row>
    <row r="453" spans="5:33">
      <c r="E453" s="2"/>
      <c r="G453" s="3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W453" s="2"/>
      <c r="X453" s="2"/>
      <c r="Y453" s="2"/>
      <c r="Z453" s="3"/>
      <c r="AA453" s="3"/>
      <c r="AD453" s="3"/>
      <c r="AE453" s="3"/>
      <c r="AF453" s="3"/>
      <c r="AG453" s="3"/>
    </row>
    <row r="454" spans="5:33">
      <c r="E454" s="2"/>
      <c r="G454" s="3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W454" s="2"/>
      <c r="X454" s="2"/>
      <c r="Y454" s="2"/>
      <c r="Z454" s="3"/>
      <c r="AA454" s="3"/>
      <c r="AD454" s="3"/>
      <c r="AE454" s="3"/>
      <c r="AF454" s="3"/>
      <c r="AG454" s="3"/>
    </row>
    <row r="455" spans="5:33">
      <c r="E455" s="2"/>
      <c r="G455" s="3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W455" s="2"/>
      <c r="X455" s="2"/>
      <c r="Y455" s="2"/>
      <c r="Z455" s="3"/>
      <c r="AA455" s="3"/>
      <c r="AD455" s="3"/>
      <c r="AE455" s="3"/>
      <c r="AF455" s="3"/>
      <c r="AG455" s="3"/>
    </row>
    <row r="456" spans="5:33">
      <c r="E456" s="2"/>
      <c r="G456" s="3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W456" s="2"/>
      <c r="X456" s="2"/>
      <c r="Y456" s="2"/>
      <c r="Z456" s="3"/>
      <c r="AA456" s="3"/>
      <c r="AD456" s="3"/>
      <c r="AE456" s="3"/>
      <c r="AF456" s="3"/>
      <c r="AG456" s="3"/>
    </row>
    <row r="457" spans="5:33">
      <c r="E457" s="2"/>
      <c r="G457" s="3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W457" s="2"/>
      <c r="X457" s="2"/>
      <c r="Y457" s="2"/>
      <c r="Z457" s="3"/>
      <c r="AA457" s="3"/>
      <c r="AD457" s="3"/>
      <c r="AE457" s="3"/>
      <c r="AF457" s="3"/>
      <c r="AG457" s="3"/>
    </row>
    <row r="458" spans="5:33">
      <c r="E458" s="2"/>
      <c r="G458" s="3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W458" s="2"/>
      <c r="X458" s="2"/>
      <c r="Y458" s="2"/>
      <c r="Z458" s="3"/>
      <c r="AA458" s="3"/>
      <c r="AD458" s="3"/>
      <c r="AE458" s="3"/>
      <c r="AF458" s="3"/>
      <c r="AG458" s="3"/>
    </row>
    <row r="459" spans="5:33">
      <c r="E459" s="2"/>
      <c r="G459" s="3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W459" s="2"/>
      <c r="X459" s="2"/>
      <c r="Y459" s="2"/>
      <c r="Z459" s="3"/>
      <c r="AA459" s="3"/>
      <c r="AD459" s="3"/>
      <c r="AE459" s="3"/>
      <c r="AF459" s="3"/>
      <c r="AG459" s="3"/>
    </row>
    <row r="460" spans="5:33">
      <c r="E460" s="2"/>
      <c r="G460" s="3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W460" s="2"/>
      <c r="X460" s="2"/>
      <c r="Y460" s="2"/>
      <c r="Z460" s="3"/>
      <c r="AA460" s="3"/>
      <c r="AD460" s="3"/>
      <c r="AE460" s="3"/>
      <c r="AF460" s="3"/>
      <c r="AG460" s="3"/>
    </row>
    <row r="461" spans="5:33">
      <c r="E461" s="2"/>
      <c r="G461" s="3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W461" s="2"/>
      <c r="X461" s="2"/>
      <c r="Y461" s="2"/>
      <c r="Z461" s="3"/>
      <c r="AA461" s="3"/>
      <c r="AD461" s="3"/>
      <c r="AE461" s="3"/>
      <c r="AF461" s="3"/>
      <c r="AG461" s="3"/>
    </row>
    <row r="462" spans="5:33">
      <c r="E462" s="2"/>
      <c r="G462" s="3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W462" s="2"/>
      <c r="X462" s="2"/>
      <c r="Y462" s="2"/>
      <c r="Z462" s="3"/>
      <c r="AA462" s="3"/>
      <c r="AD462" s="3"/>
      <c r="AE462" s="3"/>
      <c r="AF462" s="3"/>
      <c r="AG462" s="3"/>
    </row>
    <row r="463" spans="5:33">
      <c r="E463" s="2"/>
      <c r="G463" s="3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W463" s="2"/>
      <c r="X463" s="2"/>
      <c r="Y463" s="2"/>
      <c r="Z463" s="3"/>
      <c r="AA463" s="3"/>
      <c r="AD463" s="3"/>
      <c r="AE463" s="3"/>
      <c r="AF463" s="3"/>
      <c r="AG463" s="3"/>
    </row>
    <row r="464" spans="5:33">
      <c r="E464" s="2"/>
      <c r="G464" s="3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W464" s="2"/>
      <c r="X464" s="2"/>
      <c r="Y464" s="2"/>
      <c r="Z464" s="3"/>
      <c r="AA464" s="3"/>
      <c r="AD464" s="3"/>
      <c r="AE464" s="3"/>
      <c r="AF464" s="3"/>
      <c r="AG464" s="3"/>
    </row>
    <row r="465" spans="5:33">
      <c r="E465" s="2"/>
      <c r="G465" s="3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W465" s="2"/>
      <c r="X465" s="2"/>
      <c r="Y465" s="2"/>
      <c r="Z465" s="3"/>
      <c r="AA465" s="3"/>
      <c r="AD465" s="3"/>
      <c r="AE465" s="3"/>
      <c r="AF465" s="3"/>
      <c r="AG465" s="3"/>
    </row>
    <row r="466" spans="5:33">
      <c r="E466" s="2"/>
      <c r="G466" s="3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W466" s="2"/>
      <c r="X466" s="2"/>
      <c r="Y466" s="2"/>
      <c r="Z466" s="3"/>
      <c r="AA466" s="3"/>
      <c r="AD466" s="3"/>
      <c r="AE466" s="3"/>
      <c r="AF466" s="3"/>
      <c r="AG466" s="3"/>
    </row>
    <row r="467" spans="5:33">
      <c r="E467" s="2"/>
      <c r="G467" s="3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W467" s="2"/>
      <c r="X467" s="2"/>
      <c r="Y467" s="2"/>
      <c r="Z467" s="3"/>
      <c r="AA467" s="3"/>
      <c r="AD467" s="3"/>
      <c r="AE467" s="3"/>
      <c r="AF467" s="3"/>
      <c r="AG467" s="3"/>
    </row>
    <row r="468" spans="5:33">
      <c r="E468" s="2"/>
      <c r="G468" s="3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W468" s="2"/>
      <c r="X468" s="2"/>
      <c r="Y468" s="2"/>
      <c r="Z468" s="3"/>
      <c r="AA468" s="3"/>
      <c r="AD468" s="3"/>
      <c r="AE468" s="3"/>
      <c r="AF468" s="3"/>
      <c r="AG468" s="3"/>
    </row>
    <row r="469" spans="5:33">
      <c r="E469" s="2"/>
      <c r="G469" s="3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W469" s="2"/>
      <c r="X469" s="2"/>
      <c r="Y469" s="2"/>
      <c r="Z469" s="3"/>
      <c r="AA469" s="3"/>
      <c r="AD469" s="3"/>
      <c r="AE469" s="3"/>
      <c r="AF469" s="3"/>
      <c r="AG469" s="3"/>
    </row>
    <row r="470" spans="5:33">
      <c r="E470" s="2"/>
      <c r="G470" s="3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W470" s="2"/>
      <c r="X470" s="2"/>
      <c r="Y470" s="2"/>
      <c r="Z470" s="3"/>
      <c r="AA470" s="3"/>
      <c r="AD470" s="3"/>
      <c r="AE470" s="3"/>
      <c r="AF470" s="3"/>
      <c r="AG470" s="3"/>
    </row>
    <row r="471" spans="5:33">
      <c r="E471" s="2"/>
      <c r="G471" s="3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W471" s="2"/>
      <c r="X471" s="2"/>
      <c r="Y471" s="2"/>
      <c r="Z471" s="3"/>
      <c r="AA471" s="3"/>
      <c r="AD471" s="3"/>
      <c r="AE471" s="3"/>
      <c r="AF471" s="3"/>
      <c r="AG471" s="3"/>
    </row>
    <row r="472" spans="5:33">
      <c r="E472" s="2"/>
      <c r="G472" s="3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W472" s="2"/>
      <c r="X472" s="2"/>
      <c r="Y472" s="2"/>
      <c r="Z472" s="3"/>
      <c r="AA472" s="3"/>
      <c r="AD472" s="3"/>
      <c r="AE472" s="3"/>
      <c r="AF472" s="3"/>
      <c r="AG472" s="3"/>
    </row>
    <row r="473" spans="5:33">
      <c r="E473" s="2"/>
      <c r="G473" s="3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W473" s="2"/>
      <c r="X473" s="2"/>
      <c r="Y473" s="2"/>
      <c r="Z473" s="3"/>
      <c r="AA473" s="3"/>
      <c r="AD473" s="3"/>
      <c r="AE473" s="3"/>
      <c r="AF473" s="3"/>
      <c r="AG473" s="3"/>
    </row>
    <row r="474" spans="5:33">
      <c r="E474" s="2"/>
      <c r="G474" s="3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W474" s="2"/>
      <c r="X474" s="2"/>
      <c r="Y474" s="2"/>
      <c r="Z474" s="3"/>
      <c r="AA474" s="3"/>
      <c r="AD474" s="3"/>
      <c r="AE474" s="3"/>
      <c r="AF474" s="3"/>
      <c r="AG474" s="3"/>
    </row>
    <row r="475" spans="5:33">
      <c r="E475" s="2"/>
      <c r="G475" s="3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W475" s="2"/>
      <c r="X475" s="2"/>
      <c r="Y475" s="2"/>
      <c r="Z475" s="3"/>
      <c r="AA475" s="3"/>
      <c r="AD475" s="3"/>
      <c r="AE475" s="3"/>
      <c r="AF475" s="3"/>
      <c r="AG475" s="3"/>
    </row>
    <row r="476" spans="5:33">
      <c r="E476" s="2"/>
      <c r="G476" s="3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W476" s="2"/>
      <c r="X476" s="2"/>
      <c r="Y476" s="2"/>
      <c r="Z476" s="3"/>
      <c r="AA476" s="3"/>
      <c r="AD476" s="3"/>
      <c r="AE476" s="3"/>
      <c r="AF476" s="3"/>
      <c r="AG476" s="3"/>
    </row>
    <row r="477" spans="5:33">
      <c r="E477" s="2"/>
      <c r="G477" s="3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W477" s="2"/>
      <c r="X477" s="2"/>
      <c r="Y477" s="2"/>
      <c r="Z477" s="3"/>
      <c r="AA477" s="3"/>
      <c r="AD477" s="3"/>
      <c r="AE477" s="3"/>
      <c r="AF477" s="3"/>
      <c r="AG477" s="3"/>
    </row>
    <row r="478" spans="5:33">
      <c r="E478" s="2"/>
      <c r="G478" s="3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W478" s="2"/>
      <c r="X478" s="2"/>
      <c r="Y478" s="2"/>
      <c r="Z478" s="3"/>
      <c r="AA478" s="3"/>
      <c r="AD478" s="3"/>
      <c r="AE478" s="3"/>
      <c r="AF478" s="3"/>
      <c r="AG478" s="3"/>
    </row>
    <row r="479" spans="5:33">
      <c r="E479" s="2"/>
      <c r="G479" s="3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W479" s="2"/>
      <c r="X479" s="2"/>
      <c r="Y479" s="2"/>
      <c r="Z479" s="3"/>
      <c r="AA479" s="3"/>
      <c r="AD479" s="3"/>
      <c r="AE479" s="3"/>
      <c r="AF479" s="3"/>
      <c r="AG479" s="3"/>
    </row>
    <row r="480" spans="5:33">
      <c r="E480" s="2"/>
      <c r="G480" s="3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W480" s="2"/>
      <c r="X480" s="2"/>
      <c r="Y480" s="2"/>
      <c r="Z480" s="3"/>
      <c r="AA480" s="3"/>
      <c r="AD480" s="3"/>
      <c r="AE480" s="3"/>
      <c r="AF480" s="3"/>
      <c r="AG480" s="3"/>
    </row>
    <row r="481" spans="5:33">
      <c r="E481" s="2"/>
      <c r="G481" s="3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W481" s="2"/>
      <c r="X481" s="2"/>
      <c r="Y481" s="2"/>
      <c r="Z481" s="3"/>
      <c r="AA481" s="3"/>
      <c r="AD481" s="3"/>
      <c r="AE481" s="3"/>
      <c r="AF481" s="3"/>
      <c r="AG481" s="3"/>
    </row>
    <row r="482" spans="5:33">
      <c r="E482" s="2"/>
      <c r="G482" s="3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W482" s="2"/>
      <c r="X482" s="2"/>
      <c r="Y482" s="2"/>
      <c r="Z482" s="3"/>
      <c r="AA482" s="3"/>
      <c r="AD482" s="3"/>
      <c r="AE482" s="3"/>
      <c r="AF482" s="3"/>
      <c r="AG482" s="3"/>
    </row>
    <row r="483" spans="5:33">
      <c r="E483" s="2"/>
      <c r="G483" s="3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W483" s="2"/>
      <c r="X483" s="2"/>
      <c r="Y483" s="2"/>
      <c r="Z483" s="3"/>
      <c r="AA483" s="3"/>
      <c r="AD483" s="3"/>
      <c r="AE483" s="3"/>
      <c r="AF483" s="3"/>
      <c r="AG483" s="3"/>
    </row>
    <row r="484" spans="5:33">
      <c r="E484" s="2"/>
      <c r="G484" s="3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W484" s="2"/>
      <c r="X484" s="2"/>
      <c r="Y484" s="2"/>
      <c r="Z484" s="3"/>
      <c r="AA484" s="3"/>
      <c r="AD484" s="3"/>
      <c r="AE484" s="3"/>
      <c r="AF484" s="3"/>
      <c r="AG484" s="3"/>
    </row>
    <row r="485" spans="5:33">
      <c r="E485" s="2"/>
      <c r="G485" s="3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W485" s="2"/>
      <c r="X485" s="2"/>
      <c r="Y485" s="2"/>
      <c r="Z485" s="3"/>
      <c r="AA485" s="3"/>
      <c r="AD485" s="3"/>
      <c r="AE485" s="3"/>
      <c r="AF485" s="3"/>
      <c r="AG485" s="3"/>
    </row>
    <row r="486" spans="5:33">
      <c r="E486" s="2"/>
      <c r="G486" s="3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W486" s="2"/>
      <c r="X486" s="2"/>
      <c r="Y486" s="2"/>
      <c r="Z486" s="3"/>
      <c r="AA486" s="3"/>
      <c r="AD486" s="3"/>
      <c r="AE486" s="3"/>
      <c r="AF486" s="3"/>
      <c r="AG486" s="3"/>
    </row>
    <row r="487" spans="5:33">
      <c r="E487" s="2"/>
      <c r="G487" s="3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W487" s="2"/>
      <c r="X487" s="2"/>
      <c r="Y487" s="2"/>
      <c r="Z487" s="3"/>
      <c r="AA487" s="3"/>
      <c r="AD487" s="3"/>
      <c r="AE487" s="3"/>
      <c r="AF487" s="3"/>
      <c r="AG487" s="3"/>
    </row>
    <row r="488" spans="5:33">
      <c r="E488" s="2"/>
      <c r="G488" s="3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W488" s="2"/>
      <c r="X488" s="2"/>
      <c r="Y488" s="2"/>
      <c r="Z488" s="3"/>
      <c r="AA488" s="3"/>
      <c r="AD488" s="3"/>
      <c r="AE488" s="3"/>
      <c r="AF488" s="3"/>
      <c r="AG488" s="3"/>
    </row>
    <row r="489" spans="5:33">
      <c r="E489" s="2"/>
      <c r="G489" s="3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W489" s="2"/>
      <c r="X489" s="2"/>
      <c r="Y489" s="2"/>
      <c r="Z489" s="3"/>
      <c r="AA489" s="3"/>
      <c r="AD489" s="3"/>
      <c r="AE489" s="3"/>
      <c r="AF489" s="3"/>
      <c r="AG489" s="3"/>
    </row>
    <row r="490" spans="5:33">
      <c r="E490" s="2"/>
      <c r="G490" s="3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W490" s="2"/>
      <c r="X490" s="2"/>
      <c r="Y490" s="2"/>
      <c r="Z490" s="3"/>
      <c r="AA490" s="3"/>
      <c r="AD490" s="3"/>
      <c r="AE490" s="3"/>
      <c r="AF490" s="3"/>
      <c r="AG490" s="3"/>
    </row>
    <row r="491" spans="5:33">
      <c r="E491" s="2"/>
      <c r="G491" s="3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W491" s="2"/>
      <c r="X491" s="2"/>
      <c r="Y491" s="2"/>
      <c r="Z491" s="3"/>
      <c r="AA491" s="3"/>
      <c r="AD491" s="3"/>
      <c r="AE491" s="3"/>
      <c r="AF491" s="3"/>
      <c r="AG491" s="3"/>
    </row>
    <row r="492" spans="5:33">
      <c r="E492" s="2"/>
      <c r="G492" s="3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W492" s="2"/>
      <c r="X492" s="2"/>
      <c r="Y492" s="2"/>
      <c r="Z492" s="3"/>
      <c r="AA492" s="3"/>
      <c r="AD492" s="3"/>
      <c r="AE492" s="3"/>
      <c r="AF492" s="3"/>
      <c r="AG492" s="3"/>
    </row>
    <row r="493" spans="5:33">
      <c r="E493" s="2"/>
      <c r="G493" s="3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W493" s="2"/>
      <c r="X493" s="2"/>
      <c r="Y493" s="2"/>
      <c r="Z493" s="3"/>
      <c r="AA493" s="3"/>
      <c r="AD493" s="3"/>
      <c r="AE493" s="3"/>
      <c r="AF493" s="3"/>
      <c r="AG493" s="3"/>
    </row>
    <row r="494" spans="5:33">
      <c r="E494" s="2"/>
      <c r="G494" s="3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W494" s="2"/>
      <c r="X494" s="2"/>
      <c r="Y494" s="2"/>
      <c r="Z494" s="3"/>
      <c r="AA494" s="3"/>
      <c r="AD494" s="3"/>
      <c r="AE494" s="3"/>
      <c r="AF494" s="3"/>
      <c r="AG494" s="3"/>
    </row>
    <row r="495" spans="5:33">
      <c r="E495" s="2"/>
      <c r="G495" s="3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W495" s="2"/>
      <c r="X495" s="2"/>
      <c r="Y495" s="2"/>
      <c r="Z495" s="3"/>
      <c r="AA495" s="3"/>
      <c r="AD495" s="3"/>
      <c r="AE495" s="3"/>
      <c r="AF495" s="3"/>
      <c r="AG495" s="3"/>
    </row>
    <row r="496" spans="5:33">
      <c r="E496" s="2"/>
      <c r="G496" s="3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W496" s="2"/>
      <c r="X496" s="2"/>
      <c r="Y496" s="2"/>
      <c r="Z496" s="3"/>
      <c r="AA496" s="3"/>
      <c r="AD496" s="3"/>
      <c r="AE496" s="3"/>
      <c r="AF496" s="3"/>
      <c r="AG496" s="3"/>
    </row>
    <row r="497" spans="5:33">
      <c r="E497" s="2"/>
      <c r="G497" s="3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W497" s="2"/>
      <c r="X497" s="2"/>
      <c r="Y497" s="2"/>
      <c r="Z497" s="3"/>
      <c r="AA497" s="3"/>
      <c r="AD497" s="3"/>
      <c r="AE497" s="3"/>
      <c r="AF497" s="3"/>
      <c r="AG497" s="3"/>
    </row>
    <row r="498" spans="5:33">
      <c r="E498" s="2"/>
      <c r="G498" s="3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W498" s="2"/>
      <c r="X498" s="2"/>
      <c r="Y498" s="2"/>
      <c r="Z498" s="3"/>
      <c r="AA498" s="3"/>
      <c r="AD498" s="3"/>
      <c r="AE498" s="3"/>
      <c r="AF498" s="3"/>
      <c r="AG498" s="3"/>
    </row>
    <row r="499" spans="5:33">
      <c r="E499" s="2"/>
      <c r="G499" s="3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W499" s="2"/>
      <c r="X499" s="2"/>
      <c r="Y499" s="2"/>
      <c r="Z499" s="3"/>
      <c r="AA499" s="3"/>
      <c r="AD499" s="3"/>
      <c r="AE499" s="3"/>
      <c r="AF499" s="3"/>
      <c r="AG499" s="3"/>
    </row>
    <row r="500" spans="5:33">
      <c r="E500" s="2"/>
      <c r="G500" s="3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W500" s="2"/>
      <c r="X500" s="2"/>
      <c r="Y500" s="2"/>
      <c r="Z500" s="3"/>
      <c r="AA500" s="3"/>
      <c r="AD500" s="3"/>
      <c r="AE500" s="3"/>
      <c r="AF500" s="3"/>
      <c r="AG500" s="3"/>
    </row>
    <row r="501" spans="5:33">
      <c r="E501" s="2"/>
      <c r="G501" s="3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W501" s="2"/>
      <c r="X501" s="2"/>
      <c r="Y501" s="2"/>
      <c r="Z501" s="3"/>
      <c r="AA501" s="3"/>
      <c r="AD501" s="3"/>
      <c r="AE501" s="3"/>
      <c r="AF501" s="3"/>
      <c r="AG501" s="3"/>
    </row>
    <row r="502" spans="5:33">
      <c r="E502" s="2"/>
      <c r="G502" s="3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W502" s="2"/>
      <c r="X502" s="2"/>
      <c r="Y502" s="2"/>
      <c r="Z502" s="3"/>
      <c r="AA502" s="3"/>
      <c r="AD502" s="3"/>
      <c r="AE502" s="3"/>
      <c r="AF502" s="3"/>
      <c r="AG502" s="3"/>
    </row>
    <row r="503" spans="5:33">
      <c r="E503" s="2"/>
      <c r="G503" s="3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W503" s="2"/>
      <c r="X503" s="2"/>
      <c r="Y503" s="2"/>
      <c r="Z503" s="3"/>
      <c r="AA503" s="3"/>
      <c r="AD503" s="3"/>
      <c r="AE503" s="3"/>
      <c r="AF503" s="3"/>
      <c r="AG503" s="3"/>
    </row>
    <row r="504" spans="5:33">
      <c r="E504" s="2"/>
      <c r="G504" s="3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W504" s="2"/>
      <c r="X504" s="2"/>
      <c r="Y504" s="2"/>
      <c r="Z504" s="3"/>
      <c r="AA504" s="3"/>
      <c r="AD504" s="3"/>
      <c r="AE504" s="3"/>
      <c r="AF504" s="3"/>
      <c r="AG504" s="3"/>
    </row>
    <row r="505" spans="5:33">
      <c r="E505" s="2"/>
      <c r="G505" s="3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W505" s="2"/>
      <c r="X505" s="2"/>
      <c r="Y505" s="2"/>
      <c r="Z505" s="3"/>
      <c r="AA505" s="3"/>
      <c r="AD505" s="3"/>
      <c r="AE505" s="3"/>
      <c r="AF505" s="3"/>
      <c r="AG505" s="3"/>
    </row>
    <row r="506" spans="5:33">
      <c r="E506" s="2"/>
      <c r="G506" s="3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W506" s="2"/>
      <c r="X506" s="2"/>
      <c r="Y506" s="2"/>
      <c r="Z506" s="3"/>
      <c r="AA506" s="3"/>
      <c r="AD506" s="3"/>
      <c r="AE506" s="3"/>
      <c r="AF506" s="3"/>
      <c r="AG506" s="3"/>
    </row>
    <row r="507" spans="5:33">
      <c r="E507" s="2"/>
      <c r="G507" s="3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W507" s="2"/>
      <c r="X507" s="2"/>
      <c r="Y507" s="2"/>
      <c r="Z507" s="3"/>
      <c r="AA507" s="3"/>
      <c r="AD507" s="3"/>
      <c r="AE507" s="3"/>
      <c r="AF507" s="3"/>
      <c r="AG507" s="3"/>
    </row>
    <row r="508" spans="5:33">
      <c r="E508" s="2"/>
      <c r="G508" s="3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W508" s="2"/>
      <c r="X508" s="2"/>
      <c r="Y508" s="2"/>
      <c r="Z508" s="3"/>
      <c r="AA508" s="3"/>
      <c r="AD508" s="3"/>
      <c r="AE508" s="3"/>
      <c r="AF508" s="3"/>
      <c r="AG508" s="3"/>
    </row>
    <row r="509" spans="5:33">
      <c r="E509" s="2"/>
      <c r="G509" s="3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W509" s="2"/>
      <c r="X509" s="2"/>
      <c r="Y509" s="2"/>
      <c r="Z509" s="3"/>
      <c r="AA509" s="3"/>
      <c r="AD509" s="3"/>
      <c r="AE509" s="3"/>
      <c r="AF509" s="3"/>
      <c r="AG509" s="3"/>
    </row>
    <row r="510" spans="5:33">
      <c r="E510" s="2"/>
      <c r="G510" s="3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W510" s="2"/>
      <c r="X510" s="2"/>
      <c r="Y510" s="2"/>
      <c r="Z510" s="3"/>
      <c r="AA510" s="3"/>
      <c r="AD510" s="3"/>
      <c r="AE510" s="3"/>
      <c r="AF510" s="3"/>
      <c r="AG510" s="3"/>
    </row>
    <row r="511" spans="5:33">
      <c r="E511" s="2"/>
      <c r="G511" s="3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W511" s="2"/>
      <c r="X511" s="2"/>
      <c r="Y511" s="2"/>
      <c r="Z511" s="3"/>
      <c r="AA511" s="3"/>
      <c r="AD511" s="3"/>
      <c r="AE511" s="3"/>
      <c r="AF511" s="3"/>
      <c r="AG511" s="3"/>
    </row>
    <row r="512" spans="5:33">
      <c r="E512" s="2"/>
      <c r="G512" s="3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W512" s="2"/>
      <c r="X512" s="2"/>
      <c r="Y512" s="2"/>
      <c r="Z512" s="3"/>
      <c r="AA512" s="3"/>
      <c r="AD512" s="3"/>
      <c r="AE512" s="3"/>
      <c r="AF512" s="3"/>
      <c r="AG512" s="3"/>
    </row>
    <row r="513" spans="5:33">
      <c r="E513" s="2"/>
      <c r="G513" s="3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W513" s="2"/>
      <c r="X513" s="2"/>
      <c r="Y513" s="2"/>
      <c r="Z513" s="3"/>
      <c r="AA513" s="3"/>
      <c r="AD513" s="3"/>
      <c r="AE513" s="3"/>
      <c r="AF513" s="3"/>
      <c r="AG513" s="3"/>
    </row>
    <row r="514" spans="5:33">
      <c r="E514" s="2"/>
      <c r="G514" s="3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W514" s="2"/>
      <c r="X514" s="2"/>
      <c r="Y514" s="2"/>
      <c r="Z514" s="3"/>
      <c r="AA514" s="3"/>
      <c r="AD514" s="3"/>
      <c r="AE514" s="3"/>
      <c r="AF514" s="3"/>
      <c r="AG514" s="3"/>
    </row>
    <row r="515" spans="5:33">
      <c r="E515" s="2"/>
      <c r="G515" s="3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W515" s="2"/>
      <c r="X515" s="2"/>
      <c r="Y515" s="2"/>
      <c r="Z515" s="3"/>
      <c r="AA515" s="3"/>
      <c r="AD515" s="3"/>
      <c r="AE515" s="3"/>
      <c r="AF515" s="3"/>
      <c r="AG515" s="3"/>
    </row>
    <row r="516" spans="5:33">
      <c r="E516" s="2"/>
      <c r="G516" s="3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W516" s="2"/>
      <c r="X516" s="2"/>
      <c r="Y516" s="2"/>
      <c r="Z516" s="3"/>
      <c r="AA516" s="3"/>
      <c r="AD516" s="3"/>
      <c r="AE516" s="3"/>
      <c r="AF516" s="3"/>
      <c r="AG516" s="3"/>
    </row>
    <row r="517" spans="5:33">
      <c r="E517" s="2"/>
      <c r="G517" s="3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W517" s="2"/>
      <c r="X517" s="2"/>
      <c r="Y517" s="2"/>
      <c r="Z517" s="3"/>
      <c r="AA517" s="3"/>
      <c r="AD517" s="3"/>
      <c r="AE517" s="3"/>
      <c r="AF517" s="3"/>
      <c r="AG517" s="3"/>
    </row>
    <row r="518" spans="5:33">
      <c r="E518" s="2"/>
      <c r="G518" s="3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W518" s="2"/>
      <c r="X518" s="2"/>
      <c r="Y518" s="2"/>
      <c r="Z518" s="3"/>
      <c r="AA518" s="3"/>
      <c r="AD518" s="3"/>
      <c r="AE518" s="3"/>
      <c r="AF518" s="3"/>
      <c r="AG518" s="3"/>
    </row>
    <row r="519" spans="5:33">
      <c r="E519" s="2"/>
      <c r="G519" s="3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W519" s="2"/>
      <c r="X519" s="2"/>
      <c r="Y519" s="2"/>
      <c r="Z519" s="3"/>
      <c r="AA519" s="3"/>
      <c r="AD519" s="3"/>
      <c r="AE519" s="3"/>
      <c r="AF519" s="3"/>
      <c r="AG519" s="3"/>
    </row>
    <row r="520" spans="5:33">
      <c r="E520" s="2"/>
      <c r="G520" s="3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W520" s="2"/>
      <c r="X520" s="2"/>
      <c r="Y520" s="2"/>
      <c r="Z520" s="3"/>
      <c r="AA520" s="3"/>
      <c r="AD520" s="3"/>
      <c r="AE520" s="3"/>
      <c r="AF520" s="3"/>
      <c r="AG520" s="3"/>
    </row>
    <row r="521" spans="5:33">
      <c r="E521" s="2"/>
      <c r="G521" s="3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W521" s="2"/>
      <c r="X521" s="2"/>
      <c r="Y521" s="2"/>
      <c r="Z521" s="3"/>
      <c r="AA521" s="3"/>
      <c r="AD521" s="3"/>
      <c r="AE521" s="3"/>
      <c r="AF521" s="3"/>
      <c r="AG521" s="3"/>
    </row>
    <row r="522" spans="5:33">
      <c r="E522" s="2"/>
      <c r="G522" s="3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W522" s="2"/>
      <c r="X522" s="2"/>
      <c r="Y522" s="2"/>
      <c r="Z522" s="3"/>
      <c r="AA522" s="3"/>
      <c r="AD522" s="3"/>
      <c r="AE522" s="3"/>
      <c r="AF522" s="3"/>
      <c r="AG522" s="3"/>
    </row>
    <row r="523" spans="5:33">
      <c r="E523" s="2"/>
      <c r="G523" s="3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W523" s="2"/>
      <c r="X523" s="2"/>
      <c r="Y523" s="2"/>
      <c r="Z523" s="3"/>
      <c r="AA523" s="3"/>
      <c r="AD523" s="3"/>
      <c r="AE523" s="3"/>
      <c r="AF523" s="3"/>
      <c r="AG523" s="3"/>
    </row>
    <row r="524" spans="5:33">
      <c r="E524" s="2"/>
      <c r="G524" s="3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W524" s="2"/>
      <c r="X524" s="2"/>
      <c r="Y524" s="2"/>
      <c r="Z524" s="3"/>
      <c r="AA524" s="3"/>
      <c r="AD524" s="3"/>
      <c r="AE524" s="3"/>
      <c r="AF524" s="3"/>
      <c r="AG524" s="3"/>
    </row>
    <row r="525" spans="5:33">
      <c r="E525" s="2"/>
      <c r="G525" s="3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W525" s="2"/>
      <c r="X525" s="2"/>
      <c r="Y525" s="2"/>
      <c r="Z525" s="3"/>
      <c r="AA525" s="3"/>
      <c r="AD525" s="3"/>
      <c r="AE525" s="3"/>
      <c r="AF525" s="3"/>
      <c r="AG525" s="3"/>
    </row>
    <row r="526" spans="5:33">
      <c r="E526" s="2"/>
      <c r="G526" s="3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W526" s="2"/>
      <c r="X526" s="2"/>
      <c r="Y526" s="2"/>
      <c r="Z526" s="3"/>
      <c r="AA526" s="3"/>
      <c r="AD526" s="3"/>
      <c r="AE526" s="3"/>
      <c r="AF526" s="3"/>
      <c r="AG526" s="3"/>
    </row>
    <row r="527" spans="5:33">
      <c r="E527" s="2"/>
      <c r="G527" s="3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W527" s="2"/>
      <c r="X527" s="2"/>
      <c r="Y527" s="2"/>
      <c r="Z527" s="3"/>
      <c r="AA527" s="3"/>
      <c r="AD527" s="3"/>
      <c r="AE527" s="3"/>
      <c r="AF527" s="3"/>
      <c r="AG527" s="3"/>
    </row>
    <row r="528" spans="5:33">
      <c r="E528" s="2"/>
      <c r="G528" s="3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W528" s="2"/>
      <c r="X528" s="2"/>
      <c r="Y528" s="2"/>
      <c r="Z528" s="3"/>
      <c r="AA528" s="3"/>
      <c r="AD528" s="3"/>
      <c r="AE528" s="3"/>
      <c r="AF528" s="3"/>
      <c r="AG528" s="3"/>
    </row>
    <row r="529" spans="5:33">
      <c r="E529" s="2"/>
      <c r="G529" s="3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W529" s="2"/>
      <c r="X529" s="2"/>
      <c r="Y529" s="2"/>
      <c r="Z529" s="3"/>
      <c r="AA529" s="3"/>
      <c r="AD529" s="3"/>
      <c r="AE529" s="3"/>
      <c r="AF529" s="3"/>
      <c r="AG529" s="3"/>
    </row>
    <row r="530" spans="5:33">
      <c r="E530" s="2"/>
      <c r="G530" s="3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W530" s="2"/>
      <c r="X530" s="2"/>
      <c r="Y530" s="2"/>
      <c r="Z530" s="3"/>
      <c r="AA530" s="3"/>
      <c r="AD530" s="3"/>
      <c r="AE530" s="3"/>
      <c r="AF530" s="3"/>
      <c r="AG530" s="3"/>
    </row>
    <row r="531" spans="5:33">
      <c r="E531" s="2"/>
      <c r="G531" s="3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W531" s="2"/>
      <c r="X531" s="2"/>
      <c r="Y531" s="2"/>
      <c r="Z531" s="3"/>
      <c r="AA531" s="3"/>
      <c r="AD531" s="3"/>
      <c r="AE531" s="3"/>
      <c r="AF531" s="3"/>
      <c r="AG531" s="3"/>
    </row>
    <row r="532" spans="5:33">
      <c r="E532" s="2"/>
      <c r="G532" s="3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W532" s="2"/>
      <c r="X532" s="2"/>
      <c r="Y532" s="2"/>
      <c r="Z532" s="3"/>
      <c r="AA532" s="3"/>
      <c r="AD532" s="3"/>
      <c r="AE532" s="3"/>
      <c r="AF532" s="3"/>
      <c r="AG532" s="3"/>
    </row>
    <row r="533" spans="5:33">
      <c r="E533" s="2"/>
      <c r="G533" s="3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W533" s="2"/>
      <c r="X533" s="2"/>
      <c r="Y533" s="2"/>
      <c r="Z533" s="3"/>
      <c r="AA533" s="3"/>
      <c r="AD533" s="3"/>
      <c r="AE533" s="3"/>
      <c r="AF533" s="3"/>
      <c r="AG533" s="3"/>
    </row>
    <row r="534" spans="5:33">
      <c r="E534" s="2"/>
      <c r="G534" s="3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W534" s="2"/>
      <c r="X534" s="2"/>
      <c r="Y534" s="2"/>
      <c r="Z534" s="3"/>
      <c r="AA534" s="3"/>
      <c r="AD534" s="3"/>
      <c r="AE534" s="3"/>
      <c r="AF534" s="3"/>
      <c r="AG534" s="3"/>
    </row>
    <row r="535" spans="5:33">
      <c r="E535" s="2"/>
      <c r="G535" s="3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W535" s="2"/>
      <c r="X535" s="2"/>
      <c r="Y535" s="2"/>
      <c r="Z535" s="3"/>
      <c r="AA535" s="3"/>
      <c r="AD535" s="3"/>
      <c r="AE535" s="3"/>
      <c r="AF535" s="3"/>
      <c r="AG535" s="3"/>
    </row>
    <row r="536" spans="5:33">
      <c r="E536" s="2"/>
      <c r="G536" s="3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W536" s="2"/>
      <c r="X536" s="2"/>
      <c r="Y536" s="2"/>
      <c r="Z536" s="3"/>
      <c r="AA536" s="3"/>
      <c r="AD536" s="3"/>
      <c r="AE536" s="3"/>
      <c r="AF536" s="3"/>
      <c r="AG536" s="3"/>
    </row>
    <row r="537" spans="5:33">
      <c r="E537" s="2"/>
      <c r="G537" s="3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W537" s="2"/>
      <c r="X537" s="2"/>
      <c r="Y537" s="2"/>
      <c r="Z537" s="3"/>
      <c r="AA537" s="3"/>
      <c r="AD537" s="3"/>
      <c r="AE537" s="3"/>
      <c r="AF537" s="3"/>
      <c r="AG537" s="3"/>
    </row>
    <row r="538" spans="5:33">
      <c r="E538" s="2"/>
      <c r="G538" s="3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W538" s="2"/>
      <c r="X538" s="2"/>
      <c r="Y538" s="2"/>
      <c r="Z538" s="3"/>
      <c r="AA538" s="3"/>
      <c r="AD538" s="3"/>
      <c r="AE538" s="3"/>
      <c r="AF538" s="3"/>
      <c r="AG538" s="3"/>
    </row>
    <row r="539" spans="5:33">
      <c r="E539" s="2"/>
      <c r="G539" s="3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W539" s="2"/>
      <c r="X539" s="2"/>
      <c r="Y539" s="2"/>
      <c r="Z539" s="3"/>
      <c r="AA539" s="3"/>
      <c r="AD539" s="3"/>
      <c r="AE539" s="3"/>
      <c r="AF539" s="3"/>
      <c r="AG539" s="3"/>
    </row>
    <row r="540" spans="5:33">
      <c r="E540" s="2"/>
      <c r="G540" s="3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W540" s="2"/>
      <c r="X540" s="2"/>
      <c r="Y540" s="2"/>
      <c r="Z540" s="3"/>
      <c r="AA540" s="3"/>
      <c r="AD540" s="3"/>
      <c r="AE540" s="3"/>
      <c r="AF540" s="3"/>
      <c r="AG540" s="3"/>
    </row>
    <row r="541" spans="5:33">
      <c r="E541" s="2"/>
      <c r="G541" s="3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W541" s="2"/>
      <c r="X541" s="2"/>
      <c r="Y541" s="2"/>
      <c r="Z541" s="3"/>
      <c r="AA541" s="3"/>
      <c r="AD541" s="3"/>
      <c r="AE541" s="3"/>
      <c r="AF541" s="3"/>
      <c r="AG541" s="3"/>
    </row>
    <row r="542" spans="5:33">
      <c r="E542" s="2"/>
      <c r="G542" s="3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W542" s="2"/>
      <c r="X542" s="2"/>
      <c r="Y542" s="2"/>
      <c r="Z542" s="3"/>
      <c r="AA542" s="3"/>
      <c r="AD542" s="3"/>
      <c r="AE542" s="3"/>
      <c r="AF542" s="3"/>
      <c r="AG542" s="3"/>
    </row>
    <row r="543" spans="5:33">
      <c r="E543" s="2"/>
      <c r="G543" s="3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W543" s="2"/>
      <c r="X543" s="2"/>
      <c r="Y543" s="2"/>
      <c r="Z543" s="3"/>
      <c r="AA543" s="3"/>
      <c r="AD543" s="3"/>
      <c r="AE543" s="3"/>
      <c r="AF543" s="3"/>
      <c r="AG543" s="3"/>
    </row>
    <row r="544" spans="5:33">
      <c r="E544" s="2"/>
      <c r="G544" s="3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W544" s="2"/>
      <c r="X544" s="2"/>
      <c r="Y544" s="2"/>
      <c r="Z544" s="3"/>
      <c r="AA544" s="3"/>
      <c r="AD544" s="3"/>
      <c r="AE544" s="3"/>
      <c r="AF544" s="3"/>
      <c r="AG544" s="3"/>
    </row>
    <row r="545" spans="5:33">
      <c r="E545" s="2"/>
      <c r="G545" s="3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W545" s="2"/>
      <c r="X545" s="2"/>
      <c r="Y545" s="2"/>
      <c r="Z545" s="3"/>
      <c r="AA545" s="3"/>
      <c r="AD545" s="3"/>
      <c r="AE545" s="3"/>
      <c r="AF545" s="3"/>
      <c r="AG545" s="3"/>
    </row>
    <row r="546" spans="5:33">
      <c r="E546" s="2"/>
      <c r="G546" s="3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W546" s="2"/>
      <c r="X546" s="2"/>
      <c r="Y546" s="2"/>
      <c r="Z546" s="3"/>
      <c r="AA546" s="3"/>
      <c r="AD546" s="3"/>
      <c r="AE546" s="3"/>
      <c r="AF546" s="3"/>
      <c r="AG546" s="3"/>
    </row>
    <row r="547" spans="5:33">
      <c r="E547" s="2"/>
      <c r="G547" s="3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W547" s="2"/>
      <c r="X547" s="2"/>
      <c r="Y547" s="2"/>
      <c r="Z547" s="3"/>
      <c r="AA547" s="3"/>
      <c r="AD547" s="3"/>
      <c r="AE547" s="3"/>
      <c r="AF547" s="3"/>
      <c r="AG547" s="3"/>
    </row>
    <row r="548" spans="5:33">
      <c r="E548" s="2"/>
      <c r="G548" s="3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W548" s="2"/>
      <c r="X548" s="2"/>
      <c r="Y548" s="2"/>
      <c r="Z548" s="3"/>
      <c r="AA548" s="3"/>
      <c r="AD548" s="3"/>
      <c r="AE548" s="3"/>
      <c r="AF548" s="3"/>
      <c r="AG548" s="3"/>
    </row>
    <row r="549" spans="5:33">
      <c r="E549" s="2"/>
      <c r="G549" s="3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W549" s="2"/>
      <c r="X549" s="2"/>
      <c r="Y549" s="2"/>
      <c r="Z549" s="3"/>
      <c r="AA549" s="3"/>
      <c r="AD549" s="3"/>
      <c r="AE549" s="3"/>
      <c r="AF549" s="3"/>
      <c r="AG549" s="3"/>
    </row>
    <row r="550" spans="5:33">
      <c r="E550" s="2"/>
      <c r="G550" s="3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W550" s="2"/>
      <c r="X550" s="2"/>
      <c r="Y550" s="2"/>
      <c r="Z550" s="3"/>
      <c r="AA550" s="3"/>
      <c r="AD550" s="3"/>
      <c r="AE550" s="3"/>
      <c r="AF550" s="3"/>
      <c r="AG550" s="3"/>
    </row>
    <row r="551" spans="5:33">
      <c r="E551" s="2"/>
      <c r="G551" s="3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W551" s="2"/>
      <c r="X551" s="2"/>
      <c r="Y551" s="2"/>
      <c r="Z551" s="3"/>
      <c r="AA551" s="3"/>
      <c r="AD551" s="3"/>
      <c r="AE551" s="3"/>
      <c r="AF551" s="3"/>
      <c r="AG551" s="3"/>
    </row>
    <row r="552" spans="5:33">
      <c r="E552" s="2"/>
      <c r="G552" s="3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W552" s="2"/>
      <c r="X552" s="2"/>
      <c r="Y552" s="2"/>
      <c r="Z552" s="3"/>
      <c r="AA552" s="3"/>
      <c r="AD552" s="3"/>
      <c r="AE552" s="3"/>
      <c r="AF552" s="3"/>
      <c r="AG552" s="3"/>
    </row>
    <row r="553" spans="5:33">
      <c r="E553" s="2"/>
      <c r="G553" s="3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W553" s="2"/>
      <c r="X553" s="2"/>
      <c r="Y553" s="2"/>
      <c r="Z553" s="3"/>
      <c r="AA553" s="3"/>
      <c r="AD553" s="3"/>
      <c r="AE553" s="3"/>
      <c r="AF553" s="3"/>
      <c r="AG553" s="3"/>
    </row>
    <row r="554" spans="5:33">
      <c r="E554" s="2"/>
      <c r="G554" s="3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W554" s="2"/>
      <c r="X554" s="2"/>
      <c r="Y554" s="2"/>
      <c r="Z554" s="3"/>
      <c r="AA554" s="3"/>
      <c r="AD554" s="3"/>
      <c r="AE554" s="3"/>
      <c r="AF554" s="3"/>
      <c r="AG554" s="3"/>
    </row>
    <row r="555" spans="5:33">
      <c r="E555" s="2"/>
      <c r="G555" s="3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W555" s="2"/>
      <c r="X555" s="2"/>
      <c r="Y555" s="2"/>
      <c r="Z555" s="3"/>
      <c r="AA555" s="3"/>
      <c r="AD555" s="3"/>
      <c r="AE555" s="3"/>
      <c r="AF555" s="3"/>
      <c r="AG555" s="3"/>
    </row>
    <row r="556" spans="5:33">
      <c r="E556" s="2"/>
      <c r="G556" s="3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W556" s="2"/>
      <c r="X556" s="2"/>
      <c r="Y556" s="2"/>
      <c r="Z556" s="3"/>
      <c r="AA556" s="3"/>
      <c r="AD556" s="3"/>
      <c r="AE556" s="3"/>
      <c r="AF556" s="3"/>
      <c r="AG556" s="3"/>
    </row>
    <row r="557" spans="5:33">
      <c r="E557" s="2"/>
      <c r="G557" s="3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W557" s="2"/>
      <c r="X557" s="2"/>
      <c r="Y557" s="2"/>
      <c r="Z557" s="3"/>
      <c r="AA557" s="3"/>
      <c r="AD557" s="3"/>
      <c r="AE557" s="3"/>
      <c r="AF557" s="3"/>
      <c r="AG557" s="3"/>
    </row>
    <row r="558" spans="5:33">
      <c r="E558" s="2"/>
      <c r="G558" s="3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W558" s="2"/>
      <c r="X558" s="2"/>
      <c r="Y558" s="2"/>
      <c r="Z558" s="3"/>
      <c r="AA558" s="3"/>
      <c r="AD558" s="3"/>
      <c r="AE558" s="3"/>
      <c r="AF558" s="3"/>
      <c r="AG558" s="3"/>
    </row>
    <row r="559" spans="5:33">
      <c r="E559" s="2"/>
      <c r="G559" s="3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W559" s="2"/>
      <c r="X559" s="2"/>
      <c r="Y559" s="2"/>
      <c r="Z559" s="3"/>
      <c r="AA559" s="3"/>
      <c r="AD559" s="3"/>
      <c r="AE559" s="3"/>
      <c r="AF559" s="3"/>
      <c r="AG559" s="3"/>
    </row>
    <row r="560" spans="5:33">
      <c r="E560" s="2"/>
      <c r="G560" s="3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W560" s="2"/>
      <c r="X560" s="2"/>
      <c r="Y560" s="2"/>
      <c r="Z560" s="3"/>
      <c r="AD560" s="3"/>
      <c r="AE560" s="3"/>
      <c r="AF560" s="3"/>
      <c r="AG560" s="3"/>
    </row>
    <row r="561" spans="5:33">
      <c r="E561" s="2"/>
      <c r="G561" s="3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W561" s="2"/>
      <c r="X561" s="2"/>
      <c r="Y561" s="2"/>
      <c r="Z561" s="3"/>
      <c r="AD561" s="3"/>
      <c r="AE561" s="3"/>
      <c r="AF561" s="3"/>
      <c r="AG561" s="3"/>
    </row>
    <row r="562" spans="5:33">
      <c r="E562" s="2"/>
      <c r="G562" s="3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W562" s="2"/>
      <c r="X562" s="2"/>
      <c r="Y562" s="2"/>
      <c r="Z562" s="3"/>
      <c r="AD562" s="3"/>
      <c r="AE562" s="3"/>
      <c r="AF562" s="3"/>
      <c r="AG562" s="3"/>
    </row>
    <row r="563" spans="5:33">
      <c r="E563" s="2"/>
      <c r="G563" s="3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W563" s="2"/>
      <c r="X563" s="2"/>
      <c r="Y563" s="2"/>
      <c r="Z563" s="3"/>
      <c r="AD563" s="3"/>
      <c r="AE563" s="3"/>
      <c r="AF563" s="3"/>
      <c r="AG563" s="3"/>
    </row>
    <row r="564" spans="5:33">
      <c r="E564" s="2"/>
      <c r="G564" s="3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W564" s="2"/>
      <c r="X564" s="2"/>
      <c r="Y564" s="2"/>
      <c r="Z564" s="3"/>
      <c r="AD564" s="3"/>
      <c r="AE564" s="3"/>
      <c r="AF564" s="3"/>
      <c r="AG564" s="3"/>
    </row>
    <row r="565" spans="5:33">
      <c r="E565" s="2"/>
      <c r="G565" s="3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W565" s="2"/>
      <c r="X565" s="2"/>
      <c r="Y565" s="2"/>
      <c r="Z565" s="3"/>
      <c r="AD565" s="3"/>
      <c r="AE565" s="3"/>
      <c r="AF565" s="3"/>
      <c r="AG565" s="3"/>
    </row>
    <row r="566" spans="5:33">
      <c r="E566" s="2"/>
      <c r="G566" s="3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W566" s="2"/>
      <c r="X566" s="2"/>
      <c r="Y566" s="2"/>
      <c r="Z566" s="3"/>
      <c r="AD566" s="3"/>
      <c r="AE566" s="3"/>
      <c r="AF566" s="3"/>
      <c r="AG566" s="3"/>
    </row>
    <row r="567" spans="5:33">
      <c r="E567" s="2"/>
      <c r="G567" s="3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W567" s="2"/>
      <c r="X567" s="2"/>
      <c r="Y567" s="2"/>
      <c r="Z567" s="3"/>
      <c r="AD567" s="3"/>
      <c r="AE567" s="3"/>
      <c r="AF567" s="3"/>
      <c r="AG567" s="3"/>
    </row>
    <row r="568" spans="5:33">
      <c r="E568" s="2"/>
      <c r="G568" s="3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W568" s="2"/>
      <c r="X568" s="2"/>
      <c r="Y568" s="2"/>
      <c r="Z568" s="3"/>
      <c r="AD568" s="3"/>
      <c r="AE568" s="3"/>
      <c r="AF568" s="3"/>
      <c r="AG568" s="3"/>
    </row>
    <row r="569" spans="5:33">
      <c r="E569" s="2"/>
      <c r="G569" s="3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W569" s="2"/>
      <c r="X569" s="2"/>
      <c r="Y569" s="2"/>
      <c r="Z569" s="3"/>
      <c r="AD569" s="3"/>
      <c r="AE569" s="3"/>
      <c r="AF569" s="3"/>
      <c r="AG569" s="3"/>
    </row>
    <row r="570" spans="5:33">
      <c r="E570" s="2"/>
      <c r="G570" s="3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W570" s="2"/>
      <c r="X570" s="2"/>
      <c r="Y570" s="2"/>
      <c r="Z570" s="3"/>
      <c r="AD570" s="3"/>
      <c r="AE570" s="3"/>
      <c r="AF570" s="3"/>
      <c r="AG570" s="3"/>
    </row>
    <row r="571" spans="5:33">
      <c r="E571" s="2"/>
      <c r="G571" s="3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W571" s="2"/>
      <c r="X571" s="2"/>
      <c r="Y571" s="2"/>
      <c r="Z571" s="3"/>
      <c r="AE571" s="3"/>
      <c r="AF571" s="3"/>
      <c r="AG571" s="3"/>
    </row>
    <row r="572" spans="5:33">
      <c r="E572" s="2"/>
      <c r="G572" s="3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W572" s="2"/>
      <c r="X572" s="2"/>
      <c r="Y572" s="2"/>
      <c r="Z572" s="3"/>
      <c r="AE572" s="3"/>
      <c r="AF572" s="3"/>
      <c r="AG572" s="3"/>
    </row>
    <row r="573" spans="5:33">
      <c r="E573" s="2"/>
      <c r="G573" s="3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W573" s="2"/>
      <c r="X573" s="2"/>
      <c r="Y573" s="2"/>
      <c r="Z573" s="3"/>
      <c r="AE573" s="3"/>
      <c r="AF573" s="3"/>
      <c r="AG573" s="3"/>
    </row>
    <row r="574" spans="5:33">
      <c r="E574" s="2"/>
      <c r="G574" s="3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W574" s="2"/>
      <c r="X574" s="2"/>
      <c r="Y574" s="2"/>
      <c r="Z574" s="3"/>
      <c r="AE574" s="3"/>
      <c r="AF574" s="3"/>
      <c r="AG574" s="3"/>
    </row>
    <row r="575" spans="5:33">
      <c r="E575" s="2"/>
      <c r="G575" s="3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W575" s="2"/>
      <c r="X575" s="2"/>
      <c r="Y575" s="2"/>
      <c r="Z575" s="3"/>
      <c r="AE575" s="3"/>
      <c r="AF575" s="3"/>
      <c r="AG575" s="3"/>
    </row>
    <row r="576" spans="5:33">
      <c r="E576" s="2"/>
      <c r="G576" s="3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W576" s="2"/>
      <c r="X576" s="2"/>
      <c r="Y576" s="2"/>
      <c r="Z576" s="3"/>
      <c r="AE576" s="3"/>
      <c r="AF576" s="3"/>
      <c r="AG576" s="3"/>
    </row>
    <row r="577" spans="5:33">
      <c r="E577" s="2"/>
      <c r="G577" s="3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W577" s="2"/>
      <c r="X577" s="2"/>
      <c r="Y577" s="2"/>
      <c r="Z577" s="3"/>
      <c r="AE577" s="3"/>
      <c r="AF577" s="3"/>
      <c r="AG577" s="3"/>
    </row>
    <row r="578" spans="5:33">
      <c r="E578" s="2"/>
      <c r="G578" s="3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W578" s="2"/>
      <c r="X578" s="2"/>
      <c r="Y578" s="2"/>
      <c r="Z578" s="3"/>
      <c r="AE578" s="3"/>
      <c r="AF578" s="3"/>
      <c r="AG578" s="3"/>
    </row>
    <row r="579" spans="5:33">
      <c r="E579" s="2"/>
      <c r="G579" s="3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W579" s="2"/>
      <c r="X579" s="2"/>
      <c r="Y579" s="2"/>
      <c r="Z579" s="3"/>
      <c r="AE579" s="3"/>
      <c r="AF579" s="3"/>
      <c r="AG579" s="3"/>
    </row>
    <row r="580" spans="5:33">
      <c r="E580" s="2"/>
      <c r="G580" s="3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W580" s="2"/>
      <c r="X580" s="2"/>
      <c r="Y580" s="2"/>
      <c r="Z580" s="3"/>
      <c r="AE580" s="3"/>
      <c r="AF580" s="3"/>
      <c r="AG580" s="3"/>
    </row>
    <row r="581" spans="5:33">
      <c r="E581" s="2"/>
      <c r="G581" s="3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W581" s="2"/>
      <c r="X581" s="2"/>
      <c r="Y581" s="2"/>
      <c r="Z581" s="3"/>
      <c r="AE581" s="3"/>
      <c r="AF581" s="3"/>
      <c r="AG581" s="3"/>
    </row>
    <row r="582" spans="5:33">
      <c r="E582" s="2"/>
      <c r="G582" s="3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W582" s="2"/>
      <c r="X582" s="2"/>
      <c r="Y582" s="2"/>
      <c r="Z582" s="3"/>
      <c r="AE582" s="3"/>
      <c r="AF582" s="3"/>
      <c r="AG582" s="3"/>
    </row>
    <row r="583" spans="5:33">
      <c r="E583" s="2"/>
      <c r="G583" s="3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W583" s="2"/>
      <c r="X583" s="2"/>
      <c r="Y583" s="2"/>
      <c r="Z583" s="3"/>
      <c r="AE583" s="3"/>
      <c r="AF583" s="3"/>
      <c r="AG583" s="3"/>
    </row>
    <row r="584" spans="5:33">
      <c r="E584" s="2"/>
      <c r="G584" s="3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W584" s="2"/>
      <c r="X584" s="2"/>
      <c r="Y584" s="2"/>
      <c r="Z584" s="3"/>
      <c r="AE584" s="3"/>
      <c r="AF584" s="3"/>
      <c r="AG584" s="3"/>
    </row>
    <row r="585" spans="5:33">
      <c r="E585" s="2"/>
      <c r="G585" s="3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W585" s="2"/>
      <c r="X585" s="2"/>
      <c r="Y585" s="2"/>
      <c r="Z585" s="3"/>
      <c r="AE585" s="3"/>
      <c r="AF585" s="3"/>
      <c r="AG585" s="3"/>
    </row>
    <row r="586" spans="5:33">
      <c r="E586" s="2"/>
      <c r="G586" s="3"/>
      <c r="T586" s="1"/>
      <c r="U586" s="1"/>
      <c r="V586" s="1"/>
    </row>
    <row r="587" spans="5:33">
      <c r="E587" s="2"/>
      <c r="G587" s="3"/>
      <c r="T587" s="1"/>
      <c r="U587" s="1"/>
      <c r="V587" s="1"/>
    </row>
    <row r="588" spans="5:33">
      <c r="E588" s="2"/>
      <c r="G588" s="3"/>
      <c r="T588" s="1"/>
      <c r="U588" s="1"/>
      <c r="V588" s="1"/>
    </row>
    <row r="589" spans="5:33">
      <c r="E589" s="2"/>
      <c r="G589" s="3"/>
      <c r="T589" s="1"/>
      <c r="U589" s="1"/>
      <c r="V589" s="1"/>
    </row>
    <row r="590" spans="5:33">
      <c r="E590" s="2"/>
      <c r="G590" s="3"/>
      <c r="T590" s="1"/>
      <c r="U590" s="1"/>
      <c r="V590" s="1"/>
    </row>
    <row r="591" spans="5:33">
      <c r="E591" s="2"/>
      <c r="G591" s="3"/>
      <c r="T591" s="1"/>
      <c r="U591" s="1"/>
      <c r="V591" s="1"/>
    </row>
    <row r="592" spans="5:33">
      <c r="E592" s="2"/>
      <c r="G592" s="3"/>
      <c r="T592" s="1"/>
      <c r="U592" s="1"/>
      <c r="V592" s="1"/>
    </row>
    <row r="593" spans="5:22">
      <c r="E593" s="2"/>
      <c r="G593" s="3"/>
      <c r="T593" s="1"/>
      <c r="U593" s="1"/>
      <c r="V593" s="1"/>
    </row>
    <row r="594" spans="5:22">
      <c r="E594" s="2"/>
      <c r="G594" s="3"/>
      <c r="T594" s="1"/>
      <c r="U594" s="1"/>
      <c r="V594" s="1"/>
    </row>
    <row r="595" spans="5:22">
      <c r="E595" s="2"/>
      <c r="G595" s="3"/>
      <c r="T595" s="1"/>
      <c r="U595" s="1"/>
      <c r="V595" s="1"/>
    </row>
    <row r="596" spans="5:22">
      <c r="E596" s="2"/>
      <c r="G596" s="3"/>
      <c r="T596" s="1"/>
      <c r="U596" s="1"/>
      <c r="V596" s="1"/>
    </row>
    <row r="597" spans="5:22">
      <c r="E597" s="2"/>
      <c r="G597" s="3"/>
      <c r="T597" s="1"/>
      <c r="U597" s="1"/>
      <c r="V597" s="1"/>
    </row>
    <row r="598" spans="5:22">
      <c r="E598" s="2"/>
      <c r="G598" s="3"/>
      <c r="T598" s="1"/>
      <c r="U598" s="1"/>
      <c r="V598" s="1"/>
    </row>
    <row r="599" spans="5:22">
      <c r="E599" s="2"/>
      <c r="G599" s="3"/>
      <c r="T599" s="1"/>
      <c r="U599" s="1"/>
      <c r="V599" s="1"/>
    </row>
    <row r="600" spans="5:22">
      <c r="E600" s="2"/>
      <c r="G600" s="3"/>
      <c r="T600" s="1"/>
      <c r="U600" s="1"/>
      <c r="V600" s="1"/>
    </row>
    <row r="601" spans="5:22">
      <c r="E601" s="2"/>
      <c r="G601" s="3"/>
      <c r="T601" s="1"/>
      <c r="U601" s="1"/>
      <c r="V601" s="1"/>
    </row>
    <row r="602" spans="5:22">
      <c r="E602" s="2"/>
      <c r="G602" s="3"/>
      <c r="T602" s="1"/>
      <c r="U602" s="1"/>
      <c r="V602" s="1"/>
    </row>
    <row r="603" spans="5:22">
      <c r="E603" s="2"/>
      <c r="G603" s="3"/>
      <c r="T603" s="1"/>
      <c r="U603" s="1"/>
      <c r="V603" s="1"/>
    </row>
    <row r="604" spans="5:22">
      <c r="E604" s="2"/>
      <c r="G604" s="3"/>
      <c r="T604" s="1"/>
      <c r="U604" s="1"/>
      <c r="V604" s="1"/>
    </row>
    <row r="605" spans="5:22">
      <c r="E605" s="2"/>
      <c r="G605" s="3"/>
      <c r="T605" s="1"/>
      <c r="U605" s="1"/>
      <c r="V605" s="1"/>
    </row>
    <row r="606" spans="5:22">
      <c r="E606" s="2"/>
      <c r="G606" s="3"/>
      <c r="T606" s="1"/>
      <c r="U606" s="1"/>
      <c r="V606" s="1"/>
    </row>
    <row r="607" spans="5:22">
      <c r="E607" s="2"/>
      <c r="G607" s="3"/>
      <c r="T607" s="1"/>
      <c r="U607" s="1"/>
      <c r="V607" s="1"/>
    </row>
    <row r="608" spans="5:22">
      <c r="E608" s="2"/>
      <c r="G608" s="3"/>
      <c r="T608" s="1"/>
      <c r="U608" s="1"/>
      <c r="V608" s="1"/>
    </row>
    <row r="609" spans="5:22">
      <c r="E609" s="2"/>
      <c r="G609" s="3"/>
      <c r="T609" s="1"/>
      <c r="U609" s="1"/>
      <c r="V609" s="1"/>
    </row>
    <row r="610" spans="5:22">
      <c r="E610" s="2"/>
      <c r="G610" s="3"/>
      <c r="T610" s="1"/>
      <c r="U610" s="1"/>
      <c r="V610" s="1"/>
    </row>
    <row r="611" spans="5:22">
      <c r="E611" s="2"/>
      <c r="G611" s="3"/>
      <c r="T611" s="1"/>
      <c r="U611" s="1"/>
      <c r="V611" s="1"/>
    </row>
    <row r="612" spans="5:22">
      <c r="E612" s="2"/>
      <c r="G612" s="3"/>
      <c r="T612" s="1"/>
      <c r="U612" s="1"/>
      <c r="V612" s="1"/>
    </row>
    <row r="613" spans="5:22">
      <c r="E613" s="2"/>
      <c r="G613" s="3"/>
      <c r="T613" s="1"/>
      <c r="U613" s="1"/>
      <c r="V613" s="1"/>
    </row>
    <row r="614" spans="5:22">
      <c r="E614" s="2"/>
      <c r="G614" s="3"/>
      <c r="T614" s="1"/>
      <c r="U614" s="1"/>
      <c r="V614" s="1"/>
    </row>
    <row r="615" spans="5:22">
      <c r="E615" s="2"/>
      <c r="G615" s="3"/>
      <c r="T615" s="1"/>
      <c r="U615" s="1"/>
      <c r="V615" s="1"/>
    </row>
    <row r="616" spans="5:22">
      <c r="E616" s="2"/>
      <c r="G616" s="3"/>
      <c r="T616" s="1"/>
      <c r="U616" s="1"/>
      <c r="V616" s="1"/>
    </row>
    <row r="617" spans="5:22">
      <c r="E617" s="2"/>
      <c r="G617" s="3"/>
      <c r="T617" s="1"/>
      <c r="U617" s="1"/>
      <c r="V617" s="1"/>
    </row>
    <row r="618" spans="5:22">
      <c r="E618" s="2"/>
      <c r="G618" s="3"/>
      <c r="T618" s="1"/>
      <c r="U618" s="1"/>
      <c r="V618" s="1"/>
    </row>
    <row r="619" spans="5:22">
      <c r="E619" s="2"/>
      <c r="G619" s="3"/>
      <c r="T619" s="1"/>
      <c r="U619" s="1"/>
      <c r="V619" s="1"/>
    </row>
    <row r="620" spans="5:22">
      <c r="E620" s="2"/>
      <c r="G620" s="3"/>
      <c r="T620" s="1"/>
      <c r="U620" s="1"/>
      <c r="V620" s="1"/>
    </row>
    <row r="621" spans="5:22">
      <c r="E621" s="2"/>
      <c r="G621" s="3"/>
      <c r="T621" s="1"/>
      <c r="U621" s="1"/>
      <c r="V621" s="1"/>
    </row>
    <row r="622" spans="5:22">
      <c r="E622" s="2"/>
      <c r="G622" s="3"/>
      <c r="T622" s="1"/>
      <c r="U622" s="1"/>
      <c r="V622" s="1"/>
    </row>
    <row r="623" spans="5:22">
      <c r="E623" s="2"/>
      <c r="G623" s="3"/>
      <c r="T623" s="1"/>
      <c r="U623" s="1"/>
      <c r="V623" s="1"/>
    </row>
    <row r="624" spans="5:22">
      <c r="E624" s="2"/>
      <c r="G624" s="3"/>
      <c r="T624" s="1"/>
      <c r="U624" s="1"/>
      <c r="V624" s="1"/>
    </row>
    <row r="625" spans="5:22">
      <c r="E625" s="2"/>
      <c r="G625" s="3"/>
      <c r="T625" s="1"/>
      <c r="U625" s="1"/>
      <c r="V625" s="1"/>
    </row>
    <row r="626" spans="5:22">
      <c r="E626" s="2"/>
      <c r="G626" s="3"/>
      <c r="T626" s="1"/>
      <c r="U626" s="1"/>
      <c r="V626" s="1"/>
    </row>
    <row r="627" spans="5:22">
      <c r="E627" s="2"/>
      <c r="G627" s="3"/>
      <c r="T627" s="1"/>
      <c r="U627" s="1"/>
      <c r="V627" s="1"/>
    </row>
    <row r="628" spans="5:22">
      <c r="E628" s="2"/>
      <c r="G628" s="3"/>
      <c r="T628" s="1"/>
      <c r="U628" s="1"/>
      <c r="V628" s="1"/>
    </row>
    <row r="629" spans="5:22">
      <c r="E629" s="2"/>
      <c r="G629" s="3"/>
      <c r="T629" s="1"/>
      <c r="U629" s="1"/>
      <c r="V629" s="1"/>
    </row>
    <row r="630" spans="5:22">
      <c r="E630" s="2"/>
      <c r="G630" s="3"/>
      <c r="T630" s="1"/>
      <c r="U630" s="1"/>
      <c r="V630" s="1"/>
    </row>
    <row r="631" spans="5:22">
      <c r="E631" s="2"/>
      <c r="G631" s="3"/>
      <c r="T631" s="1"/>
      <c r="U631" s="1"/>
      <c r="V631" s="1"/>
    </row>
    <row r="632" spans="5:22">
      <c r="E632" s="2"/>
      <c r="G632" s="3"/>
      <c r="T632" s="1"/>
      <c r="U632" s="1"/>
      <c r="V632" s="1"/>
    </row>
    <row r="633" spans="5:22">
      <c r="E633" s="2"/>
      <c r="G633" s="3"/>
      <c r="T633" s="1"/>
      <c r="U633" s="1"/>
      <c r="V633" s="1"/>
    </row>
    <row r="634" spans="5:22">
      <c r="E634" s="2"/>
      <c r="G634" s="3"/>
      <c r="T634" s="1"/>
      <c r="U634" s="1"/>
      <c r="V634" s="1"/>
    </row>
    <row r="635" spans="5:22">
      <c r="E635" s="2"/>
      <c r="G635" s="3"/>
      <c r="T635" s="1"/>
      <c r="U635" s="1"/>
      <c r="V635" s="1"/>
    </row>
    <row r="636" spans="5:22">
      <c r="E636" s="2"/>
      <c r="G636" s="3"/>
      <c r="T636" s="1"/>
      <c r="U636" s="1"/>
      <c r="V636" s="1"/>
    </row>
    <row r="637" spans="5:22">
      <c r="E637" s="2"/>
      <c r="G637" s="3"/>
      <c r="T637" s="1"/>
      <c r="U637" s="1"/>
      <c r="V637" s="1"/>
    </row>
    <row r="638" spans="5:22">
      <c r="E638" s="2"/>
      <c r="G638" s="3"/>
      <c r="T638" s="1"/>
      <c r="U638" s="1"/>
      <c r="V638" s="1"/>
    </row>
    <row r="639" spans="5:22">
      <c r="E639" s="2"/>
      <c r="G639" s="3"/>
      <c r="T639" s="1"/>
      <c r="U639" s="1"/>
      <c r="V639" s="1"/>
    </row>
    <row r="640" spans="5:22">
      <c r="E640" s="2"/>
      <c r="G640" s="3"/>
      <c r="T640" s="1"/>
      <c r="U640" s="1"/>
      <c r="V640" s="1"/>
    </row>
    <row r="641" spans="5:22">
      <c r="E641" s="2"/>
      <c r="G641" s="3"/>
      <c r="T641" s="1"/>
      <c r="U641" s="1"/>
      <c r="V641" s="1"/>
    </row>
    <row r="642" spans="5:22">
      <c r="E642" s="2"/>
      <c r="G642" s="3"/>
      <c r="T642" s="1"/>
      <c r="U642" s="1"/>
      <c r="V642" s="1"/>
    </row>
    <row r="643" spans="5:22">
      <c r="E643" s="2"/>
      <c r="G643" s="3"/>
      <c r="T643" s="1"/>
      <c r="U643" s="1"/>
      <c r="V643" s="1"/>
    </row>
    <row r="644" spans="5:22">
      <c r="E644" s="2"/>
      <c r="G644" s="3"/>
      <c r="T644" s="1"/>
      <c r="U644" s="1"/>
      <c r="V644" s="1"/>
    </row>
    <row r="645" spans="5:22">
      <c r="E645" s="2"/>
      <c r="G645" s="3"/>
      <c r="T645" s="1"/>
      <c r="U645" s="1"/>
      <c r="V645" s="1"/>
    </row>
    <row r="646" spans="5:22">
      <c r="E646" s="2"/>
      <c r="G646" s="3"/>
      <c r="T646" s="1"/>
      <c r="U646" s="1"/>
      <c r="V646" s="1"/>
    </row>
    <row r="647" spans="5:22">
      <c r="E647" s="2"/>
      <c r="G647" s="3"/>
      <c r="T647" s="1"/>
      <c r="U647" s="1"/>
      <c r="V647" s="1"/>
    </row>
    <row r="648" spans="5:22">
      <c r="E648" s="2"/>
      <c r="G648" s="3"/>
      <c r="T648" s="1"/>
      <c r="U648" s="1"/>
      <c r="V648" s="1"/>
    </row>
    <row r="649" spans="5:22">
      <c r="E649" s="2"/>
      <c r="G649" s="3"/>
      <c r="T649" s="1"/>
      <c r="U649" s="1"/>
      <c r="V649" s="1"/>
    </row>
    <row r="650" spans="5:22">
      <c r="E650" s="2"/>
      <c r="G650" s="3"/>
      <c r="T650" s="1"/>
      <c r="U650" s="1"/>
      <c r="V650" s="1"/>
    </row>
    <row r="651" spans="5:22">
      <c r="E651" s="2"/>
      <c r="G651" s="3"/>
      <c r="T651" s="1"/>
      <c r="U651" s="1"/>
      <c r="V651" s="1"/>
    </row>
    <row r="652" spans="5:22">
      <c r="E652" s="2"/>
      <c r="G652" s="3"/>
      <c r="T652" s="1"/>
      <c r="U652" s="1"/>
      <c r="V652" s="1"/>
    </row>
    <row r="653" spans="5:22">
      <c r="E653" s="2"/>
      <c r="G653" s="3"/>
      <c r="T653" s="1"/>
      <c r="U653" s="1"/>
      <c r="V653" s="1"/>
    </row>
    <row r="654" spans="5:22">
      <c r="E654" s="2"/>
      <c r="G654" s="3"/>
      <c r="T654" s="1"/>
      <c r="U654" s="1"/>
      <c r="V654" s="1"/>
    </row>
    <row r="655" spans="5:22">
      <c r="E655" s="2"/>
      <c r="G655" s="3"/>
      <c r="T655" s="1"/>
      <c r="U655" s="1"/>
      <c r="V655" s="1"/>
    </row>
    <row r="656" spans="5:22">
      <c r="E656" s="2"/>
      <c r="G656" s="3"/>
      <c r="T656" s="1"/>
      <c r="U656" s="1"/>
      <c r="V656" s="1"/>
    </row>
    <row r="657" spans="5:22">
      <c r="E657" s="2"/>
      <c r="G657" s="3"/>
      <c r="T657" s="1"/>
      <c r="U657" s="1"/>
      <c r="V657" s="1"/>
    </row>
    <row r="658" spans="5:22">
      <c r="E658" s="2"/>
      <c r="G658" s="3"/>
      <c r="T658" s="1"/>
      <c r="U658" s="1"/>
      <c r="V658" s="1"/>
    </row>
    <row r="659" spans="5:22">
      <c r="E659" s="2"/>
      <c r="G659" s="3"/>
      <c r="T659" s="1"/>
      <c r="U659" s="1"/>
      <c r="V659" s="1"/>
    </row>
    <row r="660" spans="5:22">
      <c r="E660" s="2"/>
      <c r="G660" s="3"/>
      <c r="T660" s="1"/>
      <c r="U660" s="1"/>
      <c r="V660" s="1"/>
    </row>
    <row r="661" spans="5:22">
      <c r="E661" s="2"/>
      <c r="G661" s="3"/>
      <c r="T661" s="1"/>
      <c r="U661" s="1"/>
      <c r="V661" s="1"/>
    </row>
    <row r="662" spans="5:22">
      <c r="E662" s="2"/>
      <c r="G662" s="3"/>
      <c r="T662" s="1"/>
      <c r="U662" s="1"/>
      <c r="V662" s="1"/>
    </row>
    <row r="663" spans="5:22">
      <c r="E663" s="2"/>
      <c r="G663" s="3"/>
      <c r="T663" s="1"/>
      <c r="U663" s="1"/>
      <c r="V663" s="1"/>
    </row>
    <row r="664" spans="5:22">
      <c r="E664" s="2"/>
      <c r="G664" s="3"/>
      <c r="T664" s="1"/>
      <c r="U664" s="1"/>
      <c r="V664" s="1"/>
    </row>
    <row r="665" spans="5:22">
      <c r="E665" s="2"/>
      <c r="G665" s="3"/>
      <c r="T665" s="1"/>
      <c r="U665" s="1"/>
      <c r="V665" s="1"/>
    </row>
    <row r="666" spans="5:22">
      <c r="E666" s="2"/>
      <c r="G666" s="3"/>
      <c r="T666" s="1"/>
      <c r="U666" s="1"/>
      <c r="V666" s="1"/>
    </row>
    <row r="667" spans="5:22">
      <c r="E667" s="2"/>
      <c r="G667" s="3"/>
      <c r="T667" s="1"/>
      <c r="U667" s="1"/>
      <c r="V667" s="1"/>
    </row>
    <row r="668" spans="5:22">
      <c r="E668" s="2"/>
      <c r="G668" s="3"/>
      <c r="T668" s="1"/>
      <c r="U668" s="1"/>
      <c r="V668" s="1"/>
    </row>
    <row r="669" spans="5:22">
      <c r="E669" s="2"/>
      <c r="G669" s="3"/>
      <c r="T669" s="1"/>
      <c r="U669" s="1"/>
      <c r="V669" s="1"/>
    </row>
    <row r="670" spans="5:22">
      <c r="E670" s="2"/>
      <c r="G670" s="3"/>
      <c r="T670" s="1"/>
      <c r="U670" s="1"/>
      <c r="V670" s="1"/>
    </row>
    <row r="671" spans="5:22">
      <c r="E671" s="2"/>
      <c r="G671" s="3"/>
      <c r="T671" s="1"/>
      <c r="U671" s="1"/>
      <c r="V671" s="1"/>
    </row>
    <row r="672" spans="5:22">
      <c r="E672" s="2"/>
      <c r="G672" s="3"/>
      <c r="T672" s="1"/>
      <c r="U672" s="1"/>
      <c r="V672" s="1"/>
    </row>
    <row r="673" spans="5:22">
      <c r="E673" s="2"/>
      <c r="G673" s="3"/>
      <c r="T673" s="1"/>
      <c r="U673" s="1"/>
      <c r="V673" s="1"/>
    </row>
    <row r="674" spans="5:22">
      <c r="E674" s="2"/>
      <c r="G674" s="3"/>
      <c r="T674" s="1"/>
      <c r="U674" s="1"/>
      <c r="V674" s="1"/>
    </row>
    <row r="675" spans="5:22">
      <c r="E675" s="2"/>
      <c r="G675" s="3"/>
      <c r="T675" s="1"/>
      <c r="U675" s="1"/>
      <c r="V675" s="1"/>
    </row>
    <row r="676" spans="5:22">
      <c r="E676" s="2"/>
      <c r="G676" s="3"/>
      <c r="T676" s="1"/>
      <c r="U676" s="1"/>
      <c r="V676" s="1"/>
    </row>
    <row r="677" spans="5:22">
      <c r="E677" s="2"/>
      <c r="G677" s="3"/>
      <c r="T677" s="1"/>
      <c r="U677" s="1"/>
      <c r="V677" s="1"/>
    </row>
    <row r="678" spans="5:22">
      <c r="E678" s="2"/>
      <c r="G678" s="3"/>
      <c r="T678" s="1"/>
      <c r="U678" s="1"/>
      <c r="V678" s="1"/>
    </row>
    <row r="679" spans="5:22">
      <c r="E679" s="2"/>
      <c r="G679" s="3"/>
      <c r="T679" s="1"/>
      <c r="U679" s="1"/>
      <c r="V679" s="1"/>
    </row>
    <row r="680" spans="5:22">
      <c r="E680" s="2"/>
      <c r="G680" s="3"/>
      <c r="T680" s="1"/>
      <c r="U680" s="1"/>
      <c r="V680" s="1"/>
    </row>
    <row r="681" spans="5:22">
      <c r="E681" s="2"/>
      <c r="G681" s="3"/>
      <c r="T681" s="1"/>
      <c r="U681" s="1"/>
      <c r="V681" s="1"/>
    </row>
    <row r="682" spans="5:22">
      <c r="E682" s="2"/>
      <c r="G682" s="3"/>
      <c r="T682" s="1"/>
      <c r="U682" s="1"/>
      <c r="V682" s="1"/>
    </row>
    <row r="683" spans="5:22">
      <c r="E683" s="2"/>
      <c r="G683" s="3"/>
      <c r="T683" s="1"/>
      <c r="U683" s="1"/>
      <c r="V683" s="1"/>
    </row>
    <row r="684" spans="5:22">
      <c r="E684" s="2"/>
      <c r="G684" s="3"/>
      <c r="T684" s="1"/>
      <c r="U684" s="1"/>
      <c r="V684" s="1"/>
    </row>
    <row r="685" spans="5:22">
      <c r="E685" s="2"/>
      <c r="G685" s="3"/>
      <c r="T685" s="1"/>
      <c r="U685" s="1"/>
      <c r="V685" s="1"/>
    </row>
    <row r="686" spans="5:22">
      <c r="E686" s="2"/>
      <c r="G686" s="3"/>
      <c r="T686" s="1"/>
      <c r="U686" s="1"/>
      <c r="V686" s="1"/>
    </row>
    <row r="687" spans="5:22">
      <c r="E687" s="2"/>
      <c r="G687" s="3"/>
      <c r="T687" s="1"/>
      <c r="U687" s="1"/>
      <c r="V687" s="1"/>
    </row>
    <row r="688" spans="5:22">
      <c r="E688" s="2"/>
      <c r="G688" s="3"/>
      <c r="T688" s="1"/>
      <c r="U688" s="1"/>
      <c r="V688" s="1"/>
    </row>
    <row r="689" spans="5:22">
      <c r="E689" s="2"/>
      <c r="G689" s="3"/>
      <c r="T689" s="1"/>
      <c r="U689" s="1"/>
      <c r="V689" s="1"/>
    </row>
    <row r="690" spans="5:22">
      <c r="E690" s="2"/>
      <c r="G690" s="3"/>
      <c r="T690" s="1"/>
      <c r="U690" s="1"/>
      <c r="V690" s="1"/>
    </row>
    <row r="691" spans="5:22">
      <c r="E691" s="2"/>
      <c r="G691" s="3"/>
      <c r="T691" s="1"/>
      <c r="U691" s="1"/>
      <c r="V691" s="1"/>
    </row>
    <row r="692" spans="5:22">
      <c r="E692" s="2"/>
      <c r="G692" s="3"/>
      <c r="T692" s="1"/>
      <c r="U692" s="1"/>
      <c r="V692" s="1"/>
    </row>
    <row r="693" spans="5:22">
      <c r="E693" s="2"/>
      <c r="G693" s="3"/>
      <c r="T693" s="1"/>
      <c r="U693" s="1"/>
      <c r="V693" s="1"/>
    </row>
    <row r="694" spans="5:22">
      <c r="E694" s="2"/>
      <c r="G694" s="3"/>
      <c r="T694" s="1"/>
      <c r="U694" s="1"/>
      <c r="V694" s="1"/>
    </row>
    <row r="695" spans="5:22">
      <c r="E695" s="2"/>
      <c r="G695" s="3"/>
      <c r="T695" s="1"/>
      <c r="U695" s="1"/>
      <c r="V695" s="1"/>
    </row>
    <row r="696" spans="5:22">
      <c r="E696" s="2"/>
      <c r="G696" s="3"/>
      <c r="T696" s="1"/>
      <c r="U696" s="1"/>
      <c r="V696" s="1"/>
    </row>
    <row r="697" spans="5:22">
      <c r="E697" s="2"/>
      <c r="G697" s="3"/>
      <c r="T697" s="1"/>
      <c r="U697" s="1"/>
      <c r="V697" s="1"/>
    </row>
    <row r="698" spans="5:22">
      <c r="E698" s="2"/>
      <c r="G698" s="3"/>
      <c r="T698" s="1"/>
      <c r="U698" s="1"/>
      <c r="V698" s="1"/>
    </row>
    <row r="699" spans="5:22">
      <c r="E699" s="2"/>
      <c r="G699" s="3"/>
      <c r="T699" s="1"/>
      <c r="U699" s="1"/>
      <c r="V699" s="1"/>
    </row>
    <row r="700" spans="5:22">
      <c r="E700" s="2"/>
      <c r="G700" s="3"/>
      <c r="T700" s="1"/>
      <c r="U700" s="1"/>
      <c r="V700" s="1"/>
    </row>
    <row r="701" spans="5:22">
      <c r="E701" s="2"/>
      <c r="G701" s="3"/>
      <c r="T701" s="1"/>
      <c r="U701" s="1"/>
      <c r="V701" s="1"/>
    </row>
    <row r="702" spans="5:22">
      <c r="E702" s="2"/>
      <c r="G702" s="3"/>
      <c r="T702" s="1"/>
      <c r="U702" s="1"/>
      <c r="V702" s="1"/>
    </row>
    <row r="703" spans="5:22">
      <c r="E703" s="2"/>
      <c r="G703" s="3"/>
      <c r="T703" s="1"/>
      <c r="U703" s="1"/>
      <c r="V703" s="1"/>
    </row>
    <row r="704" spans="5:22">
      <c r="E704" s="2"/>
      <c r="G704" s="3"/>
      <c r="T704" s="1"/>
      <c r="U704" s="1"/>
      <c r="V704" s="1"/>
    </row>
    <row r="705" spans="5:22">
      <c r="E705" s="2"/>
      <c r="G705" s="3"/>
      <c r="T705" s="1"/>
      <c r="U705" s="1"/>
      <c r="V705" s="1"/>
    </row>
    <row r="706" spans="5:22">
      <c r="E706" s="2"/>
      <c r="G706" s="3"/>
      <c r="T706" s="1"/>
      <c r="U706" s="1"/>
      <c r="V706" s="1"/>
    </row>
    <row r="707" spans="5:22">
      <c r="E707" s="2"/>
      <c r="G707" s="3"/>
      <c r="T707" s="1"/>
      <c r="U707" s="1"/>
      <c r="V707" s="1"/>
    </row>
    <row r="708" spans="5:22">
      <c r="E708" s="2"/>
      <c r="G708" s="3"/>
      <c r="T708" s="1"/>
      <c r="U708" s="1"/>
      <c r="V708" s="1"/>
    </row>
    <row r="709" spans="5:22">
      <c r="E709" s="2"/>
      <c r="G709" s="3"/>
      <c r="T709" s="1"/>
      <c r="U709" s="1"/>
      <c r="V709" s="1"/>
    </row>
    <row r="710" spans="5:22">
      <c r="E710" s="2"/>
      <c r="G710" s="3"/>
      <c r="T710" s="1"/>
      <c r="U710" s="1"/>
      <c r="V710" s="1"/>
    </row>
    <row r="711" spans="5:22">
      <c r="E711" s="2"/>
      <c r="G711" s="3"/>
      <c r="T711" s="1"/>
      <c r="U711" s="1"/>
      <c r="V711" s="1"/>
    </row>
    <row r="712" spans="5:22">
      <c r="E712" s="2"/>
      <c r="G712" s="3"/>
      <c r="T712" s="1"/>
      <c r="U712" s="1"/>
      <c r="V712" s="1"/>
    </row>
    <row r="713" spans="5:22">
      <c r="E713" s="2"/>
      <c r="G713" s="3"/>
      <c r="T713" s="1"/>
      <c r="U713" s="1"/>
      <c r="V713" s="1"/>
    </row>
    <row r="714" spans="5:22">
      <c r="E714" s="2"/>
      <c r="G714" s="3"/>
      <c r="T714" s="1"/>
      <c r="U714" s="1"/>
      <c r="V714" s="1"/>
    </row>
    <row r="715" spans="5:22">
      <c r="E715" s="2"/>
      <c r="G715" s="3"/>
      <c r="T715" s="1"/>
      <c r="U715" s="1"/>
      <c r="V715" s="1"/>
    </row>
    <row r="716" spans="5:22">
      <c r="E716" s="2"/>
      <c r="G716" s="3"/>
      <c r="T716" s="1"/>
      <c r="U716" s="1"/>
      <c r="V716" s="1"/>
    </row>
    <row r="717" spans="5:22">
      <c r="E717" s="2"/>
      <c r="G717" s="3"/>
      <c r="T717" s="1"/>
      <c r="U717" s="1"/>
      <c r="V717" s="1"/>
    </row>
    <row r="718" spans="5:22">
      <c r="E718" s="2"/>
      <c r="G718" s="3"/>
      <c r="T718" s="1"/>
      <c r="U718" s="1"/>
      <c r="V718" s="1"/>
    </row>
    <row r="719" spans="5:22">
      <c r="E719" s="2"/>
      <c r="G719" s="3"/>
      <c r="T719" s="1"/>
      <c r="U719" s="1"/>
      <c r="V719" s="1"/>
    </row>
    <row r="720" spans="5:22">
      <c r="E720" s="2"/>
      <c r="G720" s="3"/>
      <c r="T720" s="1"/>
      <c r="U720" s="1"/>
      <c r="V720" s="1"/>
    </row>
    <row r="721" spans="5:22">
      <c r="E721" s="2"/>
      <c r="G721" s="3"/>
      <c r="T721" s="1"/>
      <c r="U721" s="1"/>
      <c r="V721" s="1"/>
    </row>
    <row r="722" spans="5:22">
      <c r="E722" s="2"/>
      <c r="G722" s="3"/>
      <c r="T722" s="1"/>
      <c r="U722" s="1"/>
      <c r="V722" s="1"/>
    </row>
    <row r="723" spans="5:22">
      <c r="E723" s="2"/>
      <c r="G723" s="3"/>
      <c r="T723" s="1"/>
      <c r="U723" s="1"/>
      <c r="V723" s="1"/>
    </row>
    <row r="724" spans="5:22">
      <c r="E724" s="2"/>
      <c r="G724" s="3"/>
      <c r="T724" s="1"/>
      <c r="U724" s="1"/>
      <c r="V724" s="1"/>
    </row>
    <row r="725" spans="5:22">
      <c r="E725" s="2"/>
      <c r="G725" s="3"/>
      <c r="T725" s="1"/>
      <c r="U725" s="1"/>
      <c r="V725" s="1"/>
    </row>
    <row r="726" spans="5:22">
      <c r="E726" s="2"/>
      <c r="G726" s="3"/>
      <c r="T726" s="1"/>
      <c r="U726" s="1"/>
      <c r="V726" s="1"/>
    </row>
    <row r="727" spans="5:22">
      <c r="E727" s="2"/>
      <c r="G727" s="3"/>
      <c r="T727" s="1"/>
      <c r="U727" s="1"/>
      <c r="V727" s="1"/>
    </row>
    <row r="728" spans="5:22">
      <c r="E728" s="2"/>
      <c r="G728" s="3"/>
      <c r="T728" s="1"/>
      <c r="U728" s="1"/>
      <c r="V728" s="1"/>
    </row>
    <row r="729" spans="5:22">
      <c r="E729" s="2"/>
      <c r="G729" s="3"/>
      <c r="T729" s="1"/>
      <c r="U729" s="1"/>
      <c r="V729" s="1"/>
    </row>
    <row r="730" spans="5:22">
      <c r="E730" s="2"/>
      <c r="G730" s="3"/>
      <c r="T730" s="1"/>
      <c r="U730" s="1"/>
      <c r="V730" s="1"/>
    </row>
    <row r="731" spans="5:22">
      <c r="E731" s="2"/>
      <c r="G731" s="3"/>
      <c r="T731" s="1"/>
      <c r="U731" s="1"/>
      <c r="V731" s="1"/>
    </row>
    <row r="732" spans="5:22">
      <c r="E732" s="2"/>
      <c r="G732" s="3"/>
      <c r="T732" s="1"/>
      <c r="U732" s="1"/>
      <c r="V732" s="1"/>
    </row>
    <row r="733" spans="5:22">
      <c r="E733" s="2"/>
      <c r="G733" s="3"/>
      <c r="T733" s="1"/>
      <c r="U733" s="1"/>
      <c r="V733" s="1"/>
    </row>
    <row r="734" spans="5:22">
      <c r="E734" s="2"/>
      <c r="G734" s="3"/>
      <c r="T734" s="1"/>
      <c r="U734" s="1"/>
      <c r="V734" s="1"/>
    </row>
    <row r="735" spans="5:22">
      <c r="E735" s="2"/>
      <c r="G735" s="3"/>
      <c r="T735" s="1"/>
      <c r="U735" s="1"/>
      <c r="V735" s="1"/>
    </row>
    <row r="736" spans="5:22">
      <c r="E736" s="2"/>
      <c r="G736" s="3"/>
      <c r="T736" s="1"/>
      <c r="U736" s="1"/>
      <c r="V736" s="1"/>
    </row>
    <row r="737" spans="5:22">
      <c r="E737" s="2"/>
      <c r="G737" s="3"/>
      <c r="T737" s="1"/>
      <c r="U737" s="1"/>
      <c r="V737" s="1"/>
    </row>
    <row r="738" spans="5:22">
      <c r="E738" s="2"/>
      <c r="G738" s="3"/>
      <c r="T738" s="1"/>
      <c r="U738" s="1"/>
      <c r="V738" s="1"/>
    </row>
    <row r="739" spans="5:22">
      <c r="E739" s="2"/>
      <c r="G739" s="3"/>
      <c r="T739" s="1"/>
      <c r="U739" s="1"/>
      <c r="V739" s="1"/>
    </row>
    <row r="740" spans="5:22">
      <c r="E740" s="2"/>
      <c r="G740" s="3"/>
      <c r="T740" s="1"/>
      <c r="U740" s="1"/>
      <c r="V740" s="1"/>
    </row>
    <row r="741" spans="5:22">
      <c r="E741" s="2"/>
      <c r="G741" s="3"/>
      <c r="T741" s="1"/>
      <c r="U741" s="1"/>
      <c r="V741" s="1"/>
    </row>
    <row r="742" spans="5:22">
      <c r="E742" s="2"/>
      <c r="G742" s="3"/>
      <c r="T742" s="1"/>
      <c r="U742" s="1"/>
      <c r="V742" s="1"/>
    </row>
    <row r="743" spans="5:22">
      <c r="E743" s="2"/>
      <c r="G743" s="3"/>
      <c r="T743" s="1"/>
      <c r="U743" s="1"/>
      <c r="V743" s="1"/>
    </row>
    <row r="744" spans="5:22">
      <c r="E744" s="2"/>
      <c r="G744" s="3"/>
      <c r="T744" s="1"/>
      <c r="U744" s="1"/>
      <c r="V744" s="1"/>
    </row>
    <row r="745" spans="5:22">
      <c r="E745" s="2"/>
      <c r="G745" s="3"/>
      <c r="T745" s="1"/>
      <c r="U745" s="1"/>
      <c r="V745" s="1"/>
    </row>
    <row r="746" spans="5:22">
      <c r="E746" s="2"/>
      <c r="G746" s="3"/>
      <c r="T746" s="1"/>
      <c r="U746" s="1"/>
      <c r="V746" s="1"/>
    </row>
    <row r="747" spans="5:22">
      <c r="E747" s="2"/>
      <c r="G747" s="3"/>
      <c r="T747" s="1"/>
      <c r="U747" s="1"/>
      <c r="V747" s="1"/>
    </row>
    <row r="748" spans="5:22">
      <c r="E748" s="2"/>
      <c r="G748" s="3"/>
      <c r="T748" s="1"/>
      <c r="U748" s="1"/>
      <c r="V748" s="1"/>
    </row>
    <row r="749" spans="5:22">
      <c r="E749" s="2"/>
      <c r="G749" s="3"/>
      <c r="T749" s="1"/>
      <c r="U749" s="1"/>
      <c r="V749" s="1"/>
    </row>
    <row r="750" spans="5:22">
      <c r="E750" s="2"/>
      <c r="G750" s="3"/>
      <c r="T750" s="1"/>
      <c r="U750" s="1"/>
      <c r="V750" s="1"/>
    </row>
    <row r="751" spans="5:22">
      <c r="E751" s="2"/>
      <c r="G751" s="3"/>
      <c r="T751" s="1"/>
      <c r="U751" s="1"/>
      <c r="V751" s="1"/>
    </row>
    <row r="752" spans="5:22">
      <c r="E752" s="2"/>
      <c r="G752" s="3"/>
      <c r="T752" s="1"/>
      <c r="U752" s="1"/>
      <c r="V752" s="1"/>
    </row>
    <row r="753" spans="5:22">
      <c r="E753" s="2"/>
      <c r="G753" s="3"/>
      <c r="T753" s="1"/>
      <c r="U753" s="1"/>
      <c r="V753" s="1"/>
    </row>
    <row r="754" spans="5:22">
      <c r="E754" s="2"/>
      <c r="G754" s="3"/>
      <c r="T754" s="1"/>
      <c r="U754" s="1"/>
      <c r="V754" s="1"/>
    </row>
    <row r="755" spans="5:22">
      <c r="E755" s="2"/>
      <c r="G755" s="3"/>
      <c r="T755" s="1"/>
      <c r="U755" s="1"/>
      <c r="V755" s="1"/>
    </row>
    <row r="756" spans="5:22">
      <c r="E756" s="2"/>
      <c r="G756" s="3"/>
      <c r="T756" s="1"/>
      <c r="U756" s="1"/>
      <c r="V756" s="1"/>
    </row>
    <row r="757" spans="5:22">
      <c r="E757" s="2"/>
      <c r="G757" s="3"/>
      <c r="T757" s="1"/>
      <c r="U757" s="1"/>
      <c r="V757" s="1"/>
    </row>
    <row r="758" spans="5:22">
      <c r="E758" s="2"/>
      <c r="G758" s="3"/>
      <c r="T758" s="1"/>
      <c r="U758" s="1"/>
      <c r="V758" s="1"/>
    </row>
    <row r="759" spans="5:22">
      <c r="E759" s="2"/>
      <c r="G759" s="3"/>
      <c r="T759" s="1"/>
      <c r="U759" s="1"/>
      <c r="V759" s="1"/>
    </row>
    <row r="760" spans="5:22">
      <c r="E760" s="2"/>
      <c r="G760" s="3"/>
      <c r="T760" s="1"/>
      <c r="U760" s="1"/>
      <c r="V760" s="1"/>
    </row>
    <row r="761" spans="5:22">
      <c r="E761" s="2"/>
      <c r="G761" s="3"/>
      <c r="T761" s="1"/>
      <c r="U761" s="1"/>
      <c r="V761" s="1"/>
    </row>
    <row r="762" spans="5:22">
      <c r="E762" s="2"/>
      <c r="G762" s="3"/>
      <c r="T762" s="1"/>
      <c r="U762" s="1"/>
      <c r="V762" s="1"/>
    </row>
    <row r="763" spans="5:22">
      <c r="E763" s="2"/>
      <c r="G763" s="3"/>
      <c r="T763" s="1"/>
      <c r="U763" s="1"/>
      <c r="V763" s="1"/>
    </row>
    <row r="764" spans="5:22">
      <c r="E764" s="2"/>
      <c r="G764" s="3"/>
      <c r="T764" s="1"/>
      <c r="U764" s="1"/>
      <c r="V764" s="1"/>
    </row>
    <row r="765" spans="5:22">
      <c r="E765" s="2"/>
      <c r="G765" s="3"/>
      <c r="T765" s="1"/>
      <c r="U765" s="1"/>
      <c r="V765" s="1"/>
    </row>
    <row r="766" spans="5:22">
      <c r="E766" s="2"/>
      <c r="G766" s="3"/>
      <c r="T766" s="1"/>
      <c r="U766" s="1"/>
      <c r="V766" s="1"/>
    </row>
    <row r="767" spans="5:22">
      <c r="E767" s="2"/>
      <c r="G767" s="3"/>
      <c r="T767" s="1"/>
      <c r="U767" s="1"/>
      <c r="V767" s="1"/>
    </row>
    <row r="768" spans="5:22">
      <c r="E768" s="2"/>
      <c r="G768" s="3"/>
      <c r="T768" s="1"/>
      <c r="U768" s="1"/>
      <c r="V768" s="1"/>
    </row>
    <row r="769" spans="5:22">
      <c r="E769" s="2"/>
      <c r="G769" s="3"/>
      <c r="T769" s="1"/>
      <c r="U769" s="1"/>
      <c r="V769" s="1"/>
    </row>
    <row r="770" spans="5:22">
      <c r="E770" s="2"/>
      <c r="G770" s="3"/>
      <c r="T770" s="1"/>
      <c r="U770" s="1"/>
      <c r="V770" s="1"/>
    </row>
    <row r="771" spans="5:22">
      <c r="E771" s="2"/>
      <c r="G771" s="3"/>
      <c r="T771" s="1"/>
      <c r="U771" s="1"/>
      <c r="V771" s="1"/>
    </row>
    <row r="772" spans="5:22">
      <c r="E772" s="2"/>
      <c r="G772" s="3"/>
      <c r="T772" s="1"/>
      <c r="U772" s="1"/>
      <c r="V772" s="1"/>
    </row>
    <row r="773" spans="5:22">
      <c r="E773" s="2"/>
      <c r="G773" s="3"/>
      <c r="T773" s="1"/>
      <c r="U773" s="1"/>
      <c r="V773" s="1"/>
    </row>
    <row r="774" spans="5:22">
      <c r="E774" s="2"/>
      <c r="G774" s="3"/>
      <c r="T774" s="1"/>
      <c r="U774" s="1"/>
      <c r="V774" s="1"/>
    </row>
    <row r="775" spans="5:22">
      <c r="E775" s="2"/>
      <c r="G775" s="3"/>
      <c r="T775" s="1"/>
      <c r="U775" s="1"/>
      <c r="V775" s="1"/>
    </row>
    <row r="776" spans="5:22">
      <c r="E776" s="2"/>
      <c r="G776" s="3"/>
      <c r="T776" s="1"/>
      <c r="U776" s="1"/>
      <c r="V776" s="1"/>
    </row>
    <row r="777" spans="5:22">
      <c r="E777" s="2"/>
      <c r="G777" s="3"/>
      <c r="T777" s="1"/>
      <c r="U777" s="1"/>
      <c r="V777" s="1"/>
    </row>
    <row r="778" spans="5:22">
      <c r="E778" s="2"/>
      <c r="G778" s="3"/>
      <c r="T778" s="1"/>
      <c r="U778" s="1"/>
      <c r="V778" s="1"/>
    </row>
    <row r="779" spans="5:22">
      <c r="E779" s="2"/>
      <c r="G779" s="3"/>
      <c r="T779" s="1"/>
      <c r="U779" s="1"/>
      <c r="V779" s="1"/>
    </row>
    <row r="780" spans="5:22">
      <c r="E780" s="2"/>
      <c r="G780" s="3"/>
      <c r="T780" s="1"/>
      <c r="U780" s="1"/>
      <c r="V780" s="1"/>
    </row>
    <row r="781" spans="5:22">
      <c r="E781" s="2"/>
      <c r="G781" s="3"/>
      <c r="T781" s="1"/>
      <c r="U781" s="1"/>
      <c r="V781" s="1"/>
    </row>
    <row r="782" spans="5:22">
      <c r="E782" s="2"/>
      <c r="G782" s="3"/>
      <c r="T782" s="1"/>
      <c r="U782" s="1"/>
      <c r="V782" s="1"/>
    </row>
    <row r="783" spans="5:22">
      <c r="E783" s="2"/>
      <c r="G783" s="3"/>
      <c r="T783" s="1"/>
      <c r="U783" s="1"/>
      <c r="V783" s="1"/>
    </row>
    <row r="784" spans="5:22">
      <c r="E784" s="2"/>
      <c r="G784" s="3"/>
      <c r="T784" s="1"/>
      <c r="U784" s="1"/>
      <c r="V784" s="1"/>
    </row>
    <row r="785" spans="5:22">
      <c r="E785" s="2"/>
      <c r="G785" s="3"/>
      <c r="T785" s="1"/>
      <c r="U785" s="1"/>
      <c r="V785" s="1"/>
    </row>
    <row r="786" spans="5:22">
      <c r="E786" s="2"/>
      <c r="G786" s="3"/>
      <c r="T786" s="1"/>
      <c r="U786" s="1"/>
      <c r="V786" s="1"/>
    </row>
    <row r="787" spans="5:22">
      <c r="E787" s="2"/>
      <c r="G787" s="3"/>
      <c r="T787" s="1"/>
      <c r="U787" s="1"/>
      <c r="V787" s="1"/>
    </row>
    <row r="788" spans="5:22">
      <c r="E788" s="2"/>
      <c r="G788" s="3"/>
      <c r="T788" s="1"/>
      <c r="U788" s="1"/>
      <c r="V788" s="1"/>
    </row>
    <row r="789" spans="5:22">
      <c r="E789" s="2"/>
      <c r="G789" s="3"/>
      <c r="T789" s="1"/>
      <c r="U789" s="1"/>
      <c r="V789" s="1"/>
    </row>
    <row r="790" spans="5:22">
      <c r="E790" s="2"/>
      <c r="G790" s="3"/>
      <c r="T790" s="1"/>
      <c r="U790" s="1"/>
      <c r="V790" s="1"/>
    </row>
    <row r="791" spans="5:22">
      <c r="E791" s="2"/>
      <c r="G791" s="3"/>
      <c r="T791" s="1"/>
      <c r="U791" s="1"/>
      <c r="V791" s="1"/>
    </row>
    <row r="792" spans="5:22">
      <c r="E792" s="2"/>
      <c r="G792" s="3"/>
      <c r="T792" s="1"/>
      <c r="U792" s="1"/>
      <c r="V792" s="1"/>
    </row>
    <row r="793" spans="5:22">
      <c r="E793" s="2"/>
      <c r="G793" s="3"/>
      <c r="T793" s="1"/>
      <c r="U793" s="1"/>
      <c r="V793" s="1"/>
    </row>
    <row r="794" spans="5:22">
      <c r="E794" s="2"/>
      <c r="G794" s="3"/>
      <c r="T794" s="1"/>
      <c r="U794" s="1"/>
      <c r="V794" s="1"/>
    </row>
    <row r="795" spans="5:22">
      <c r="E795" s="2"/>
      <c r="G795" s="3"/>
      <c r="T795" s="1"/>
      <c r="U795" s="1"/>
      <c r="V795" s="1"/>
    </row>
    <row r="796" spans="5:22">
      <c r="E796" s="2"/>
      <c r="G796" s="3"/>
      <c r="T796" s="1"/>
      <c r="U796" s="1"/>
      <c r="V796" s="1"/>
    </row>
    <row r="797" spans="5:22">
      <c r="E797" s="2"/>
      <c r="G797" s="3"/>
      <c r="T797" s="1"/>
      <c r="U797" s="1"/>
      <c r="V797" s="1"/>
    </row>
    <row r="798" spans="5:22">
      <c r="E798" s="2"/>
      <c r="G798" s="3"/>
      <c r="T798" s="1"/>
      <c r="U798" s="1"/>
      <c r="V798" s="1"/>
    </row>
    <row r="799" spans="5:22">
      <c r="E799" s="2"/>
      <c r="G799" s="3"/>
      <c r="T799" s="1"/>
      <c r="U799" s="1"/>
      <c r="V799" s="1"/>
    </row>
    <row r="800" spans="5:22">
      <c r="E800" s="2"/>
      <c r="G800" s="3"/>
      <c r="T800" s="1"/>
      <c r="U800" s="1"/>
      <c r="V800" s="1"/>
    </row>
    <row r="801" spans="5:22">
      <c r="E801" s="2"/>
      <c r="G801" s="3"/>
      <c r="T801" s="1"/>
      <c r="U801" s="1"/>
      <c r="V801" s="1"/>
    </row>
    <row r="802" spans="5:22">
      <c r="E802" s="2"/>
      <c r="G802" s="3"/>
      <c r="T802" s="1"/>
      <c r="U802" s="1"/>
      <c r="V802" s="1"/>
    </row>
    <row r="803" spans="5:22">
      <c r="E803" s="2"/>
      <c r="G803" s="3"/>
      <c r="T803" s="1"/>
      <c r="U803" s="1"/>
      <c r="V803" s="1"/>
    </row>
    <row r="804" spans="5:22">
      <c r="E804" s="2"/>
      <c r="G804" s="3"/>
      <c r="T804" s="1"/>
      <c r="U804" s="1"/>
      <c r="V804" s="1"/>
    </row>
    <row r="805" spans="5:22">
      <c r="E805" s="2"/>
      <c r="G805" s="3"/>
      <c r="T805" s="1"/>
      <c r="U805" s="1"/>
      <c r="V805" s="1"/>
    </row>
    <row r="806" spans="5:22">
      <c r="E806" s="2"/>
      <c r="G806" s="3"/>
      <c r="T806" s="1"/>
      <c r="U806" s="1"/>
      <c r="V806" s="1"/>
    </row>
    <row r="807" spans="5:22">
      <c r="E807" s="2"/>
      <c r="G807" s="3"/>
      <c r="T807" s="1"/>
      <c r="U807" s="1"/>
      <c r="V807" s="1"/>
    </row>
    <row r="808" spans="5:22">
      <c r="E808" s="2"/>
      <c r="G808" s="3"/>
      <c r="T808" s="1"/>
      <c r="U808" s="1"/>
      <c r="V808" s="1"/>
    </row>
    <row r="809" spans="5:22">
      <c r="E809" s="2"/>
      <c r="G809" s="3"/>
      <c r="T809" s="1"/>
      <c r="U809" s="1"/>
      <c r="V809" s="1"/>
    </row>
    <row r="810" spans="5:22">
      <c r="E810" s="2"/>
      <c r="G810" s="3"/>
      <c r="T810" s="1"/>
      <c r="U810" s="1"/>
      <c r="V810" s="1"/>
    </row>
    <row r="811" spans="5:22">
      <c r="E811" s="2"/>
      <c r="G811" s="3"/>
      <c r="T811" s="1"/>
      <c r="U811" s="1"/>
      <c r="V811" s="1"/>
    </row>
    <row r="812" spans="5:22">
      <c r="E812" s="2"/>
      <c r="G812" s="3"/>
      <c r="T812" s="1"/>
      <c r="U812" s="1"/>
      <c r="V812" s="1"/>
    </row>
    <row r="813" spans="5:22">
      <c r="E813" s="2"/>
      <c r="G813" s="3"/>
      <c r="T813" s="1"/>
      <c r="U813" s="1"/>
      <c r="V813" s="1"/>
    </row>
    <row r="814" spans="5:22">
      <c r="E814" s="2"/>
      <c r="G814" s="3"/>
      <c r="T814" s="1"/>
      <c r="U814" s="1"/>
      <c r="V814" s="1"/>
    </row>
    <row r="815" spans="5:22">
      <c r="E815" s="2"/>
      <c r="G815" s="3"/>
      <c r="T815" s="1"/>
      <c r="U815" s="1"/>
      <c r="V815" s="1"/>
    </row>
    <row r="816" spans="5:22">
      <c r="E816" s="2"/>
      <c r="G816" s="3"/>
      <c r="T816" s="1"/>
      <c r="U816" s="1"/>
      <c r="V816" s="1"/>
    </row>
    <row r="817" spans="5:22">
      <c r="E817" s="2"/>
      <c r="G817" s="3"/>
      <c r="T817" s="1"/>
      <c r="U817" s="1"/>
      <c r="V817" s="1"/>
    </row>
    <row r="818" spans="5:22">
      <c r="E818" s="2"/>
      <c r="G818" s="3"/>
      <c r="T818" s="1"/>
      <c r="U818" s="1"/>
      <c r="V818" s="1"/>
    </row>
    <row r="819" spans="5:22">
      <c r="E819" s="2"/>
      <c r="G819" s="3"/>
      <c r="T819" s="1"/>
      <c r="U819" s="1"/>
      <c r="V819" s="1"/>
    </row>
    <row r="820" spans="5:22">
      <c r="E820" s="2"/>
      <c r="G820" s="3"/>
      <c r="T820" s="1"/>
      <c r="U820" s="1"/>
      <c r="V820" s="1"/>
    </row>
    <row r="821" spans="5:22">
      <c r="E821" s="2"/>
      <c r="G821" s="3"/>
      <c r="T821" s="1"/>
      <c r="U821" s="1"/>
      <c r="V821" s="1"/>
    </row>
    <row r="822" spans="5:22">
      <c r="E822" s="2"/>
      <c r="G822" s="3"/>
      <c r="T822" s="1"/>
      <c r="U822" s="1"/>
      <c r="V822" s="1"/>
    </row>
    <row r="823" spans="5:22">
      <c r="E823" s="2"/>
      <c r="G823" s="3"/>
      <c r="T823" s="1"/>
      <c r="U823" s="1"/>
      <c r="V823" s="1"/>
    </row>
    <row r="824" spans="5:22">
      <c r="E824" s="2"/>
      <c r="G824" s="3"/>
      <c r="T824" s="1"/>
      <c r="U824" s="1"/>
      <c r="V824" s="1"/>
    </row>
    <row r="825" spans="5:22">
      <c r="E825" s="2"/>
      <c r="G825" s="3"/>
      <c r="T825" s="1"/>
      <c r="U825" s="1"/>
      <c r="V825" s="1"/>
    </row>
    <row r="826" spans="5:22">
      <c r="E826" s="2"/>
      <c r="G826" s="3"/>
      <c r="T826" s="1"/>
      <c r="U826" s="1"/>
      <c r="V826" s="1"/>
    </row>
    <row r="827" spans="5:22">
      <c r="E827" s="2"/>
      <c r="G827" s="3"/>
      <c r="T827" s="1"/>
      <c r="U827" s="1"/>
      <c r="V827" s="1"/>
    </row>
    <row r="828" spans="5:22">
      <c r="E828" s="2"/>
      <c r="G828" s="3"/>
      <c r="T828" s="1"/>
      <c r="U828" s="1"/>
      <c r="V828" s="1"/>
    </row>
    <row r="829" spans="5:22">
      <c r="E829" s="2"/>
      <c r="G829" s="3"/>
      <c r="T829" s="1"/>
      <c r="U829" s="1"/>
      <c r="V829" s="1"/>
    </row>
    <row r="830" spans="5:22">
      <c r="E830" s="2"/>
      <c r="G830" s="3"/>
      <c r="T830" s="1"/>
      <c r="U830" s="1"/>
      <c r="V830" s="1"/>
    </row>
    <row r="831" spans="5:22">
      <c r="E831" s="2"/>
      <c r="G831" s="3"/>
      <c r="T831" s="1"/>
      <c r="U831" s="1"/>
      <c r="V831" s="1"/>
    </row>
    <row r="832" spans="5:22">
      <c r="E832" s="2"/>
      <c r="G832" s="3"/>
      <c r="T832" s="1"/>
      <c r="U832" s="1"/>
      <c r="V832" s="1"/>
    </row>
    <row r="833" spans="5:22">
      <c r="E833" s="2"/>
      <c r="G833" s="3"/>
      <c r="T833" s="1"/>
      <c r="U833" s="1"/>
      <c r="V833" s="1"/>
    </row>
    <row r="834" spans="5:22">
      <c r="E834" s="2"/>
      <c r="G834" s="3"/>
      <c r="T834" s="1"/>
      <c r="U834" s="1"/>
      <c r="V834" s="1"/>
    </row>
    <row r="835" spans="5:22">
      <c r="E835" s="2"/>
      <c r="G835" s="3"/>
      <c r="T835" s="1"/>
      <c r="U835" s="1"/>
      <c r="V835" s="1"/>
    </row>
    <row r="836" spans="5:22">
      <c r="E836" s="2"/>
      <c r="G836" s="3"/>
      <c r="T836" s="1"/>
      <c r="U836" s="1"/>
      <c r="V836" s="1"/>
    </row>
    <row r="837" spans="5:22">
      <c r="E837" s="2"/>
      <c r="G837" s="3"/>
      <c r="T837" s="1"/>
      <c r="U837" s="1"/>
      <c r="V837" s="1"/>
    </row>
    <row r="838" spans="5:22">
      <c r="E838" s="2"/>
      <c r="G838" s="3"/>
      <c r="T838" s="1"/>
      <c r="U838" s="1"/>
      <c r="V838" s="1"/>
    </row>
    <row r="839" spans="5:22">
      <c r="E839" s="2"/>
      <c r="G839" s="3"/>
      <c r="T839" s="1"/>
      <c r="U839" s="1"/>
      <c r="V839" s="1"/>
    </row>
    <row r="840" spans="5:22">
      <c r="E840" s="2"/>
      <c r="G840" s="3"/>
      <c r="T840" s="1"/>
      <c r="U840" s="1"/>
      <c r="V840" s="1"/>
    </row>
    <row r="841" spans="5:22">
      <c r="E841" s="2"/>
      <c r="G841" s="3"/>
      <c r="T841" s="1"/>
      <c r="U841" s="1"/>
      <c r="V841" s="1"/>
    </row>
    <row r="842" spans="5:22">
      <c r="E842" s="2"/>
      <c r="G842" s="3"/>
      <c r="T842" s="1"/>
      <c r="U842" s="1"/>
      <c r="V842" s="1"/>
    </row>
    <row r="843" spans="5:22">
      <c r="E843" s="2"/>
      <c r="G843" s="3"/>
      <c r="T843" s="1"/>
      <c r="U843" s="1"/>
      <c r="V843" s="1"/>
    </row>
    <row r="844" spans="5:22">
      <c r="E844" s="2"/>
      <c r="G844" s="3"/>
      <c r="T844" s="1"/>
      <c r="U844" s="1"/>
      <c r="V844" s="1"/>
    </row>
    <row r="845" spans="5:22">
      <c r="E845" s="2"/>
      <c r="G845" s="3"/>
      <c r="T845" s="1"/>
      <c r="U845" s="1"/>
      <c r="V845" s="1"/>
    </row>
    <row r="846" spans="5:22">
      <c r="E846" s="2"/>
      <c r="G846" s="3"/>
      <c r="T846" s="1"/>
      <c r="U846" s="1"/>
      <c r="V846" s="1"/>
    </row>
    <row r="847" spans="5:22">
      <c r="E847" s="2"/>
      <c r="G847" s="3"/>
      <c r="T847" s="1"/>
      <c r="U847" s="1"/>
      <c r="V847" s="1"/>
    </row>
    <row r="848" spans="5:22">
      <c r="E848" s="2"/>
      <c r="G848" s="3"/>
      <c r="T848" s="1"/>
      <c r="U848" s="1"/>
      <c r="V848" s="1"/>
    </row>
    <row r="849" spans="5:22">
      <c r="E849" s="2"/>
      <c r="G849" s="3"/>
      <c r="T849" s="1"/>
      <c r="U849" s="1"/>
      <c r="V849" s="1"/>
    </row>
    <row r="850" spans="5:22">
      <c r="E850" s="2"/>
      <c r="G850" s="3"/>
      <c r="T850" s="1"/>
      <c r="U850" s="1"/>
      <c r="V850" s="1"/>
    </row>
    <row r="851" spans="5:22">
      <c r="E851" s="2"/>
      <c r="G851" s="3"/>
      <c r="T851" s="1"/>
      <c r="U851" s="1"/>
      <c r="V851" s="1"/>
    </row>
    <row r="852" spans="5:22">
      <c r="E852" s="2"/>
      <c r="G852" s="3"/>
      <c r="T852" s="1"/>
      <c r="U852" s="1"/>
      <c r="V852" s="1"/>
    </row>
    <row r="853" spans="5:22">
      <c r="E853" s="2"/>
      <c r="G853" s="3"/>
      <c r="T853" s="1"/>
      <c r="U853" s="1"/>
      <c r="V853" s="1"/>
    </row>
    <row r="854" spans="5:22">
      <c r="E854" s="2"/>
      <c r="G854" s="3"/>
      <c r="T854" s="1"/>
      <c r="U854" s="1"/>
      <c r="V854" s="1"/>
    </row>
    <row r="855" spans="5:22">
      <c r="E855" s="2"/>
      <c r="G855" s="3"/>
      <c r="T855" s="1"/>
      <c r="U855" s="1"/>
      <c r="V855" s="1"/>
    </row>
    <row r="856" spans="5:22">
      <c r="E856" s="2"/>
      <c r="G856" s="3"/>
      <c r="T856" s="1"/>
      <c r="U856" s="1"/>
      <c r="V856" s="1"/>
    </row>
    <row r="857" spans="5:22">
      <c r="E857" s="2"/>
      <c r="G857" s="3"/>
      <c r="T857" s="1"/>
      <c r="U857" s="1"/>
      <c r="V857" s="1"/>
    </row>
    <row r="858" spans="5:22">
      <c r="E858" s="2"/>
      <c r="G858" s="3"/>
      <c r="T858" s="1"/>
      <c r="U858" s="1"/>
      <c r="V858" s="1"/>
    </row>
    <row r="859" spans="5:22">
      <c r="E859" s="2"/>
      <c r="G859" s="3"/>
      <c r="T859" s="1"/>
      <c r="U859" s="1"/>
      <c r="V859" s="1"/>
    </row>
    <row r="860" spans="5:22">
      <c r="E860" s="2"/>
      <c r="G860" s="3"/>
      <c r="T860" s="1"/>
      <c r="U860" s="1"/>
      <c r="V860" s="1"/>
    </row>
    <row r="861" spans="5:22">
      <c r="E861" s="2"/>
      <c r="G861" s="3"/>
      <c r="T861" s="1"/>
      <c r="U861" s="1"/>
      <c r="V861" s="1"/>
    </row>
    <row r="862" spans="5:22">
      <c r="E862" s="2"/>
      <c r="G862" s="3"/>
      <c r="T862" s="1"/>
      <c r="U862" s="1"/>
      <c r="V862" s="1"/>
    </row>
    <row r="863" spans="5:22">
      <c r="E863" s="2"/>
      <c r="G863" s="3"/>
      <c r="T863" s="1"/>
      <c r="U863" s="1"/>
      <c r="V863" s="1"/>
    </row>
    <row r="864" spans="5:22">
      <c r="E864" s="2"/>
      <c r="G864" s="3"/>
      <c r="T864" s="1"/>
      <c r="U864" s="1"/>
      <c r="V864" s="1"/>
    </row>
    <row r="865" spans="5:22">
      <c r="E865" s="2"/>
      <c r="G865" s="3"/>
      <c r="T865" s="1"/>
      <c r="U865" s="1"/>
      <c r="V865" s="1"/>
    </row>
    <row r="866" spans="5:22">
      <c r="E866" s="2"/>
      <c r="G866" s="3"/>
      <c r="T866" s="1"/>
      <c r="U866" s="1"/>
      <c r="V866" s="1"/>
    </row>
    <row r="867" spans="5:22">
      <c r="E867" s="2"/>
      <c r="G867" s="3"/>
      <c r="T867" s="1"/>
      <c r="U867" s="1"/>
      <c r="V867" s="1"/>
    </row>
    <row r="868" spans="5:22">
      <c r="E868" s="2"/>
      <c r="G868" s="3"/>
      <c r="T868" s="1"/>
      <c r="U868" s="1"/>
      <c r="V868" s="1"/>
    </row>
    <row r="869" spans="5:22">
      <c r="E869" s="2"/>
      <c r="G869" s="3"/>
      <c r="T869" s="1"/>
      <c r="U869" s="1"/>
      <c r="V869" s="1"/>
    </row>
    <row r="870" spans="5:22">
      <c r="E870" s="2"/>
      <c r="G870" s="3"/>
      <c r="T870" s="1"/>
      <c r="U870" s="1"/>
      <c r="V870" s="1"/>
    </row>
    <row r="871" spans="5:22">
      <c r="E871" s="2"/>
      <c r="G871" s="3"/>
      <c r="T871" s="1"/>
      <c r="U871" s="1"/>
      <c r="V871" s="1"/>
    </row>
    <row r="872" spans="5:22">
      <c r="E872" s="2"/>
      <c r="G872" s="3"/>
      <c r="T872" s="1"/>
      <c r="U872" s="1"/>
      <c r="V872" s="1"/>
    </row>
    <row r="873" spans="5:22">
      <c r="E873" s="2"/>
      <c r="G873" s="3"/>
      <c r="T873" s="1"/>
      <c r="U873" s="1"/>
      <c r="V873" s="1"/>
    </row>
    <row r="874" spans="5:22">
      <c r="E874" s="2"/>
      <c r="G874" s="3"/>
      <c r="T874" s="1"/>
      <c r="U874" s="1"/>
      <c r="V874" s="1"/>
    </row>
    <row r="875" spans="5:22">
      <c r="E875" s="2"/>
      <c r="G875" s="3"/>
      <c r="T875" s="1"/>
      <c r="U875" s="1"/>
      <c r="V875" s="1"/>
    </row>
    <row r="876" spans="5:22">
      <c r="E876" s="2"/>
      <c r="G876" s="3"/>
      <c r="T876" s="1"/>
      <c r="U876" s="1"/>
      <c r="V876" s="1"/>
    </row>
    <row r="877" spans="5:22">
      <c r="E877" s="2"/>
      <c r="G877" s="3"/>
      <c r="T877" s="1"/>
      <c r="U877" s="1"/>
      <c r="V877" s="1"/>
    </row>
    <row r="878" spans="5:22">
      <c r="E878" s="2"/>
      <c r="G878" s="3"/>
      <c r="T878" s="1"/>
      <c r="U878" s="1"/>
      <c r="V878" s="1"/>
    </row>
    <row r="879" spans="5:22">
      <c r="E879" s="2"/>
      <c r="G879" s="3"/>
      <c r="T879" s="1"/>
      <c r="U879" s="1"/>
      <c r="V879" s="1"/>
    </row>
    <row r="880" spans="5:22">
      <c r="E880" s="2"/>
      <c r="G880" s="3"/>
      <c r="T880" s="1"/>
      <c r="U880" s="1"/>
      <c r="V880" s="1"/>
    </row>
    <row r="881" spans="5:22">
      <c r="E881" s="2"/>
      <c r="G881" s="3"/>
      <c r="T881" s="1"/>
      <c r="U881" s="1"/>
      <c r="V881" s="1"/>
    </row>
    <row r="882" spans="5:22">
      <c r="E882" s="2"/>
      <c r="G882" s="3"/>
      <c r="T882" s="1"/>
      <c r="U882" s="1"/>
      <c r="V882" s="1"/>
    </row>
    <row r="883" spans="5:22">
      <c r="E883" s="2"/>
      <c r="G883" s="3"/>
      <c r="T883" s="1"/>
      <c r="U883" s="1"/>
      <c r="V883" s="1"/>
    </row>
    <row r="884" spans="5:22">
      <c r="E884" s="2"/>
      <c r="G884" s="3"/>
      <c r="T884" s="1"/>
      <c r="U884" s="1"/>
      <c r="V884" s="1"/>
    </row>
    <row r="885" spans="5:22">
      <c r="E885" s="2"/>
      <c r="G885" s="3"/>
      <c r="T885" s="1"/>
      <c r="U885" s="1"/>
      <c r="V885" s="1"/>
    </row>
    <row r="886" spans="5:22">
      <c r="E886" s="2"/>
      <c r="G886" s="3"/>
      <c r="T886" s="1"/>
      <c r="U886" s="1"/>
      <c r="V886" s="1"/>
    </row>
    <row r="887" spans="5:22">
      <c r="E887" s="2"/>
      <c r="G887" s="3"/>
      <c r="T887" s="1"/>
      <c r="U887" s="1"/>
      <c r="V887" s="1"/>
    </row>
    <row r="888" spans="5:22">
      <c r="E888" s="2"/>
      <c r="G888" s="3"/>
      <c r="T888" s="1"/>
      <c r="U888" s="1"/>
      <c r="V888" s="1"/>
    </row>
    <row r="889" spans="5:22">
      <c r="E889" s="2"/>
      <c r="G889" s="3"/>
      <c r="T889" s="1"/>
      <c r="U889" s="1"/>
      <c r="V889" s="1"/>
    </row>
    <row r="890" spans="5:22">
      <c r="E890" s="2"/>
      <c r="G890" s="3"/>
      <c r="T890" s="1"/>
      <c r="U890" s="1"/>
      <c r="V890" s="1"/>
    </row>
    <row r="891" spans="5:22">
      <c r="E891" s="2"/>
      <c r="G891" s="3"/>
      <c r="T891" s="1"/>
      <c r="U891" s="1"/>
      <c r="V891" s="1"/>
    </row>
    <row r="892" spans="5:22">
      <c r="E892" s="2"/>
      <c r="G892" s="3"/>
      <c r="T892" s="1"/>
      <c r="U892" s="1"/>
      <c r="V892" s="1"/>
    </row>
    <row r="893" spans="5:22">
      <c r="E893" s="2"/>
      <c r="G893" s="3"/>
      <c r="T893" s="1"/>
      <c r="U893" s="1"/>
      <c r="V893" s="1"/>
    </row>
    <row r="894" spans="5:22">
      <c r="E894" s="2"/>
      <c r="G894" s="3"/>
      <c r="T894" s="1"/>
      <c r="U894" s="1"/>
      <c r="V894" s="1"/>
    </row>
    <row r="895" spans="5:22">
      <c r="E895" s="2"/>
      <c r="G895" s="3"/>
      <c r="T895" s="1"/>
      <c r="U895" s="1"/>
      <c r="V895" s="1"/>
    </row>
    <row r="896" spans="5:22">
      <c r="E896" s="2"/>
      <c r="G896" s="3"/>
      <c r="T896" s="1"/>
      <c r="U896" s="1"/>
      <c r="V896" s="1"/>
    </row>
    <row r="897" spans="5:22">
      <c r="E897" s="2"/>
      <c r="G897" s="3"/>
      <c r="T897" s="1"/>
      <c r="U897" s="1"/>
      <c r="V897" s="1"/>
    </row>
    <row r="898" spans="5:22">
      <c r="E898" s="2"/>
      <c r="G898" s="3"/>
      <c r="T898" s="1"/>
      <c r="U898" s="1"/>
      <c r="V898" s="1"/>
    </row>
    <row r="899" spans="5:22">
      <c r="E899" s="2"/>
      <c r="G899" s="3"/>
      <c r="T899" s="1"/>
      <c r="U899" s="1"/>
      <c r="V899" s="1"/>
    </row>
    <row r="900" spans="5:22">
      <c r="E900" s="2"/>
      <c r="G900" s="3"/>
      <c r="T900" s="1"/>
      <c r="U900" s="1"/>
      <c r="V900" s="1"/>
    </row>
    <row r="901" spans="5:22">
      <c r="E901" s="2"/>
      <c r="G901" s="3"/>
      <c r="T901" s="1"/>
      <c r="U901" s="1"/>
      <c r="V901" s="1"/>
    </row>
    <row r="902" spans="5:22">
      <c r="E902" s="2"/>
      <c r="G902" s="3"/>
      <c r="T902" s="1"/>
      <c r="U902" s="1"/>
      <c r="V902" s="1"/>
    </row>
    <row r="903" spans="5:22">
      <c r="E903" s="2"/>
      <c r="G903" s="3"/>
      <c r="T903" s="1"/>
      <c r="U903" s="1"/>
      <c r="V903" s="1"/>
    </row>
    <row r="904" spans="5:22">
      <c r="E904" s="2"/>
      <c r="G904" s="3"/>
      <c r="T904" s="1"/>
      <c r="U904" s="1"/>
      <c r="V904" s="1"/>
    </row>
    <row r="905" spans="5:22">
      <c r="E905" s="2"/>
      <c r="G905" s="3"/>
      <c r="T905" s="1"/>
      <c r="U905" s="1"/>
      <c r="V905" s="1"/>
    </row>
    <row r="906" spans="5:22">
      <c r="E906" s="2"/>
      <c r="G906" s="3"/>
      <c r="T906" s="1"/>
      <c r="U906" s="1"/>
      <c r="V906" s="1"/>
    </row>
    <row r="907" spans="5:22">
      <c r="E907" s="2"/>
      <c r="G907" s="3"/>
      <c r="T907" s="1"/>
      <c r="U907" s="1"/>
      <c r="V907" s="1"/>
    </row>
    <row r="908" spans="5:22">
      <c r="E908" s="2"/>
      <c r="G908" s="3"/>
      <c r="T908" s="1"/>
      <c r="U908" s="1"/>
      <c r="V908" s="1"/>
    </row>
    <row r="909" spans="5:22">
      <c r="E909" s="2"/>
      <c r="G909" s="3"/>
      <c r="T909" s="1"/>
      <c r="U909" s="1"/>
      <c r="V909" s="1"/>
    </row>
    <row r="910" spans="5:22">
      <c r="E910" s="2"/>
      <c r="G910" s="3"/>
      <c r="T910" s="1"/>
      <c r="U910" s="1"/>
      <c r="V910" s="1"/>
    </row>
    <row r="911" spans="5:22">
      <c r="E911" s="2"/>
      <c r="G911" s="3"/>
      <c r="T911" s="1"/>
      <c r="U911" s="1"/>
      <c r="V911" s="1"/>
    </row>
    <row r="912" spans="5:22">
      <c r="E912" s="2"/>
      <c r="G912" s="3"/>
      <c r="T912" s="1"/>
      <c r="U912" s="1"/>
      <c r="V912" s="1"/>
    </row>
    <row r="913" spans="5:22">
      <c r="E913" s="2"/>
      <c r="G913" s="3"/>
      <c r="T913" s="1"/>
      <c r="U913" s="1"/>
      <c r="V913" s="1"/>
    </row>
    <row r="914" spans="5:22">
      <c r="E914" s="2"/>
      <c r="G914" s="3"/>
      <c r="T914" s="1"/>
      <c r="U914" s="1"/>
      <c r="V914" s="1"/>
    </row>
    <row r="915" spans="5:22">
      <c r="E915" s="2"/>
      <c r="G915" s="3"/>
      <c r="T915" s="1"/>
      <c r="U915" s="1"/>
      <c r="V915" s="1"/>
    </row>
    <row r="916" spans="5:22">
      <c r="E916" s="2"/>
      <c r="G916" s="3"/>
      <c r="T916" s="1"/>
      <c r="U916" s="1"/>
      <c r="V916" s="1"/>
    </row>
    <row r="917" spans="5:22">
      <c r="E917" s="2"/>
      <c r="G917" s="3"/>
      <c r="T917" s="1"/>
      <c r="U917" s="1"/>
      <c r="V917" s="1"/>
    </row>
    <row r="918" spans="5:22">
      <c r="E918" s="2"/>
      <c r="G918" s="3"/>
      <c r="T918" s="1"/>
      <c r="U918" s="1"/>
      <c r="V918" s="1"/>
    </row>
    <row r="919" spans="5:22">
      <c r="E919" s="2"/>
      <c r="G919" s="3"/>
      <c r="T919" s="1"/>
      <c r="U919" s="1"/>
      <c r="V919" s="1"/>
    </row>
    <row r="920" spans="5:22">
      <c r="E920" s="2"/>
      <c r="G920" s="3"/>
      <c r="T920" s="1"/>
      <c r="U920" s="1"/>
      <c r="V920" s="1"/>
    </row>
    <row r="921" spans="5:22">
      <c r="E921" s="2"/>
      <c r="G921" s="3"/>
      <c r="T921" s="1"/>
      <c r="U921" s="1"/>
      <c r="V921" s="1"/>
    </row>
    <row r="922" spans="5:22">
      <c r="E922" s="2"/>
      <c r="G922" s="3"/>
      <c r="T922" s="1"/>
      <c r="U922" s="1"/>
      <c r="V922" s="1"/>
    </row>
    <row r="923" spans="5:22">
      <c r="E923" s="2"/>
      <c r="G923" s="3"/>
      <c r="T923" s="1"/>
      <c r="U923" s="1"/>
      <c r="V923" s="1"/>
    </row>
    <row r="924" spans="5:22">
      <c r="E924" s="2"/>
      <c r="G924" s="3"/>
      <c r="T924" s="1"/>
      <c r="U924" s="1"/>
      <c r="V924" s="1"/>
    </row>
    <row r="925" spans="5:22">
      <c r="E925" s="2"/>
      <c r="G925" s="3"/>
      <c r="T925" s="1"/>
      <c r="U925" s="1"/>
      <c r="V925" s="1"/>
    </row>
    <row r="926" spans="5:22">
      <c r="E926" s="2"/>
      <c r="G926" s="3"/>
      <c r="T926" s="1"/>
      <c r="U926" s="1"/>
      <c r="V926" s="1"/>
    </row>
    <row r="927" spans="5:22">
      <c r="E927" s="2"/>
      <c r="G927" s="3"/>
      <c r="T927" s="1"/>
      <c r="U927" s="1"/>
      <c r="V927" s="1"/>
    </row>
    <row r="928" spans="5:22">
      <c r="E928" s="2"/>
      <c r="G928" s="3"/>
      <c r="T928" s="1"/>
      <c r="U928" s="1"/>
      <c r="V928" s="1"/>
    </row>
    <row r="929" spans="5:22">
      <c r="E929" s="2"/>
      <c r="G929" s="3"/>
      <c r="T929" s="1"/>
      <c r="U929" s="1"/>
      <c r="V929" s="1"/>
    </row>
    <row r="930" spans="5:22">
      <c r="E930" s="2"/>
      <c r="G930" s="3"/>
      <c r="T930" s="1"/>
      <c r="U930" s="1"/>
      <c r="V930" s="1"/>
    </row>
    <row r="931" spans="5:22">
      <c r="E931" s="2"/>
      <c r="G931" s="3"/>
      <c r="T931" s="1"/>
      <c r="U931" s="1"/>
      <c r="V931" s="1"/>
    </row>
    <row r="932" spans="5:22">
      <c r="E932" s="2"/>
      <c r="G932" s="3"/>
      <c r="T932" s="1"/>
      <c r="U932" s="1"/>
      <c r="V932" s="1"/>
    </row>
    <row r="933" spans="5:22">
      <c r="E933" s="2"/>
      <c r="G933" s="3"/>
      <c r="T933" s="1"/>
      <c r="U933" s="1"/>
      <c r="V933" s="1"/>
    </row>
    <row r="934" spans="5:22">
      <c r="E934" s="2"/>
      <c r="G934" s="3"/>
      <c r="T934" s="1"/>
      <c r="U934" s="1"/>
      <c r="V934" s="1"/>
    </row>
    <row r="935" spans="5:22">
      <c r="E935" s="2"/>
      <c r="G935" s="3"/>
      <c r="T935" s="1"/>
      <c r="U935" s="1"/>
      <c r="V935" s="1"/>
    </row>
    <row r="936" spans="5:22">
      <c r="E936" s="2"/>
      <c r="G936" s="3"/>
      <c r="T936" s="1"/>
      <c r="U936" s="1"/>
      <c r="V936" s="1"/>
    </row>
    <row r="937" spans="5:22">
      <c r="E937" s="2"/>
      <c r="G937" s="3"/>
      <c r="T937" s="1"/>
      <c r="U937" s="1"/>
      <c r="V937" s="1"/>
    </row>
    <row r="938" spans="5:22">
      <c r="E938" s="2"/>
      <c r="G938" s="3"/>
      <c r="T938" s="1"/>
      <c r="U938" s="1"/>
      <c r="V938" s="1"/>
    </row>
    <row r="939" spans="5:22">
      <c r="E939" s="2"/>
      <c r="G939" s="3"/>
      <c r="T939" s="1"/>
      <c r="U939" s="1"/>
      <c r="V939" s="1"/>
    </row>
    <row r="940" spans="5:22">
      <c r="E940" s="2"/>
      <c r="G940" s="3"/>
      <c r="T940" s="1"/>
      <c r="U940" s="1"/>
      <c r="V940" s="1"/>
    </row>
    <row r="941" spans="5:22">
      <c r="E941" s="2"/>
      <c r="G941" s="3"/>
      <c r="T941" s="1"/>
      <c r="U941" s="1"/>
      <c r="V941" s="1"/>
    </row>
    <row r="942" spans="5:22">
      <c r="E942" s="2"/>
      <c r="G942" s="3"/>
      <c r="T942" s="1"/>
      <c r="U942" s="1"/>
      <c r="V942" s="1"/>
    </row>
    <row r="943" spans="5:22">
      <c r="E943" s="2"/>
      <c r="G943" s="3"/>
      <c r="T943" s="1"/>
      <c r="U943" s="1"/>
      <c r="V943" s="1"/>
    </row>
    <row r="944" spans="5:22">
      <c r="E944" s="2"/>
      <c r="G944" s="3"/>
      <c r="T944" s="1"/>
      <c r="U944" s="1"/>
      <c r="V944" s="1"/>
    </row>
    <row r="945" spans="5:22">
      <c r="E945" s="2"/>
      <c r="G945" s="3"/>
      <c r="T945" s="1"/>
      <c r="U945" s="1"/>
      <c r="V945" s="1"/>
    </row>
    <row r="946" spans="5:22">
      <c r="E946" s="2"/>
      <c r="G946" s="3"/>
      <c r="T946" s="1"/>
      <c r="U946" s="1"/>
      <c r="V946" s="1"/>
    </row>
    <row r="947" spans="5:22">
      <c r="E947" s="2"/>
      <c r="G947" s="3"/>
      <c r="T947" s="1"/>
      <c r="U947" s="1"/>
      <c r="V947" s="1"/>
    </row>
    <row r="948" spans="5:22">
      <c r="E948" s="2"/>
      <c r="G948" s="3"/>
      <c r="T948" s="1"/>
      <c r="U948" s="1"/>
      <c r="V948" s="1"/>
    </row>
    <row r="949" spans="5:22">
      <c r="E949" s="2"/>
      <c r="G949" s="3"/>
      <c r="T949" s="1"/>
      <c r="U949" s="1"/>
      <c r="V949" s="1"/>
    </row>
    <row r="950" spans="5:22">
      <c r="E950" s="2"/>
      <c r="G950" s="3"/>
      <c r="T950" s="1"/>
      <c r="U950" s="1"/>
      <c r="V950" s="1"/>
    </row>
    <row r="951" spans="5:22">
      <c r="E951" s="2"/>
      <c r="G951" s="3"/>
      <c r="T951" s="1"/>
      <c r="U951" s="1"/>
      <c r="V951" s="1"/>
    </row>
    <row r="952" spans="5:22">
      <c r="E952" s="2"/>
      <c r="G952" s="3"/>
      <c r="T952" s="1"/>
      <c r="U952" s="1"/>
      <c r="V952" s="1"/>
    </row>
    <row r="953" spans="5:22">
      <c r="E953" s="2"/>
      <c r="G953" s="3"/>
      <c r="T953" s="1"/>
      <c r="U953" s="1"/>
      <c r="V953" s="1"/>
    </row>
    <row r="954" spans="5:22">
      <c r="E954" s="2"/>
      <c r="G954" s="3"/>
      <c r="T954" s="1"/>
      <c r="U954" s="1"/>
      <c r="V954" s="1"/>
    </row>
    <row r="955" spans="5:22">
      <c r="E955" s="2"/>
      <c r="G955" s="3"/>
      <c r="T955" s="1"/>
      <c r="U955" s="1"/>
      <c r="V955" s="1"/>
    </row>
    <row r="956" spans="5:22">
      <c r="E956" s="2"/>
      <c r="G956" s="3"/>
      <c r="T956" s="1"/>
      <c r="U956" s="1"/>
      <c r="V956" s="1"/>
    </row>
    <row r="957" spans="5:22">
      <c r="E957" s="2"/>
      <c r="G957" s="3"/>
      <c r="T957" s="1"/>
      <c r="U957" s="1"/>
      <c r="V957" s="1"/>
    </row>
    <row r="958" spans="5:22">
      <c r="E958" s="2"/>
      <c r="G958" s="3"/>
      <c r="T958" s="1"/>
      <c r="U958" s="1"/>
      <c r="V958" s="1"/>
    </row>
    <row r="959" spans="5:22">
      <c r="E959" s="2"/>
      <c r="G959" s="3"/>
      <c r="T959" s="1"/>
      <c r="U959" s="1"/>
      <c r="V959" s="1"/>
    </row>
    <row r="960" spans="5:22">
      <c r="E960" s="2"/>
      <c r="G960" s="3"/>
      <c r="T960" s="1"/>
      <c r="U960" s="1"/>
      <c r="V960" s="1"/>
    </row>
    <row r="961" spans="5:22">
      <c r="E961" s="2"/>
      <c r="G961" s="3"/>
      <c r="T961" s="1"/>
      <c r="U961" s="1"/>
      <c r="V961" s="1"/>
    </row>
    <row r="962" spans="5:22">
      <c r="E962" s="2"/>
      <c r="G962" s="3"/>
      <c r="T962" s="1"/>
      <c r="U962" s="1"/>
      <c r="V962" s="1"/>
    </row>
    <row r="963" spans="5:22">
      <c r="E963" s="2"/>
      <c r="G963" s="3"/>
      <c r="T963" s="1"/>
      <c r="U963" s="1"/>
      <c r="V963" s="1"/>
    </row>
    <row r="964" spans="5:22">
      <c r="E964" s="2"/>
      <c r="G964" s="3"/>
      <c r="T964" s="1"/>
      <c r="U964" s="1"/>
      <c r="V964" s="1"/>
    </row>
    <row r="965" spans="5:22">
      <c r="E965" s="2"/>
      <c r="G965" s="3"/>
      <c r="T965" s="1"/>
      <c r="U965" s="1"/>
      <c r="V965" s="1"/>
    </row>
    <row r="966" spans="5:22">
      <c r="E966" s="2"/>
      <c r="G966" s="3"/>
      <c r="T966" s="1"/>
      <c r="U966" s="1"/>
      <c r="V966" s="1"/>
    </row>
    <row r="967" spans="5:22">
      <c r="E967" s="2"/>
      <c r="G967" s="3"/>
      <c r="T967" s="1"/>
      <c r="U967" s="1"/>
      <c r="V967" s="1"/>
    </row>
    <row r="968" spans="5:22">
      <c r="E968" s="2"/>
      <c r="G968" s="3"/>
      <c r="T968" s="1"/>
      <c r="U968" s="1"/>
      <c r="V968" s="1"/>
    </row>
    <row r="969" spans="5:22">
      <c r="E969" s="2"/>
      <c r="G969" s="3"/>
      <c r="T969" s="1"/>
      <c r="U969" s="1"/>
      <c r="V969" s="1"/>
    </row>
    <row r="970" spans="5:22">
      <c r="E970" s="2"/>
      <c r="G970" s="3"/>
      <c r="T970" s="1"/>
      <c r="U970" s="1"/>
      <c r="V970" s="1"/>
    </row>
    <row r="971" spans="5:22">
      <c r="E971" s="2"/>
      <c r="G971" s="3"/>
      <c r="T971" s="1"/>
      <c r="U971" s="1"/>
      <c r="V971" s="1"/>
    </row>
    <row r="972" spans="5:22">
      <c r="E972" s="2"/>
      <c r="G972" s="3"/>
      <c r="T972" s="1"/>
      <c r="U972" s="1"/>
      <c r="V972" s="1"/>
    </row>
    <row r="973" spans="5:22">
      <c r="E973" s="2"/>
      <c r="G973" s="3"/>
      <c r="T973" s="1"/>
      <c r="U973" s="1"/>
      <c r="V973" s="1"/>
    </row>
    <row r="974" spans="5:22">
      <c r="E974" s="2"/>
      <c r="G974" s="3"/>
      <c r="T974" s="1"/>
      <c r="U974" s="1"/>
      <c r="V974" s="1"/>
    </row>
    <row r="975" spans="5:22">
      <c r="E975" s="2"/>
      <c r="G975" s="3"/>
      <c r="T975" s="1"/>
      <c r="U975" s="1"/>
      <c r="V975" s="1"/>
    </row>
    <row r="976" spans="5:22">
      <c r="E976" s="2"/>
      <c r="G976" s="3"/>
      <c r="T976" s="1"/>
      <c r="U976" s="1"/>
      <c r="V976" s="1"/>
    </row>
    <row r="977" spans="5:22">
      <c r="E977" s="2"/>
      <c r="G977" s="3"/>
      <c r="T977" s="1"/>
      <c r="U977" s="1"/>
      <c r="V977" s="1"/>
    </row>
    <row r="978" spans="5:22">
      <c r="E978" s="2"/>
      <c r="G978" s="3"/>
      <c r="T978" s="1"/>
      <c r="U978" s="1"/>
      <c r="V978" s="1"/>
    </row>
    <row r="979" spans="5:22">
      <c r="E979" s="2"/>
      <c r="G979" s="3"/>
      <c r="T979" s="1"/>
      <c r="U979" s="1"/>
      <c r="V979" s="1"/>
    </row>
    <row r="980" spans="5:22">
      <c r="E980" s="2"/>
      <c r="G980" s="3"/>
      <c r="T980" s="1"/>
      <c r="U980" s="1"/>
      <c r="V980" s="1"/>
    </row>
    <row r="981" spans="5:22">
      <c r="E981" s="2"/>
      <c r="G981" s="3"/>
      <c r="T981" s="1"/>
      <c r="U981" s="1"/>
      <c r="V981" s="1"/>
    </row>
    <row r="982" spans="5:22">
      <c r="E982" s="2"/>
      <c r="G982" s="3"/>
      <c r="T982" s="1"/>
      <c r="U982" s="1"/>
      <c r="V982" s="1"/>
    </row>
    <row r="983" spans="5:22">
      <c r="E983" s="2"/>
      <c r="G983" s="3"/>
      <c r="T983" s="1"/>
      <c r="U983" s="1"/>
      <c r="V983" s="1"/>
    </row>
    <row r="984" spans="5:22">
      <c r="E984" s="2"/>
      <c r="G984" s="3"/>
      <c r="T984" s="1"/>
      <c r="U984" s="1"/>
      <c r="V984" s="1"/>
    </row>
    <row r="985" spans="5:22">
      <c r="E985" s="2"/>
      <c r="G985" s="3"/>
      <c r="T985" s="1"/>
      <c r="U985" s="1"/>
      <c r="V985" s="1"/>
    </row>
    <row r="986" spans="5:22">
      <c r="E986" s="2"/>
      <c r="G986" s="3"/>
      <c r="T986" s="1"/>
      <c r="U986" s="1"/>
      <c r="V986" s="1"/>
    </row>
    <row r="987" spans="5:22">
      <c r="E987" s="2"/>
      <c r="G987" s="3"/>
      <c r="T987" s="1"/>
      <c r="U987" s="1"/>
      <c r="V987" s="1"/>
    </row>
    <row r="988" spans="5:22">
      <c r="E988" s="2"/>
      <c r="G988" s="3"/>
      <c r="T988" s="1"/>
      <c r="U988" s="1"/>
      <c r="V988" s="1"/>
    </row>
    <row r="989" spans="5:22">
      <c r="E989" s="2"/>
      <c r="G989" s="3"/>
      <c r="T989" s="1"/>
      <c r="U989" s="1"/>
      <c r="V989" s="1"/>
    </row>
    <row r="990" spans="5:22">
      <c r="E990" s="2"/>
      <c r="G990" s="3"/>
      <c r="T990" s="1"/>
      <c r="U990" s="1"/>
      <c r="V990" s="1"/>
    </row>
    <row r="991" spans="5:22">
      <c r="E991" s="2"/>
      <c r="G991" s="3"/>
      <c r="T991" s="1"/>
      <c r="U991" s="1"/>
      <c r="V991" s="1"/>
    </row>
    <row r="992" spans="5:22">
      <c r="E992" s="2"/>
      <c r="G992" s="3"/>
      <c r="T992" s="1"/>
      <c r="U992" s="1"/>
      <c r="V992" s="1"/>
    </row>
    <row r="993" spans="5:22">
      <c r="E993" s="2"/>
      <c r="G993" s="3"/>
      <c r="T993" s="1"/>
      <c r="U993" s="1"/>
      <c r="V993" s="1"/>
    </row>
    <row r="994" spans="5:22">
      <c r="E994" s="2"/>
      <c r="G994" s="3"/>
      <c r="T994" s="1"/>
      <c r="U994" s="1"/>
      <c r="V994" s="1"/>
    </row>
    <row r="995" spans="5:22">
      <c r="E995" s="2"/>
      <c r="G995" s="3"/>
      <c r="T995" s="1"/>
      <c r="U995" s="1"/>
      <c r="V995" s="1"/>
    </row>
    <row r="996" spans="5:22">
      <c r="E996" s="2"/>
      <c r="G996" s="3"/>
      <c r="T996" s="1"/>
      <c r="U996" s="1"/>
      <c r="V996" s="1"/>
    </row>
    <row r="997" spans="5:22">
      <c r="E997" s="2"/>
      <c r="G997" s="3"/>
      <c r="T997" s="1"/>
      <c r="U997" s="1"/>
      <c r="V997" s="1"/>
    </row>
    <row r="998" spans="5:22">
      <c r="E998" s="2"/>
      <c r="G998" s="3"/>
      <c r="T998" s="1"/>
      <c r="U998" s="1"/>
      <c r="V998" s="1"/>
    </row>
    <row r="999" spans="5:22">
      <c r="E999" s="2"/>
      <c r="G999" s="3"/>
      <c r="T999" s="1"/>
      <c r="U999" s="1"/>
      <c r="V999" s="1"/>
    </row>
    <row r="1000" spans="5:22">
      <c r="E1000" s="2"/>
      <c r="G1000" s="3"/>
      <c r="T1000" s="1"/>
      <c r="U1000" s="1"/>
      <c r="V1000" s="1"/>
    </row>
    <row r="1001" spans="5:22">
      <c r="E1001" s="2"/>
      <c r="G1001" s="3"/>
      <c r="T1001" s="1"/>
      <c r="U1001" s="1"/>
      <c r="V1001" s="1"/>
    </row>
    <row r="1002" spans="5:22">
      <c r="E1002" s="2"/>
      <c r="G1002" s="3"/>
      <c r="T1002" s="1"/>
      <c r="U1002" s="1"/>
      <c r="V1002" s="1"/>
    </row>
    <row r="1003" spans="5:22">
      <c r="E1003" s="2"/>
      <c r="G1003" s="3"/>
      <c r="T1003" s="1"/>
      <c r="U1003" s="1"/>
      <c r="V1003" s="1"/>
    </row>
    <row r="1004" spans="5:22">
      <c r="E1004" s="2"/>
      <c r="G1004" s="3"/>
      <c r="T1004" s="1"/>
      <c r="U1004" s="1"/>
      <c r="V1004" s="1"/>
    </row>
    <row r="1005" spans="5:22">
      <c r="E1005" s="2"/>
      <c r="G1005" s="3"/>
      <c r="T1005" s="1"/>
      <c r="U1005" s="1"/>
      <c r="V1005" s="1"/>
    </row>
    <row r="1006" spans="5:22">
      <c r="E1006" s="2"/>
      <c r="G1006" s="3"/>
      <c r="T1006" s="1"/>
      <c r="U1006" s="1"/>
      <c r="V1006" s="1"/>
    </row>
    <row r="1007" spans="5:22">
      <c r="E1007" s="2"/>
      <c r="G1007" s="3"/>
      <c r="T1007" s="1"/>
      <c r="U1007" s="1"/>
      <c r="V1007" s="1"/>
    </row>
    <row r="1008" spans="5:22">
      <c r="E1008" s="2"/>
      <c r="G1008" s="3"/>
      <c r="T1008" s="1"/>
      <c r="U1008" s="1"/>
      <c r="V1008" s="1"/>
    </row>
    <row r="1009" spans="5:22">
      <c r="E1009" s="2"/>
      <c r="G1009" s="3"/>
      <c r="T1009" s="1"/>
      <c r="U1009" s="1"/>
      <c r="V1009" s="1"/>
    </row>
    <row r="1010" spans="5:22">
      <c r="E1010" s="2"/>
      <c r="G1010" s="3"/>
      <c r="T1010" s="1"/>
      <c r="U1010" s="1"/>
      <c r="V1010" s="1"/>
    </row>
    <row r="1011" spans="5:22">
      <c r="E1011" s="2"/>
      <c r="G1011" s="3"/>
      <c r="T1011" s="1"/>
      <c r="U1011" s="1"/>
      <c r="V1011" s="1"/>
    </row>
    <row r="1012" spans="5:22">
      <c r="E1012" s="2"/>
      <c r="G1012" s="3"/>
      <c r="T1012" s="1"/>
      <c r="U1012" s="1"/>
      <c r="V1012" s="1"/>
    </row>
    <row r="1013" spans="5:22">
      <c r="E1013" s="2"/>
      <c r="G1013" s="3"/>
      <c r="T1013" s="1"/>
      <c r="U1013" s="1"/>
      <c r="V1013" s="1"/>
    </row>
    <row r="1014" spans="5:22">
      <c r="E1014" s="2"/>
      <c r="G1014" s="3"/>
      <c r="T1014" s="1"/>
      <c r="U1014" s="1"/>
      <c r="V1014" s="1"/>
    </row>
    <row r="1015" spans="5:22">
      <c r="E1015" s="2"/>
      <c r="G1015" s="3"/>
      <c r="T1015" s="1"/>
      <c r="U1015" s="1"/>
      <c r="V1015" s="1"/>
    </row>
    <row r="1016" spans="5:22">
      <c r="E1016" s="2"/>
      <c r="G1016" s="3"/>
      <c r="T1016" s="1"/>
      <c r="U1016" s="1"/>
      <c r="V1016" s="1"/>
    </row>
    <row r="1017" spans="5:22">
      <c r="E1017" s="2"/>
      <c r="G1017" s="3"/>
      <c r="T1017" s="1"/>
      <c r="U1017" s="1"/>
      <c r="V1017" s="1"/>
    </row>
    <row r="1018" spans="5:22">
      <c r="E1018" s="2"/>
      <c r="G1018" s="3"/>
      <c r="T1018" s="1"/>
      <c r="U1018" s="1"/>
      <c r="V1018" s="1"/>
    </row>
    <row r="1019" spans="5:22">
      <c r="E1019" s="2"/>
      <c r="G1019" s="3"/>
      <c r="T1019" s="1"/>
      <c r="U1019" s="1"/>
      <c r="V1019" s="1"/>
    </row>
    <row r="1020" spans="5:22">
      <c r="E1020" s="2"/>
      <c r="G1020" s="3"/>
      <c r="T1020" s="1"/>
      <c r="U1020" s="1"/>
      <c r="V1020" s="1"/>
    </row>
    <row r="1021" spans="5:22">
      <c r="E1021" s="2"/>
      <c r="G1021" s="3"/>
      <c r="T1021" s="1"/>
      <c r="U1021" s="1"/>
      <c r="V1021" s="1"/>
    </row>
    <row r="1022" spans="5:22">
      <c r="E1022" s="2"/>
      <c r="G1022" s="3"/>
      <c r="T1022" s="1"/>
      <c r="U1022" s="1"/>
      <c r="V1022" s="1"/>
    </row>
    <row r="1023" spans="5:22">
      <c r="E1023" s="2"/>
      <c r="G1023" s="3"/>
      <c r="T1023" s="1"/>
      <c r="U1023" s="1"/>
      <c r="V1023" s="1"/>
    </row>
    <row r="1024" spans="5:22">
      <c r="E1024" s="2"/>
      <c r="G1024" s="3"/>
      <c r="T1024" s="1"/>
      <c r="U1024" s="1"/>
      <c r="V1024" s="1"/>
    </row>
    <row r="1025" spans="5:22">
      <c r="E1025" s="2"/>
      <c r="G1025" s="3"/>
      <c r="T1025" s="1"/>
      <c r="U1025" s="1"/>
      <c r="V1025" s="1"/>
    </row>
    <row r="1026" spans="5:22">
      <c r="E1026" s="2"/>
      <c r="G1026" s="3"/>
      <c r="T1026" s="1"/>
      <c r="U1026" s="1"/>
      <c r="V1026" s="1"/>
    </row>
    <row r="1027" spans="5:22">
      <c r="E1027" s="2"/>
      <c r="G1027" s="3"/>
      <c r="T1027" s="1"/>
      <c r="U1027" s="1"/>
      <c r="V1027" s="1"/>
    </row>
    <row r="1028" spans="5:22">
      <c r="E1028" s="2"/>
      <c r="G1028" s="3"/>
      <c r="T1028" s="1"/>
      <c r="U1028" s="1"/>
      <c r="V1028" s="1"/>
    </row>
    <row r="1029" spans="5:22">
      <c r="E1029" s="2"/>
      <c r="G1029" s="3"/>
      <c r="T1029" s="1"/>
      <c r="U1029" s="1"/>
      <c r="V1029" s="1"/>
    </row>
    <row r="1030" spans="5:22">
      <c r="E1030" s="2"/>
      <c r="G1030" s="3"/>
      <c r="T1030" s="1"/>
      <c r="U1030" s="1"/>
      <c r="V1030" s="1"/>
    </row>
  </sheetData>
  <autoFilter ref="A6:AH6"/>
  <mergeCells count="1">
    <mergeCell ref="F2:F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>
    <tabColor rgb="FFAB57FF"/>
    <pageSetUpPr fitToPage="1"/>
  </sheetPr>
  <dimension ref="A1:AF185"/>
  <sheetViews>
    <sheetView zoomScaleNormal="100" workbookViewId="0">
      <pane xSplit="6" ySplit="9" topLeftCell="G10" activePane="bottomRight" state="frozen"/>
      <selection activeCell="G8" sqref="G8:H9"/>
      <selection pane="topRight" activeCell="G8" sqref="G8:H9"/>
      <selection pane="bottomLeft" activeCell="G8" sqref="G8:H9"/>
      <selection pane="bottomRight" activeCell="G8" sqref="G8:H9"/>
    </sheetView>
  </sheetViews>
  <sheetFormatPr defaultRowHeight="15" outlineLevelCol="1"/>
  <cols>
    <col min="1" max="1" width="4.42578125" style="64" customWidth="1"/>
    <col min="2" max="2" width="23.7109375" style="28" customWidth="1"/>
    <col min="3" max="3" width="28.85546875" style="28" customWidth="1"/>
    <col min="4" max="4" width="16.5703125" style="31" customWidth="1" outlineLevel="1"/>
    <col min="5" max="5" width="41.140625" style="28" customWidth="1"/>
    <col min="6" max="6" width="13.42578125" style="29" customWidth="1" outlineLevel="1"/>
    <col min="7" max="7" width="37.140625" style="30" customWidth="1"/>
    <col min="8" max="9" width="34" style="28" customWidth="1"/>
    <col min="10" max="10" width="27.85546875" style="30" customWidth="1"/>
    <col min="11" max="12" width="33.5703125" style="28" customWidth="1"/>
    <col min="13" max="13" width="23.5703125" style="28" customWidth="1" outlineLevel="1"/>
    <col min="14" max="14" width="22.7109375" style="65" customWidth="1" outlineLevel="1"/>
    <col min="15" max="16" width="21.140625" style="65" customWidth="1" outlineLevel="1"/>
    <col min="17" max="18" width="21.140625" style="65" customWidth="1"/>
    <col min="19" max="19" width="18.7109375" style="65" hidden="1" customWidth="1" outlineLevel="1"/>
    <col min="20" max="21" width="16.85546875" style="66" bestFit="1" customWidth="1" collapsed="1"/>
    <col min="22" max="23" width="14.7109375" style="224" bestFit="1" customWidth="1"/>
    <col min="24" max="24" width="9.140625" style="28"/>
    <col min="25" max="25" width="16.42578125" style="28" customWidth="1"/>
    <col min="26" max="27" width="9.140625" style="28"/>
    <col min="28" max="28" width="28.140625" style="28" customWidth="1"/>
    <col min="29" max="29" width="17.5703125" style="28" customWidth="1"/>
    <col min="30" max="31" width="9.140625" style="28"/>
    <col min="32" max="32" width="10" style="28" bestFit="1" customWidth="1"/>
    <col min="33" max="16384" width="9.140625" style="28"/>
  </cols>
  <sheetData>
    <row r="1" spans="1:30" s="31" customFormat="1" ht="16.5" thickBot="1">
      <c r="A1" s="27"/>
      <c r="B1" s="28"/>
      <c r="C1" s="28"/>
      <c r="D1" s="28"/>
      <c r="E1" s="260" t="e">
        <f>G29/J29</f>
        <v>#REF!</v>
      </c>
      <c r="F1" s="195"/>
      <c r="G1" s="196" t="s">
        <v>129</v>
      </c>
      <c r="H1" s="193" t="s">
        <v>6</v>
      </c>
      <c r="I1" s="136" t="e">
        <f>I4/H4</f>
        <v>#REF!</v>
      </c>
      <c r="J1" s="34" t="str">
        <f>СПИСОК_СТОЛБЦОВ_2</f>
        <v>ОБЩИЙ ОБЪЕМ ТЭ 
2 полугодие</v>
      </c>
      <c r="K1" s="215" t="s">
        <v>159</v>
      </c>
      <c r="L1" s="295" t="s">
        <v>163</v>
      </c>
      <c r="M1" s="296"/>
      <c r="N1" s="297" t="s">
        <v>157</v>
      </c>
      <c r="O1" s="298"/>
      <c r="P1" s="216" t="s">
        <v>160</v>
      </c>
      <c r="Q1" s="216" t="s">
        <v>160</v>
      </c>
      <c r="R1" s="32"/>
      <c r="S1" s="32"/>
      <c r="T1" s="33"/>
      <c r="U1" s="33"/>
      <c r="V1" s="33"/>
      <c r="W1" s="33"/>
    </row>
    <row r="2" spans="1:30" s="31" customFormat="1" ht="16.5" thickBot="1">
      <c r="A2" s="27"/>
      <c r="B2" s="187" t="s">
        <v>165</v>
      </c>
      <c r="C2" s="28"/>
      <c r="D2" s="28"/>
      <c r="F2" s="197" t="e">
        <f>(H4-H5)/H6</f>
        <v>#REF!</v>
      </c>
      <c r="G2" s="211" t="e">
        <f>(I4-I5)/I6</f>
        <v>#REF!</v>
      </c>
      <c r="H2" s="194"/>
      <c r="I2" s="136" t="e">
        <f>I7/H7</f>
        <v>#REF!</v>
      </c>
      <c r="J2" s="34"/>
      <c r="K2" s="216"/>
      <c r="L2" s="217" t="s">
        <v>32</v>
      </c>
      <c r="M2" s="218" t="s">
        <v>161</v>
      </c>
      <c r="N2" s="219" t="s">
        <v>32</v>
      </c>
      <c r="O2" s="220" t="s">
        <v>161</v>
      </c>
      <c r="P2" s="216" t="s">
        <v>32</v>
      </c>
      <c r="Q2" s="216" t="s">
        <v>161</v>
      </c>
      <c r="R2" s="32"/>
      <c r="S2" s="32"/>
      <c r="T2" s="33"/>
      <c r="U2" s="33"/>
      <c r="V2" s="33"/>
      <c r="W2" s="33"/>
    </row>
    <row r="3" spans="1:30" s="31" customFormat="1" ht="15.75">
      <c r="A3" s="27"/>
      <c r="B3" s="28"/>
      <c r="C3" s="234"/>
      <c r="D3" s="234"/>
      <c r="E3" s="235" t="s">
        <v>168</v>
      </c>
      <c r="F3" s="29"/>
      <c r="G3" s="212" t="e">
        <f>G7/J7</f>
        <v>#REF!</v>
      </c>
      <c r="H3" s="179" t="s">
        <v>7</v>
      </c>
      <c r="I3" s="180" t="s">
        <v>8</v>
      </c>
      <c r="J3" s="34"/>
      <c r="K3" s="216" t="s">
        <v>29</v>
      </c>
      <c r="L3" s="217">
        <v>6170.7985966416463</v>
      </c>
      <c r="M3" s="218">
        <v>6170.7985966416463</v>
      </c>
      <c r="N3" s="219">
        <v>869.52244957678704</v>
      </c>
      <c r="O3" s="220">
        <v>908.32298157544722</v>
      </c>
      <c r="P3" s="216">
        <f t="shared" ref="P3:Q5" si="0">N3/L3*1000</f>
        <v>140.90922527434458</v>
      </c>
      <c r="Q3" s="216">
        <f t="shared" si="0"/>
        <v>147.19699036519953</v>
      </c>
      <c r="R3" s="32"/>
      <c r="S3" s="35" t="e">
        <f>S4-S9</f>
        <v>#REF!</v>
      </c>
      <c r="T3" s="33"/>
      <c r="U3" s="33"/>
      <c r="V3" s="33"/>
      <c r="W3" s="33"/>
    </row>
    <row r="4" spans="1:30" s="31" customFormat="1" ht="20.25" thickBot="1">
      <c r="A4" s="27"/>
      <c r="B4" s="28"/>
      <c r="C4" s="239">
        <v>6431645.3851726614</v>
      </c>
      <c r="D4" s="234"/>
      <c r="E4" s="236">
        <v>160155.58287513163</v>
      </c>
      <c r="F4" s="28"/>
      <c r="H4" s="200" t="e">
        <f>Q9/J7*1000</f>
        <v>#REF!</v>
      </c>
      <c r="I4" s="200" t="e">
        <f>R9/J7*1000</f>
        <v>#REF!</v>
      </c>
      <c r="J4" s="192" t="e">
        <f>I4/H4</f>
        <v>#REF!</v>
      </c>
      <c r="K4" s="216" t="s">
        <v>162</v>
      </c>
      <c r="L4" s="221">
        <v>1190.308769708007</v>
      </c>
      <c r="M4" s="222">
        <v>1190.308769708007</v>
      </c>
      <c r="N4" s="219">
        <v>176.05030547665632</v>
      </c>
      <c r="O4" s="220">
        <v>192.08518968901751</v>
      </c>
      <c r="P4" s="216">
        <f t="shared" si="0"/>
        <v>147.90305671682395</v>
      </c>
      <c r="Q4" s="216">
        <f t="shared" si="0"/>
        <v>161.3742539560871</v>
      </c>
      <c r="R4" s="32"/>
      <c r="S4" s="35">
        <f>'[28]2021'!AH8</f>
        <v>3746543.8500353484</v>
      </c>
      <c r="T4" s="33"/>
      <c r="U4" s="33"/>
      <c r="V4" s="33"/>
      <c r="W4" s="33"/>
    </row>
    <row r="5" spans="1:30" s="31" customFormat="1" ht="19.5" thickBot="1">
      <c r="A5" s="27"/>
      <c r="B5" s="28"/>
      <c r="C5" s="28"/>
      <c r="D5" s="28"/>
      <c r="E5" s="237" t="s">
        <v>158</v>
      </c>
      <c r="F5" s="198"/>
      <c r="H5" s="201" t="e">
        <f>O9/J7*1000</f>
        <v>#REF!</v>
      </c>
      <c r="I5" s="201" t="e">
        <f>P9/J7*1000</f>
        <v>#REF!</v>
      </c>
      <c r="J5" s="192" t="e">
        <f t="shared" ref="J5:J6" si="1">I5/H5</f>
        <v>#REF!</v>
      </c>
      <c r="K5" s="205">
        <f>L5+M5</f>
        <v>14722.214732699307</v>
      </c>
      <c r="L5" s="223">
        <f>L3+L4</f>
        <v>7361.1073663496536</v>
      </c>
      <c r="M5" s="223">
        <f>M3+M4</f>
        <v>7361.1073663496536</v>
      </c>
      <c r="N5" s="223">
        <f>N3+N4</f>
        <v>1045.5727550534434</v>
      </c>
      <c r="O5" s="223">
        <f>O3+O4</f>
        <v>1100.4081712644647</v>
      </c>
      <c r="P5" s="215">
        <f t="shared" si="0"/>
        <v>142.04014464360941</v>
      </c>
      <c r="Q5" s="215">
        <f t="shared" si="0"/>
        <v>149.48948799399909</v>
      </c>
      <c r="R5" s="32"/>
      <c r="S5" s="35"/>
      <c r="T5" s="33"/>
      <c r="U5" s="33"/>
      <c r="V5" s="33"/>
      <c r="W5" s="33"/>
    </row>
    <row r="6" spans="1:30" s="31" customFormat="1" ht="19.5" thickBot="1">
      <c r="A6" s="27"/>
      <c r="B6" s="28"/>
      <c r="C6" s="28"/>
      <c r="D6" s="214"/>
      <c r="F6" s="29"/>
      <c r="G6" s="156"/>
      <c r="H6" s="201" t="e">
        <f>M9/G7*1000</f>
        <v>#REF!</v>
      </c>
      <c r="I6" s="201" t="e">
        <f>N9/G7*1000</f>
        <v>#REF!</v>
      </c>
      <c r="J6" s="192" t="e">
        <f t="shared" si="1"/>
        <v>#REF!</v>
      </c>
      <c r="K6" s="30"/>
      <c r="L6" s="30"/>
      <c r="M6" s="30"/>
      <c r="N6" s="32"/>
      <c r="O6" s="32"/>
      <c r="P6" s="32"/>
      <c r="Q6" s="32"/>
      <c r="R6" s="32"/>
      <c r="S6" s="35"/>
      <c r="T6" s="33"/>
      <c r="U6" s="33"/>
      <c r="V6" s="33"/>
      <c r="W6" s="33"/>
    </row>
    <row r="7" spans="1:30" s="31" customFormat="1" ht="45" customHeight="1" thickBot="1">
      <c r="A7" s="27"/>
      <c r="B7" s="238"/>
      <c r="C7" s="28"/>
      <c r="D7" s="213"/>
      <c r="E7" s="36" t="s">
        <v>9</v>
      </c>
      <c r="F7" s="29"/>
      <c r="G7" s="137" t="e">
        <f>SUBTOTAL(9,G10:G102)</f>
        <v>#REF!</v>
      </c>
      <c r="H7" s="199" t="e">
        <f>Q9/G7*1000</f>
        <v>#REF!</v>
      </c>
      <c r="I7" s="199" t="e">
        <f>R9/G7*1000</f>
        <v>#REF!</v>
      </c>
      <c r="J7" s="157" t="e">
        <f>SUBTOTAL(9,J10:J102)</f>
        <v>#REF!</v>
      </c>
      <c r="K7" s="256" t="e">
        <f>J11/G11</f>
        <v>#REF!</v>
      </c>
      <c r="L7" s="31" t="s">
        <v>155</v>
      </c>
      <c r="M7" s="160" t="s">
        <v>123</v>
      </c>
      <c r="N7" s="161" t="s">
        <v>156</v>
      </c>
      <c r="O7" s="170" t="s">
        <v>124</v>
      </c>
      <c r="P7" s="172" t="s">
        <v>125</v>
      </c>
      <c r="Q7" s="181" t="s">
        <v>126</v>
      </c>
      <c r="R7" s="182" t="s">
        <v>127</v>
      </c>
      <c r="S7" s="37" t="s">
        <v>10</v>
      </c>
      <c r="T7" s="299" t="s">
        <v>11</v>
      </c>
      <c r="U7" s="299" t="s">
        <v>12</v>
      </c>
      <c r="V7" s="224"/>
      <c r="W7" s="224" t="s">
        <v>164</v>
      </c>
    </row>
    <row r="8" spans="1:30" s="31" customFormat="1" ht="15.75" thickBot="1">
      <c r="A8" s="27"/>
      <c r="B8" s="38"/>
      <c r="C8" s="38"/>
      <c r="D8" s="38"/>
      <c r="E8" s="38"/>
      <c r="F8" s="39"/>
      <c r="G8" s="138" t="s">
        <v>13</v>
      </c>
      <c r="H8" s="139" t="s">
        <v>14</v>
      </c>
      <c r="I8" s="140" t="s">
        <v>14</v>
      </c>
      <c r="J8" s="146" t="s">
        <v>128</v>
      </c>
      <c r="K8" s="40" t="s">
        <v>122</v>
      </c>
      <c r="L8" s="159" t="s">
        <v>122</v>
      </c>
      <c r="M8" s="162" t="s">
        <v>121</v>
      </c>
      <c r="N8" s="163" t="s">
        <v>121</v>
      </c>
      <c r="O8" s="171" t="s">
        <v>121</v>
      </c>
      <c r="P8" s="173" t="s">
        <v>121</v>
      </c>
      <c r="Q8" s="183"/>
      <c r="R8" s="184"/>
      <c r="S8" s="174" t="s">
        <v>13</v>
      </c>
      <c r="T8" s="300"/>
      <c r="U8" s="300"/>
      <c r="V8" s="224"/>
      <c r="W8" s="224"/>
    </row>
    <row r="9" spans="1:30" s="31" customFormat="1" ht="47.25">
      <c r="A9" s="27"/>
      <c r="B9" s="41" t="s">
        <v>1</v>
      </c>
      <c r="C9" s="42" t="s">
        <v>3</v>
      </c>
      <c r="D9" s="43" t="s">
        <v>116</v>
      </c>
      <c r="E9" s="44" t="s">
        <v>15</v>
      </c>
      <c r="F9" s="255" t="s">
        <v>5</v>
      </c>
      <c r="G9" s="45" t="s">
        <v>105</v>
      </c>
      <c r="H9" s="141" t="s">
        <v>177</v>
      </c>
      <c r="I9" s="141" t="s">
        <v>178</v>
      </c>
      <c r="J9" s="154" t="s">
        <v>120</v>
      </c>
      <c r="K9" s="155" t="s">
        <v>179</v>
      </c>
      <c r="L9" s="155" t="s">
        <v>180</v>
      </c>
      <c r="M9" s="164" t="e">
        <f t="shared" ref="M9:S9" si="2">SUBTOTAL(9,M10:M102)</f>
        <v>#REF!</v>
      </c>
      <c r="N9" s="165" t="e">
        <f t="shared" si="2"/>
        <v>#REF!</v>
      </c>
      <c r="O9" s="164" t="e">
        <f t="shared" si="2"/>
        <v>#REF!</v>
      </c>
      <c r="P9" s="165" t="e">
        <f t="shared" si="2"/>
        <v>#REF!</v>
      </c>
      <c r="Q9" s="185" t="e">
        <f t="shared" si="2"/>
        <v>#REF!</v>
      </c>
      <c r="R9" s="186" t="e">
        <f t="shared" si="2"/>
        <v>#REF!</v>
      </c>
      <c r="S9" s="175" t="e">
        <f t="shared" si="2"/>
        <v>#REF!</v>
      </c>
      <c r="T9" s="301"/>
      <c r="U9" s="301"/>
      <c r="V9" s="224"/>
      <c r="W9" s="224"/>
    </row>
    <row r="10" spans="1:30" s="31" customFormat="1" ht="15" customHeight="1">
      <c r="A10" s="27">
        <v>1</v>
      </c>
      <c r="B10" s="46" t="str">
        <f>'-------НОВАЯ БАЗА'!B7</f>
        <v>Большесолдатский район</v>
      </c>
      <c r="C10" s="47" t="str">
        <f>'-------НОВАЯ БАЗА'!D7</f>
        <v xml:space="preserve">Волоконский сельсовет </v>
      </c>
      <c r="D10" s="48" t="str">
        <f>'-------НОВАЯ БАЗА'!E7</f>
        <v>закрытая</v>
      </c>
      <c r="E10" s="48" t="str">
        <f>'-------НОВАЯ БАЗА'!F7</f>
        <v xml:space="preserve">ГУПКО "Курскоблжилкомхоз" </v>
      </c>
      <c r="F10" s="144">
        <f>'-------НОВАЯ БАЗА'!G7</f>
        <v>4632024035</v>
      </c>
      <c r="G10" s="147" t="e">
        <f>VLOOKUP(A10,'-------НОВАЯ БАЗА'!$A$6:$AG$487,7+MATCH($G$9,СПИСОК_СТОЛБЦОВ_2,0),0)</f>
        <v>#REF!</v>
      </c>
      <c r="H10" s="142">
        <f>VLOOKUP(A10,'-------НОВАЯ БАЗА'!$A$6:$AG$487,7+MATCH($H$9,СПИСОК_СТОЛБЦОВ_2,0),0)</f>
        <v>0</v>
      </c>
      <c r="I10" s="148">
        <f>VLOOKUP(A10,'-------НОВАЯ БАЗА'!$A$6:$AG$487,7+MATCH($I$9,СПИСОК_СТОЛБЦОВ_2,0),0)</f>
        <v>0</v>
      </c>
      <c r="J10" s="49" t="e">
        <f>VLOOKUP(A10,'-------НОВАЯ БАЗА'!$A$6:$AG$487,13+MATCH($J$9,СПИСОК_СТОЛБЦОВ_2,0),0)</f>
        <v>#REF!</v>
      </c>
      <c r="K10" s="50">
        <f>VLOOKUP(A10,'-------НОВАЯ БАЗА'!$A$6:$AG$487,7+MATCH($K$9,СПИСОК_СТОЛБЦОВ_2,0),0)</f>
        <v>0</v>
      </c>
      <c r="L10" s="51">
        <f>VLOOKUP(A10,'-------НОВАЯ БАЗА'!$A$6:$AG$487,7+MATCH($L$9,СПИСОК_СТОЛБЦОВ_2,0),0)</f>
        <v>0</v>
      </c>
      <c r="M10" s="166" t="e">
        <f t="shared" ref="M10:M68" si="3">G10*H10/1000</f>
        <v>#REF!</v>
      </c>
      <c r="N10" s="167" t="e">
        <f t="shared" ref="N10:N68" si="4">G10*I10/1000</f>
        <v>#REF!</v>
      </c>
      <c r="O10" s="166" t="e">
        <f t="shared" ref="O10:O68" si="5">J10*K10/1000</f>
        <v>#REF!</v>
      </c>
      <c r="P10" s="167" t="e">
        <f t="shared" ref="P10:P68" si="6">J10*L10/1000</f>
        <v>#REF!</v>
      </c>
      <c r="Q10" s="158" t="e">
        <f t="shared" ref="Q10:R25" si="7">M10+O10</f>
        <v>#REF!</v>
      </c>
      <c r="R10" s="176" t="e">
        <f t="shared" si="7"/>
        <v>#REF!</v>
      </c>
      <c r="S10" s="52" t="e">
        <f>G10</f>
        <v>#REF!</v>
      </c>
      <c r="T10" s="178" t="e">
        <f>R10/Q10</f>
        <v>#REF!</v>
      </c>
      <c r="U10" s="204" t="s">
        <v>16</v>
      </c>
      <c r="V10" s="224" t="e">
        <f>Q10/J10*1000</f>
        <v>#REF!</v>
      </c>
      <c r="W10" s="225" t="e">
        <f>R10/J10*1000</f>
        <v>#REF!</v>
      </c>
    </row>
    <row r="11" spans="1:30" s="31" customFormat="1" ht="15" customHeight="1">
      <c r="A11" s="27">
        <f>A10+1</f>
        <v>2</v>
      </c>
      <c r="B11" s="46" t="str">
        <f>'-------НОВАЯ БАЗА'!B9</f>
        <v>Железногорский район</v>
      </c>
      <c r="C11" s="47" t="str">
        <f>'-------НОВАЯ БАЗА'!D9</f>
        <v>пос. Магнитный</v>
      </c>
      <c r="D11" s="48" t="str">
        <f>'-------НОВАЯ БАЗА'!E9</f>
        <v>закрытая</v>
      </c>
      <c r="E11" s="48" t="str">
        <f>'-------НОВАЯ БАЗА'!F9</f>
        <v xml:space="preserve">ГУПКО "Курскоблжилкомхоз" </v>
      </c>
      <c r="F11" s="144">
        <f>'-------НОВАЯ БАЗА'!G9</f>
        <v>4632024035</v>
      </c>
      <c r="G11" s="147" t="e">
        <f>VLOOKUP(A11,'-------НОВАЯ БАЗА'!$A$6:$AG$487,7+MATCH($G$9,СПИСОК_СТОЛБЦОВ_2,0),0)</f>
        <v>#REF!</v>
      </c>
      <c r="H11" s="142">
        <f>VLOOKUP(A11,'-------НОВАЯ БАЗА'!$A$6:$AG$487,7+MATCH($H$9,СПИСОК_СТОЛБЦОВ_2,0),0)</f>
        <v>2035.98</v>
      </c>
      <c r="I11" s="148">
        <f>VLOOKUP(A11,'-------НОВАЯ БАЗА'!$A$6:$AG$487,7+MATCH($I$9,СПИСОК_СТОЛБЦОВ_2,0),0)</f>
        <v>2318.98</v>
      </c>
      <c r="J11" s="49" t="e">
        <f>VLOOKUP(A11,'-------НОВАЯ БАЗА'!$A$6:$AG$487,13+MATCH($J$9,СПИСОК_СТОЛБЦОВ_2,0),0)</f>
        <v>#REF!</v>
      </c>
      <c r="K11" s="50">
        <f>VLOOKUP(A11,'-------НОВАЯ БАЗА'!$A$6:$AG$487,7+MATCH($K$9,СПИСОК_СТОЛБЦОВ_2,0),0)</f>
        <v>72.983999999999995</v>
      </c>
      <c r="L11" s="51">
        <f>VLOOKUP(A11,'-------НОВАЯ БАЗА'!$A$6:$AG$487,7+MATCH($L$9,СПИСОК_СТОЛБЦОВ_2,0),0)</f>
        <v>77.051999999999992</v>
      </c>
      <c r="M11" s="166" t="e">
        <f t="shared" si="3"/>
        <v>#REF!</v>
      </c>
      <c r="N11" s="167" t="e">
        <f t="shared" si="4"/>
        <v>#REF!</v>
      </c>
      <c r="O11" s="166" t="e">
        <f t="shared" si="5"/>
        <v>#REF!</v>
      </c>
      <c r="P11" s="167" t="e">
        <f t="shared" si="6"/>
        <v>#REF!</v>
      </c>
      <c r="Q11" s="158" t="e">
        <f t="shared" si="7"/>
        <v>#REF!</v>
      </c>
      <c r="R11" s="176" t="e">
        <f t="shared" si="7"/>
        <v>#REF!</v>
      </c>
      <c r="S11" s="52" t="e">
        <f t="shared" ref="S11:S68" si="8">G11</f>
        <v>#REF!</v>
      </c>
      <c r="T11" s="178" t="e">
        <f t="shared" ref="T11:T56" si="9">R11/Q11</f>
        <v>#REF!</v>
      </c>
      <c r="U11" s="178" t="s">
        <v>16</v>
      </c>
      <c r="V11" s="224" t="e">
        <f t="shared" ref="V11:V33" si="10">Q11/J11*1000</f>
        <v>#REF!</v>
      </c>
      <c r="W11" s="224" t="e">
        <f t="shared" ref="W11:W33" si="11">R11/J11*1000</f>
        <v>#REF!</v>
      </c>
      <c r="AB11" s="31" t="s">
        <v>5</v>
      </c>
      <c r="AC11" s="31" t="s">
        <v>131</v>
      </c>
      <c r="AD11" s="31" t="s">
        <v>132</v>
      </c>
    </row>
    <row r="12" spans="1:30" s="31" customFormat="1" ht="15" customHeight="1">
      <c r="A12" s="27">
        <f t="shared" ref="A12:A68" si="12">A11+1</f>
        <v>3</v>
      </c>
      <c r="B12" s="46" t="str">
        <f>'-------НОВАЯ БАЗА'!B11</f>
        <v>Железногорский район</v>
      </c>
      <c r="C12" s="47" t="str">
        <f>'-------НОВАЯ БАЗА'!D11</f>
        <v>Новоандросовский сельсовет</v>
      </c>
      <c r="D12" s="48" t="str">
        <f>'-------НОВАЯ БАЗА'!E11</f>
        <v>открытая</v>
      </c>
      <c r="E12" s="48" t="str">
        <f>'-------НОВАЯ БАЗА'!F11</f>
        <v xml:space="preserve">МУП «Районное коммунальное хозяйство» </v>
      </c>
      <c r="F12" s="144">
        <f>'-------НОВАЯ БАЗА'!G11</f>
        <v>4633037132</v>
      </c>
      <c r="G12" s="147" t="e">
        <f>VLOOKUP(A12,'-------НОВАЯ БАЗА'!$A$6:$AG$487,7+MATCH($G$9,СПИСОК_СТОЛБЦОВ_2,0),0)</f>
        <v>#REF!</v>
      </c>
      <c r="H12" s="142">
        <f>VLOOKUP(A12,'-------НОВАЯ БАЗА'!$A$6:$AG$487,7+MATCH($H$9,СПИСОК_СТОЛБЦОВ_2,0),0)</f>
        <v>2801.48</v>
      </c>
      <c r="I12" s="148">
        <f>VLOOKUP(A12,'-------НОВАЯ БАЗА'!$A$6:$AG$487,7+MATCH($I$9,СПИСОК_СТОЛБЦОВ_2,0),0)</f>
        <v>3193.69</v>
      </c>
      <c r="J12" s="49" t="e">
        <f>VLOOKUP(A12,'-------НОВАЯ БАЗА'!$A$6:$AG$487,13+MATCH($J$9,СПИСОК_СТОЛБЦОВ_2,0),0)</f>
        <v>#REF!</v>
      </c>
      <c r="K12" s="50">
        <f>VLOOKUP(A12,'-------НОВАЯ БАЗА'!$A$6:$AG$487,7+MATCH($K$9,СПИСОК_СТОЛБЦОВ_2,0),0)</f>
        <v>0</v>
      </c>
      <c r="L12" s="51">
        <f>VLOOKUP(A12,'-------НОВАЯ БАЗА'!$A$6:$AG$487,7+MATCH($L$9,СПИСОК_СТОЛБЦОВ_2,0),0)</f>
        <v>0</v>
      </c>
      <c r="M12" s="166" t="e">
        <f t="shared" si="3"/>
        <v>#REF!</v>
      </c>
      <c r="N12" s="167" t="e">
        <f t="shared" si="4"/>
        <v>#REF!</v>
      </c>
      <c r="O12" s="166" t="e">
        <f t="shared" si="5"/>
        <v>#REF!</v>
      </c>
      <c r="P12" s="167" t="e">
        <f t="shared" si="6"/>
        <v>#REF!</v>
      </c>
      <c r="Q12" s="158" t="e">
        <f t="shared" si="7"/>
        <v>#REF!</v>
      </c>
      <c r="R12" s="176" t="e">
        <f t="shared" si="7"/>
        <v>#REF!</v>
      </c>
      <c r="S12" s="52" t="e">
        <f t="shared" si="8"/>
        <v>#REF!</v>
      </c>
      <c r="T12" s="178" t="e">
        <f t="shared" si="9"/>
        <v>#REF!</v>
      </c>
      <c r="U12" s="53" t="s">
        <v>17</v>
      </c>
      <c r="V12" s="224" t="e">
        <f t="shared" si="10"/>
        <v>#REF!</v>
      </c>
      <c r="W12" s="224" t="e">
        <f t="shared" si="11"/>
        <v>#REF!</v>
      </c>
    </row>
    <row r="13" spans="1:30" s="31" customFormat="1" ht="15" customHeight="1">
      <c r="A13" s="27">
        <f t="shared" si="12"/>
        <v>4</v>
      </c>
      <c r="B13" s="46" t="str">
        <f>'-------НОВАЯ БАЗА'!B13</f>
        <v>Железногорский район</v>
      </c>
      <c r="C13" s="47" t="str">
        <f>'-------НОВАЯ БАЗА'!D13</f>
        <v>Разветьевский сельсовет</v>
      </c>
      <c r="D13" s="48" t="str">
        <f>'-------НОВАЯ БАЗА'!E13</f>
        <v>закрытая</v>
      </c>
      <c r="E13" s="48" t="str">
        <f>'-------НОВАЯ БАЗА'!F13</f>
        <v xml:space="preserve">МУП «Районное коммунальное хозяйство» </v>
      </c>
      <c r="F13" s="144">
        <f>'-------НОВАЯ БАЗА'!G13</f>
        <v>4633037132</v>
      </c>
      <c r="G13" s="147" t="e">
        <f>VLOOKUP(A13,'-------НОВАЯ БАЗА'!$A$6:$AG$487,7+MATCH($G$9,СПИСОК_СТОЛБЦОВ_2,0),0)</f>
        <v>#REF!</v>
      </c>
      <c r="H13" s="142">
        <f>VLOOKUP(A13,'-------НОВАЯ БАЗА'!$A$6:$AG$487,7+MATCH($H$9,СПИСОК_СТОЛБЦОВ_2,0),0)</f>
        <v>2801.48</v>
      </c>
      <c r="I13" s="148">
        <f>VLOOKUP(A13,'-------НОВАЯ БАЗА'!$A$6:$AG$487,7+MATCH($I$9,СПИСОК_СТОЛБЦОВ_2,0),0)</f>
        <v>3193.69</v>
      </c>
      <c r="J13" s="49" t="e">
        <f>VLOOKUP(A13,'-------НОВАЯ БАЗА'!$A$6:$AG$487,13+MATCH($J$9,СПИСОК_СТОЛБЦОВ_2,0),0)</f>
        <v>#REF!</v>
      </c>
      <c r="K13" s="50">
        <f>VLOOKUP(A13,'-------НОВАЯ БАЗА'!$A$6:$AG$487,7+MATCH($K$9,СПИСОК_СТОЛБЦОВ_2,0),0)</f>
        <v>72.98</v>
      </c>
      <c r="L13" s="51">
        <f>VLOOKUP(A13,'-------НОВАЯ БАЗА'!$A$6:$AG$487,7+MATCH($L$9,СПИСОК_СТОЛБЦОВ_2,0),0)</f>
        <v>83.45</v>
      </c>
      <c r="M13" s="166" t="e">
        <f t="shared" si="3"/>
        <v>#REF!</v>
      </c>
      <c r="N13" s="167" t="e">
        <f t="shared" si="4"/>
        <v>#REF!</v>
      </c>
      <c r="O13" s="166" t="e">
        <f t="shared" si="5"/>
        <v>#REF!</v>
      </c>
      <c r="P13" s="167" t="e">
        <f t="shared" si="6"/>
        <v>#REF!</v>
      </c>
      <c r="Q13" s="158" t="e">
        <f t="shared" si="7"/>
        <v>#REF!</v>
      </c>
      <c r="R13" s="176" t="e">
        <f t="shared" si="7"/>
        <v>#REF!</v>
      </c>
      <c r="S13" s="52" t="e">
        <f t="shared" si="8"/>
        <v>#REF!</v>
      </c>
      <c r="T13" s="178" t="e">
        <f t="shared" si="9"/>
        <v>#REF!</v>
      </c>
      <c r="U13" s="178" t="s">
        <v>17</v>
      </c>
      <c r="V13" s="224" t="e">
        <f t="shared" si="10"/>
        <v>#REF!</v>
      </c>
      <c r="W13" s="224" t="e">
        <f t="shared" si="11"/>
        <v>#REF!</v>
      </c>
      <c r="AB13" s="31">
        <v>7721632827</v>
      </c>
      <c r="AC13" s="31" t="s">
        <v>133</v>
      </c>
      <c r="AD13" s="31" t="s">
        <v>134</v>
      </c>
    </row>
    <row r="14" spans="1:30" s="31" customFormat="1" ht="17.25" customHeight="1">
      <c r="A14" s="27">
        <f t="shared" si="12"/>
        <v>5</v>
      </c>
      <c r="B14" s="46" t="str">
        <f>'-------НОВАЯ БАЗА'!B15</f>
        <v>Железногорский район</v>
      </c>
      <c r="C14" s="47" t="str">
        <f>'-------НОВАЯ БАЗА'!D15</f>
        <v>Студенокский сельсовет</v>
      </c>
      <c r="D14" s="48" t="str">
        <f>'-------НОВАЯ БАЗА'!E15</f>
        <v>закрытая</v>
      </c>
      <c r="E14" s="48" t="str">
        <f>'-------НОВАЯ БАЗА'!F15</f>
        <v xml:space="preserve">МУП «Районное коммунальное хозяйство»  </v>
      </c>
      <c r="F14" s="144">
        <f>'-------НОВАЯ БАЗА'!G15</f>
        <v>4633037132</v>
      </c>
      <c r="G14" s="147" t="e">
        <f>VLOOKUP(A14,'-------НОВАЯ БАЗА'!$A$6:$AG$487,7+MATCH($G$9,СПИСОК_СТОЛБЦОВ_2,0),0)</f>
        <v>#REF!</v>
      </c>
      <c r="H14" s="142">
        <f>VLOOKUP(A14,'-------НОВАЯ БАЗА'!$A$6:$AG$487,7+MATCH($H$9,СПИСОК_СТОЛБЦОВ_2,0),0)</f>
        <v>2268.33</v>
      </c>
      <c r="I14" s="148">
        <f>VLOOKUP(A14,'-------НОВАЯ БАЗА'!$A$6:$AG$487,7+MATCH($I$9,СПИСОК_СТОЛБЦОВ_2,0),0)</f>
        <v>2585.9</v>
      </c>
      <c r="J14" s="49" t="e">
        <f>VLOOKUP(A14,'-------НОВАЯ БАЗА'!$A$6:$AG$487,13+MATCH($J$9,СПИСОК_СТОЛБЦОВ_2,0),0)</f>
        <v>#REF!</v>
      </c>
      <c r="K14" s="50">
        <f>VLOOKUP(A14,'-------НОВАЯ БАЗА'!$A$6:$AG$487,7+MATCH($K$9,СПИСОК_СТОЛБЦОВ_2,0),0)</f>
        <v>72.98</v>
      </c>
      <c r="L14" s="51">
        <f>VLOOKUP(A14,'-------НОВАЯ БАЗА'!$A$6:$AG$487,7+MATCH($L$9,СПИСОК_СТОЛБЦОВ_2,0),0)</f>
        <v>83.45</v>
      </c>
      <c r="M14" s="166" t="e">
        <f t="shared" si="3"/>
        <v>#REF!</v>
      </c>
      <c r="N14" s="167" t="e">
        <f t="shared" si="4"/>
        <v>#REF!</v>
      </c>
      <c r="O14" s="166" t="e">
        <f t="shared" si="5"/>
        <v>#REF!</v>
      </c>
      <c r="P14" s="167" t="e">
        <f t="shared" si="6"/>
        <v>#REF!</v>
      </c>
      <c r="Q14" s="158" t="e">
        <f t="shared" si="7"/>
        <v>#REF!</v>
      </c>
      <c r="R14" s="176" t="e">
        <f t="shared" si="7"/>
        <v>#REF!</v>
      </c>
      <c r="S14" s="52" t="e">
        <f t="shared" si="8"/>
        <v>#REF!</v>
      </c>
      <c r="T14" s="178" t="e">
        <f t="shared" si="9"/>
        <v>#REF!</v>
      </c>
      <c r="U14" s="178" t="s">
        <v>17</v>
      </c>
      <c r="V14" s="224" t="e">
        <f t="shared" si="10"/>
        <v>#REF!</v>
      </c>
      <c r="W14" s="224" t="e">
        <f t="shared" si="11"/>
        <v>#REF!</v>
      </c>
      <c r="AB14" s="31">
        <v>4621009099</v>
      </c>
      <c r="AC14" s="31" t="s">
        <v>136</v>
      </c>
      <c r="AD14" s="31" t="s">
        <v>135</v>
      </c>
    </row>
    <row r="15" spans="1:30" s="31" customFormat="1" ht="15" customHeight="1">
      <c r="A15" s="27">
        <f t="shared" si="12"/>
        <v>6</v>
      </c>
      <c r="B15" s="46" t="str">
        <f>'-------НОВАЯ БАЗА'!B17</f>
        <v>Касторенский район</v>
      </c>
      <c r="C15" s="47" t="str">
        <f>'-------НОВАЯ БАЗА'!D17</f>
        <v>Лачиновский сельсовет</v>
      </c>
      <c r="D15" s="48" t="str">
        <f>'-------НОВАЯ БАЗА'!E17</f>
        <v>закрытая</v>
      </c>
      <c r="E15" s="48" t="str">
        <f>'-------НОВАЯ БАЗА'!F17</f>
        <v xml:space="preserve">ГУПКО "Курскоблжилкомхоз" </v>
      </c>
      <c r="F15" s="144">
        <f>'-------НОВАЯ БАЗА'!G17</f>
        <v>4632024035</v>
      </c>
      <c r="G15" s="147" t="e">
        <f>VLOOKUP(A15,'-------НОВАЯ БАЗА'!$A$6:$AG$487,7+MATCH($G$9,СПИСОК_СТОЛБЦОВ_2,0),0)</f>
        <v>#REF!</v>
      </c>
      <c r="H15" s="142">
        <f>VLOOKUP(A15,'-------НОВАЯ БАЗА'!$A$6:$AG$487,7+MATCH($H$9,СПИСОК_СТОЛБЦОВ_2,0),0)</f>
        <v>0</v>
      </c>
      <c r="I15" s="148">
        <f>VLOOKUP(A15,'-------НОВАЯ БАЗА'!$A$6:$AG$487,7+MATCH($I$9,СПИСОК_СТОЛБЦОВ_2,0),0)</f>
        <v>0</v>
      </c>
      <c r="J15" s="49" t="e">
        <f>VLOOKUP(A15,'-------НОВАЯ БАЗА'!$A$6:$AG$487,13+MATCH($J$9,СПИСОК_СТОЛБЦОВ_2,0),0)</f>
        <v>#REF!</v>
      </c>
      <c r="K15" s="50">
        <f>VLOOKUP(A15,'-------НОВАЯ БАЗА'!$A$6:$AG$487,7+MATCH($K$9,СПИСОК_СТОЛБЦОВ_2,0),0)</f>
        <v>72.983999999999995</v>
      </c>
      <c r="L15" s="51">
        <f>VLOOKUP(A15,'-------НОВАЯ БАЗА'!$A$6:$AG$487,7+MATCH($L$9,СПИСОК_СТОЛБЦОВ_2,0),0)</f>
        <v>77.051999999999992</v>
      </c>
      <c r="M15" s="166" t="e">
        <f t="shared" si="3"/>
        <v>#REF!</v>
      </c>
      <c r="N15" s="167" t="e">
        <f t="shared" si="4"/>
        <v>#REF!</v>
      </c>
      <c r="O15" s="166" t="e">
        <f t="shared" si="5"/>
        <v>#REF!</v>
      </c>
      <c r="P15" s="167" t="e">
        <f t="shared" si="6"/>
        <v>#REF!</v>
      </c>
      <c r="Q15" s="158" t="e">
        <f t="shared" si="7"/>
        <v>#REF!</v>
      </c>
      <c r="R15" s="176" t="e">
        <f t="shared" si="7"/>
        <v>#REF!</v>
      </c>
      <c r="S15" s="52" t="e">
        <f t="shared" si="8"/>
        <v>#REF!</v>
      </c>
      <c r="T15" s="178" t="e">
        <f t="shared" si="9"/>
        <v>#REF!</v>
      </c>
      <c r="U15" s="204" t="s">
        <v>16</v>
      </c>
      <c r="V15" s="224" t="e">
        <f t="shared" si="10"/>
        <v>#REF!</v>
      </c>
      <c r="W15" s="224" t="e">
        <f t="shared" si="11"/>
        <v>#REF!</v>
      </c>
      <c r="AB15" s="31">
        <v>4633022993</v>
      </c>
      <c r="AC15" s="31" t="s">
        <v>137</v>
      </c>
      <c r="AD15" s="31" t="s">
        <v>135</v>
      </c>
    </row>
    <row r="16" spans="1:30" s="31" customFormat="1" ht="15" customHeight="1">
      <c r="A16" s="27">
        <f t="shared" si="12"/>
        <v>7</v>
      </c>
      <c r="B16" s="46" t="str">
        <f>'-------НОВАЯ БАЗА'!B19</f>
        <v>Курский район</v>
      </c>
      <c r="C16" s="47" t="str">
        <f>'-------НОВАЯ БАЗА'!D19</f>
        <v xml:space="preserve"> Клюквинский сельсовет</v>
      </c>
      <c r="D16" s="48" t="str">
        <f>'-------НОВАЯ БАЗА'!E19</f>
        <v>закрытая</v>
      </c>
      <c r="E16" s="48" t="str">
        <f>'-------НОВАЯ БАЗА'!F19</f>
        <v xml:space="preserve">АО "ГАЗСПЕЦРЕСУРС" </v>
      </c>
      <c r="F16" s="144">
        <f>'-------НОВАЯ БАЗА'!G19</f>
        <v>4611016308</v>
      </c>
      <c r="G16" s="147" t="e">
        <f>VLOOKUP(A16,'-------НОВАЯ БАЗА'!$A$6:$AG$487,7+MATCH($G$9,СПИСОК_СТОЛБЦОВ_2,0),0)</f>
        <v>#REF!</v>
      </c>
      <c r="H16" s="142">
        <f>VLOOKUP(A16,'-------НОВАЯ БАЗА'!$A$6:$AG$487,7+MATCH($H$9,СПИСОК_СТОЛБЦОВ_2,0),0)</f>
        <v>2126.58</v>
      </c>
      <c r="I16" s="148">
        <f>VLOOKUP(A16,'-------НОВАЯ БАЗА'!$A$6:$AG$487,7+MATCH($I$9,СПИСОК_СТОЛБЦОВ_2,0),0)</f>
        <v>2424.3000000000002</v>
      </c>
      <c r="J16" s="49" t="e">
        <f>VLOOKUP(A16,'-------НОВАЯ БАЗА'!$A$6:$AG$487,13+MATCH($J$9,СПИСОК_СТОЛБЦОВ_2,0),0)</f>
        <v>#REF!</v>
      </c>
      <c r="K16" s="50">
        <f>VLOOKUP(A16,'-------НОВАЯ БАЗА'!$A$6:$AG$487,7+MATCH($K$9,СПИСОК_СТОЛБЦОВ_2,0),0)</f>
        <v>54.335999999999999</v>
      </c>
      <c r="L16" s="51">
        <f>VLOOKUP(A16,'-------НОВАЯ БАЗА'!$A$6:$AG$487,7+MATCH($L$9,СПИСОК_СТОЛБЦОВ_2,0),0)</f>
        <v>56.675999999999995</v>
      </c>
      <c r="M16" s="166" t="e">
        <f t="shared" si="3"/>
        <v>#REF!</v>
      </c>
      <c r="N16" s="167" t="e">
        <f t="shared" si="4"/>
        <v>#REF!</v>
      </c>
      <c r="O16" s="166" t="e">
        <f t="shared" si="5"/>
        <v>#REF!</v>
      </c>
      <c r="P16" s="167" t="e">
        <f t="shared" si="6"/>
        <v>#REF!</v>
      </c>
      <c r="Q16" s="158" t="e">
        <f t="shared" si="7"/>
        <v>#REF!</v>
      </c>
      <c r="R16" s="176" t="e">
        <f t="shared" si="7"/>
        <v>#REF!</v>
      </c>
      <c r="S16" s="52" t="e">
        <f t="shared" si="8"/>
        <v>#REF!</v>
      </c>
      <c r="T16" s="178" t="e">
        <f t="shared" si="9"/>
        <v>#REF!</v>
      </c>
      <c r="U16" s="254" t="s">
        <v>16</v>
      </c>
      <c r="V16" s="224" t="e">
        <f t="shared" si="10"/>
        <v>#REF!</v>
      </c>
      <c r="W16" s="224" t="e">
        <f t="shared" si="11"/>
        <v>#REF!</v>
      </c>
      <c r="AB16" s="31">
        <v>4620001192</v>
      </c>
      <c r="AC16" s="31" t="s">
        <v>138</v>
      </c>
      <c r="AD16" s="31" t="s">
        <v>134</v>
      </c>
    </row>
    <row r="17" spans="1:32" s="55" customFormat="1" ht="15" customHeight="1">
      <c r="A17" s="27">
        <f t="shared" si="12"/>
        <v>8</v>
      </c>
      <c r="B17" s="46" t="str">
        <f>'-------НОВАЯ БАЗА'!B21</f>
        <v>Курский район</v>
      </c>
      <c r="C17" s="47">
        <f>'-------НОВАЯ БАЗА'!D21</f>
        <v>0</v>
      </c>
      <c r="D17" s="48" t="str">
        <f>'-------НОВАЯ БАЗА'!E21</f>
        <v>открытая</v>
      </c>
      <c r="E17" s="48" t="str">
        <f>'-------НОВАЯ БАЗА'!F21</f>
        <v>ФГБУ "ЦЖКУ" Минобороны России</v>
      </c>
      <c r="F17" s="144">
        <f>'-------НОВАЯ БАЗА'!G21</f>
        <v>7729314745</v>
      </c>
      <c r="G17" s="147" t="e">
        <f>VLOOKUP(A17,'-------НОВАЯ БАЗА'!$A$6:$AG$487,7+MATCH($G$9,СПИСОК_СТОЛБЦОВ_2,0),0)</f>
        <v>#REF!</v>
      </c>
      <c r="H17" s="142">
        <f>VLOOKUP(A17,'-------НОВАЯ БАЗА'!$A$6:$AG$487,7+MATCH($H$9,СПИСОК_СТОЛБЦОВ_2,0),0)</f>
        <v>1666.93</v>
      </c>
      <c r="I17" s="148">
        <f>VLOOKUP(A17,'-------НОВАЯ БАЗА'!$A$6:$AG$487,7+MATCH($I$9,СПИСОК_СТОЛБЦОВ_2,0),0)</f>
        <v>1898.63</v>
      </c>
      <c r="J17" s="49" t="e">
        <f>VLOOKUP(A17,'-------НОВАЯ БАЗА'!$A$6:$AG$487,13+MATCH($J$9,СПИСОК_СТОЛБЦОВ_2,0),0)</f>
        <v>#REF!</v>
      </c>
      <c r="K17" s="50">
        <f>VLOOKUP(A17,'-------НОВАЯ БАЗА'!$A$6:$AG$487,7+MATCH($K$9,СПИСОК_СТОЛБЦОВ_2,0),0)</f>
        <v>34.512</v>
      </c>
      <c r="L17" s="51">
        <f>VLOOKUP(A17,'-------НОВАЯ БАЗА'!$A$6:$AG$487,7+MATCH($L$9,СПИСОК_СТОЛБЦОВ_2,0),0)</f>
        <v>38.770000000000003</v>
      </c>
      <c r="M17" s="166" t="e">
        <f t="shared" si="3"/>
        <v>#REF!</v>
      </c>
      <c r="N17" s="167" t="e">
        <f t="shared" si="4"/>
        <v>#REF!</v>
      </c>
      <c r="O17" s="166" t="e">
        <f t="shared" si="5"/>
        <v>#REF!</v>
      </c>
      <c r="P17" s="167" t="e">
        <f t="shared" si="6"/>
        <v>#REF!</v>
      </c>
      <c r="Q17" s="158" t="e">
        <f t="shared" si="7"/>
        <v>#REF!</v>
      </c>
      <c r="R17" s="176" t="e">
        <f t="shared" si="7"/>
        <v>#REF!</v>
      </c>
      <c r="S17" s="52" t="e">
        <f t="shared" si="8"/>
        <v>#REF!</v>
      </c>
      <c r="T17" s="178" t="e">
        <f t="shared" si="9"/>
        <v>#REF!</v>
      </c>
      <c r="U17" s="178" t="s">
        <v>16</v>
      </c>
      <c r="V17" s="224" t="e">
        <f t="shared" si="10"/>
        <v>#REF!</v>
      </c>
      <c r="W17" s="224" t="e">
        <f t="shared" si="11"/>
        <v>#REF!</v>
      </c>
      <c r="X17" s="31"/>
      <c r="Y17" s="31"/>
      <c r="Z17" s="31"/>
      <c r="AB17" s="31">
        <v>4630001280</v>
      </c>
      <c r="AC17" s="31" t="s">
        <v>139</v>
      </c>
      <c r="AD17" s="31" t="s">
        <v>134</v>
      </c>
      <c r="AE17" s="31"/>
      <c r="AF17" s="31"/>
    </row>
    <row r="18" spans="1:32" s="55" customFormat="1" ht="15" customHeight="1">
      <c r="A18" s="27">
        <f t="shared" si="12"/>
        <v>9</v>
      </c>
      <c r="B18" s="46" t="str">
        <f>'-------НОВАЯ БАЗА'!B23</f>
        <v>Курский район</v>
      </c>
      <c r="C18" s="47">
        <f>'-------НОВАЯ БАЗА'!D23</f>
        <v>0</v>
      </c>
      <c r="D18" s="48" t="str">
        <f>'-------НОВАЯ БАЗА'!E23</f>
        <v>открытая</v>
      </c>
      <c r="E18" s="48" t="str">
        <f>'-------НОВАЯ БАЗА'!F23</f>
        <v>«АО «РИР Энерго» (филиал  АО «РИР Энерго» - «Курская генерация»)</v>
      </c>
      <c r="F18" s="144">
        <f>'-------НОВАЯ БАЗА'!G23</f>
        <v>6829012680</v>
      </c>
      <c r="G18" s="147" t="e">
        <f>VLOOKUP(A18,'-------НОВАЯ БАЗА'!$A$6:$AG$487,7+MATCH($G$9,СПИСОК_СТОЛБЦОВ_2,0),0)</f>
        <v>#REF!</v>
      </c>
      <c r="H18" s="142">
        <f>VLOOKUP(A18,'-------НОВАЯ БАЗА'!$A$6:$AG$487,7+MATCH($H$9,СПИСОК_СТОЛБЦОВ_2,0),0)</f>
        <v>0</v>
      </c>
      <c r="I18" s="148">
        <f>VLOOKUP(A18,'-------НОВАЯ БАЗА'!$A$6:$AG$487,7+MATCH($I$9,СПИСОК_СТОЛБЦОВ_2,0),0)</f>
        <v>0</v>
      </c>
      <c r="J18" s="49" t="e">
        <f>VLOOKUP(A18,'-------НОВАЯ БАЗА'!$A$6:$AG$487,13+MATCH($J$9,СПИСОК_СТОЛБЦОВ_2,0),0)</f>
        <v>#REF!</v>
      </c>
      <c r="K18" s="50">
        <f>VLOOKUP(A18,'-------НОВАЯ БАЗА'!$A$6:$AG$487,7+MATCH($K$9,СПИСОК_СТОЛБЦОВ_2,0),0)</f>
        <v>35.495999999999995</v>
      </c>
      <c r="L18" s="51">
        <f>VLOOKUP(A18,'-------НОВАЯ БАЗА'!$A$6:$AG$487,7+MATCH($L$9,СПИСОК_СТОЛБЦОВ_2,0),0)</f>
        <v>36.18</v>
      </c>
      <c r="M18" s="166" t="e">
        <f t="shared" si="3"/>
        <v>#REF!</v>
      </c>
      <c r="N18" s="167" t="e">
        <f t="shared" si="4"/>
        <v>#REF!</v>
      </c>
      <c r="O18" s="166" t="e">
        <f t="shared" si="5"/>
        <v>#REF!</v>
      </c>
      <c r="P18" s="167" t="e">
        <f t="shared" si="6"/>
        <v>#REF!</v>
      </c>
      <c r="Q18" s="158" t="e">
        <f t="shared" si="7"/>
        <v>#REF!</v>
      </c>
      <c r="R18" s="176" t="e">
        <f t="shared" si="7"/>
        <v>#REF!</v>
      </c>
      <c r="S18" s="52" t="e">
        <f t="shared" si="8"/>
        <v>#REF!</v>
      </c>
      <c r="T18" s="178" t="e">
        <f t="shared" si="9"/>
        <v>#REF!</v>
      </c>
      <c r="U18" s="53" t="s">
        <v>16</v>
      </c>
      <c r="V18" s="224" t="e">
        <f t="shared" si="10"/>
        <v>#REF!</v>
      </c>
      <c r="W18" s="224" t="e">
        <f t="shared" si="11"/>
        <v>#REF!</v>
      </c>
      <c r="X18" s="31"/>
      <c r="Y18" s="31"/>
      <c r="Z18" s="31"/>
      <c r="AB18" s="55">
        <v>4632121159</v>
      </c>
      <c r="AC18" s="55" t="s">
        <v>140</v>
      </c>
      <c r="AD18" s="55" t="s">
        <v>134</v>
      </c>
      <c r="AF18" s="31"/>
    </row>
    <row r="19" spans="1:32" s="31" customFormat="1" ht="15" customHeight="1">
      <c r="A19" s="27">
        <f t="shared" si="12"/>
        <v>10</v>
      </c>
      <c r="B19" s="46" t="str">
        <f>'-------НОВАЯ БАЗА'!B25</f>
        <v>Курский район</v>
      </c>
      <c r="C19" s="47" t="str">
        <f>'-------НОВАЯ БАЗА'!D25</f>
        <v>Рышковский сельсовет</v>
      </c>
      <c r="D19" s="48" t="str">
        <f>'-------НОВАЯ БАЗА'!E25</f>
        <v>закрытая</v>
      </c>
      <c r="E19" s="48" t="str">
        <f>'-------НОВАЯ БАЗА'!F25</f>
        <v xml:space="preserve">ГУПКО "Курскоблжилкомхоз" </v>
      </c>
      <c r="F19" s="144">
        <f>'-------НОВАЯ БАЗА'!G25</f>
        <v>4632024035</v>
      </c>
      <c r="G19" s="147" t="e">
        <f>VLOOKUP(A19,'-------НОВАЯ БАЗА'!$A$6:$AG$487,7+MATCH($G$9,СПИСОК_СТОЛБЦОВ_2,0),0)</f>
        <v>#REF!</v>
      </c>
      <c r="H19" s="142">
        <f>VLOOKUP(A19,'-------НОВАЯ БАЗА'!$A$6:$AG$487,7+MATCH($H$9,СПИСОК_СТОЛБЦОВ_2,0),0)</f>
        <v>0</v>
      </c>
      <c r="I19" s="148">
        <f>VLOOKUP(A19,'-------НОВАЯ БАЗА'!$A$6:$AG$487,7+MATCH($I$9,СПИСОК_СТОЛБЦОВ_2,0),0)</f>
        <v>0</v>
      </c>
      <c r="J19" s="49" t="e">
        <f>VLOOKUP(A19,'-------НОВАЯ БАЗА'!$A$6:$AG$487,13+MATCH($J$9,СПИСОК_СТОЛБЦОВ_2,0),0)</f>
        <v>#REF!</v>
      </c>
      <c r="K19" s="50">
        <f>VLOOKUP(A19,'-------НОВАЯ БАЗА'!$A$6:$AG$487,7+MATCH($K$9,СПИСОК_СТОЛБЦОВ_2,0),0)</f>
        <v>0</v>
      </c>
      <c r="L19" s="51">
        <f>VLOOKUP(A19,'-------НОВАЯ БАЗА'!$A$6:$AG$487,7+MATCH($L$9,СПИСОК_СТОЛБЦОВ_2,0),0)</f>
        <v>0</v>
      </c>
      <c r="M19" s="166" t="e">
        <f t="shared" si="3"/>
        <v>#REF!</v>
      </c>
      <c r="N19" s="167" t="e">
        <f t="shared" si="4"/>
        <v>#REF!</v>
      </c>
      <c r="O19" s="166" t="e">
        <f t="shared" si="5"/>
        <v>#REF!</v>
      </c>
      <c r="P19" s="167" t="e">
        <f t="shared" si="6"/>
        <v>#REF!</v>
      </c>
      <c r="Q19" s="158" t="e">
        <f t="shared" si="7"/>
        <v>#REF!</v>
      </c>
      <c r="R19" s="176" t="e">
        <f t="shared" si="7"/>
        <v>#REF!</v>
      </c>
      <c r="S19" s="52" t="e">
        <f t="shared" si="8"/>
        <v>#REF!</v>
      </c>
      <c r="T19" s="178" t="e">
        <f t="shared" si="9"/>
        <v>#REF!</v>
      </c>
      <c r="U19" s="204" t="s">
        <v>16</v>
      </c>
      <c r="V19" s="224" t="e">
        <f t="shared" si="10"/>
        <v>#REF!</v>
      </c>
      <c r="W19" s="224" t="e">
        <f t="shared" si="11"/>
        <v>#REF!</v>
      </c>
      <c r="AB19" s="31">
        <v>4632000330</v>
      </c>
      <c r="AC19" s="31" t="s">
        <v>141</v>
      </c>
      <c r="AD19" s="31" t="s">
        <v>134</v>
      </c>
    </row>
    <row r="20" spans="1:32" s="31" customFormat="1" ht="15" customHeight="1">
      <c r="A20" s="27">
        <f t="shared" si="12"/>
        <v>11</v>
      </c>
      <c r="B20" s="46" t="str">
        <f>'-------НОВАЯ БАЗА'!B27</f>
        <v>Курский район</v>
      </c>
      <c r="C20" s="47" t="str">
        <f>'-------НОВАЯ БАЗА'!D27</f>
        <v>Моковский сельсовет</v>
      </c>
      <c r="D20" s="48" t="str">
        <f>'-------НОВАЯ БАЗА'!E27</f>
        <v>закрытая</v>
      </c>
      <c r="E20" s="48" t="str">
        <f>'-------НОВАЯ БАЗА'!F27</f>
        <v xml:space="preserve">ГУПКО "Курскоблжилкомхоз" </v>
      </c>
      <c r="F20" s="144">
        <f>'-------НОВАЯ БАЗА'!G27</f>
        <v>4632024035</v>
      </c>
      <c r="G20" s="147" t="e">
        <f>VLOOKUP(A20,'-------НОВАЯ БАЗА'!$A$6:$AG$487,7+MATCH($G$9,СПИСОК_СТОЛБЦОВ_2,0),0)</f>
        <v>#REF!</v>
      </c>
      <c r="H20" s="142">
        <f>VLOOKUP(A20,'-------НОВАЯ БАЗА'!$A$6:$AG$487,7+MATCH($H$9,СПИСОК_СТОЛБЦОВ_2,0),0)</f>
        <v>0</v>
      </c>
      <c r="I20" s="148">
        <f>VLOOKUP(A20,'-------НОВАЯ БАЗА'!$A$6:$AG$487,7+MATCH($I$9,СПИСОК_СТОЛБЦОВ_2,0),0)</f>
        <v>0</v>
      </c>
      <c r="J20" s="49" t="e">
        <f>VLOOKUP(A20,'-------НОВАЯ БАЗА'!$A$6:$AG$487,13+MATCH($J$9,СПИСОК_СТОЛБЦОВ_2,0),0)</f>
        <v>#REF!</v>
      </c>
      <c r="K20" s="50">
        <f>VLOOKUP(A20,'-------НОВАЯ БАЗА'!$A$6:$AG$487,7+MATCH($K$9,СПИСОК_СТОЛБЦОВ_2,0),0)</f>
        <v>0</v>
      </c>
      <c r="L20" s="51">
        <f>VLOOKUP(A20,'-------НОВАЯ БАЗА'!$A$6:$AG$487,7+MATCH($L$9,СПИСОК_СТОЛБЦОВ_2,0),0)</f>
        <v>0</v>
      </c>
      <c r="M20" s="166" t="e">
        <f t="shared" si="3"/>
        <v>#REF!</v>
      </c>
      <c r="N20" s="167" t="e">
        <f t="shared" si="4"/>
        <v>#REF!</v>
      </c>
      <c r="O20" s="166" t="e">
        <f t="shared" si="5"/>
        <v>#REF!</v>
      </c>
      <c r="P20" s="167" t="e">
        <f t="shared" si="6"/>
        <v>#REF!</v>
      </c>
      <c r="Q20" s="158" t="e">
        <f t="shared" si="7"/>
        <v>#REF!</v>
      </c>
      <c r="R20" s="176" t="e">
        <f t="shared" si="7"/>
        <v>#REF!</v>
      </c>
      <c r="S20" s="52" t="e">
        <f t="shared" si="8"/>
        <v>#REF!</v>
      </c>
      <c r="T20" s="178" t="e">
        <f t="shared" si="9"/>
        <v>#REF!</v>
      </c>
      <c r="U20" s="178" t="s">
        <v>16</v>
      </c>
      <c r="V20" s="224" t="e">
        <f t="shared" si="10"/>
        <v>#REF!</v>
      </c>
      <c r="W20" s="224" t="e">
        <f t="shared" si="11"/>
        <v>#REF!</v>
      </c>
      <c r="AB20" s="31">
        <v>4623002116</v>
      </c>
      <c r="AC20" s="31" t="s">
        <v>142</v>
      </c>
      <c r="AD20" s="31" t="s">
        <v>135</v>
      </c>
    </row>
    <row r="21" spans="1:32" s="31" customFormat="1" ht="15" customHeight="1">
      <c r="A21" s="27">
        <f t="shared" si="12"/>
        <v>12</v>
      </c>
      <c r="B21" s="46" t="str">
        <f>'-------НОВАЯ БАЗА'!B29</f>
        <v>Курский район</v>
      </c>
      <c r="C21" s="47" t="str">
        <f>'-------НОВАЯ БАЗА'!D29</f>
        <v>Моковский сельсовет</v>
      </c>
      <c r="D21" s="48" t="str">
        <f>'-------НОВАЯ БАЗА'!E29</f>
        <v>закрытая</v>
      </c>
      <c r="E21" s="48" t="str">
        <f>'-------НОВАЯ БАЗА'!F29</f>
        <v>Индивидуальный предприниматель Рустем Мансур Исмаилович</v>
      </c>
      <c r="F21" s="144">
        <f>'-------НОВАЯ БАЗА'!G29</f>
        <v>461109152080</v>
      </c>
      <c r="G21" s="147" t="e">
        <f>VLOOKUP(A21,'-------НОВАЯ БАЗА'!$A$6:$AG$487,7+MATCH($G$9,СПИСОК_СТОЛБЦОВ_2,0),0)</f>
        <v>#REF!</v>
      </c>
      <c r="H21" s="142">
        <f>VLOOKUP(A21,'-------НОВАЯ БАЗА'!$A$6:$AG$487,7+MATCH($H$9,СПИСОК_СТОЛБЦОВ_2,0),0)</f>
        <v>2437.5100000000002</v>
      </c>
      <c r="I21" s="148">
        <f>VLOOKUP(A21,'-------НОВАЯ БАЗА'!$A$6:$AG$487,7+MATCH($I$9,СПИСОК_СТОЛБЦОВ_2,0),0)</f>
        <v>2507.09</v>
      </c>
      <c r="J21" s="49" t="e">
        <f>VLOOKUP(A21,'-------НОВАЯ БАЗА'!$A$6:$AG$487,13+MATCH($J$9,СПИСОК_СТОЛБЦОВ_2,0),0)</f>
        <v>#REF!</v>
      </c>
      <c r="K21" s="50">
        <f>VLOOKUP(A21,'-------НОВАЯ БАЗА'!$A$6:$AG$487,7+MATCH($K$9,СПИСОК_СТОЛБЦОВ_2,0),0)</f>
        <v>14.58</v>
      </c>
      <c r="L21" s="51">
        <f>VLOOKUP(A21,'-------НОВАЯ БАЗА'!$A$6:$AG$487,7+MATCH($L$9,СПИСОК_СТОЛБЦОВ_2,0),0)</f>
        <v>15.68</v>
      </c>
      <c r="M21" s="166" t="e">
        <f t="shared" si="3"/>
        <v>#REF!</v>
      </c>
      <c r="N21" s="167" t="e">
        <f t="shared" si="4"/>
        <v>#REF!</v>
      </c>
      <c r="O21" s="166" t="e">
        <f t="shared" si="5"/>
        <v>#REF!</v>
      </c>
      <c r="P21" s="167" t="e">
        <f t="shared" si="6"/>
        <v>#REF!</v>
      </c>
      <c r="Q21" s="158" t="e">
        <f t="shared" si="7"/>
        <v>#REF!</v>
      </c>
      <c r="R21" s="176" t="e">
        <f t="shared" si="7"/>
        <v>#REF!</v>
      </c>
      <c r="S21" s="52" t="e">
        <f t="shared" si="8"/>
        <v>#REF!</v>
      </c>
      <c r="T21" s="178" t="e">
        <f t="shared" si="9"/>
        <v>#REF!</v>
      </c>
      <c r="U21" s="53" t="s">
        <v>17</v>
      </c>
      <c r="V21" s="224" t="e">
        <f t="shared" si="10"/>
        <v>#REF!</v>
      </c>
      <c r="W21" s="224" t="e">
        <f t="shared" si="11"/>
        <v>#REF!</v>
      </c>
      <c r="AB21" s="31">
        <v>4610006900</v>
      </c>
      <c r="AC21" s="31" t="s">
        <v>143</v>
      </c>
      <c r="AD21" s="31" t="s">
        <v>135</v>
      </c>
    </row>
    <row r="22" spans="1:32" s="31" customFormat="1" ht="15" customHeight="1">
      <c r="A22" s="27">
        <f t="shared" si="12"/>
        <v>13</v>
      </c>
      <c r="B22" s="46" t="str">
        <f>'-------НОВАЯ БАЗА'!B31</f>
        <v>Курский район</v>
      </c>
      <c r="C22" s="47" t="str">
        <f>'-------НОВАЯ БАЗА'!D31</f>
        <v>Щетинский сельсовет</v>
      </c>
      <c r="D22" s="48" t="str">
        <f>'-------НОВАЯ БАЗА'!E31</f>
        <v>открытая</v>
      </c>
      <c r="E22" s="48" t="str">
        <f>'-------НОВАЯ БАЗА'!F31</f>
        <v>«АО «РИР Энерго» (филиал  АО «РИР Энерго» - «Курская генерация»)</v>
      </c>
      <c r="F22" s="144">
        <f>'-------НОВАЯ БАЗА'!G31</f>
        <v>6829012680</v>
      </c>
      <c r="G22" s="147" t="e">
        <f>VLOOKUP(A22,'-------НОВАЯ БАЗА'!$A$6:$AG$487,7+MATCH($G$9,СПИСОК_СТОЛБЦОВ_2,0),0)</f>
        <v>#REF!</v>
      </c>
      <c r="H22" s="142">
        <f>VLOOKUP(A22,'-------НОВАЯ БАЗА'!$A$6:$AG$487,7+MATCH($H$9,СПИСОК_СТОЛБЦОВ_2,0),0)</f>
        <v>2403.02</v>
      </c>
      <c r="I22" s="148">
        <f>VLOOKUP(A22,'-------НОВАЯ БАЗА'!$A$6:$AG$487,7+MATCH($I$9,СПИСОК_СТОЛБЦОВ_2,0),0)</f>
        <v>2710.6065599999997</v>
      </c>
      <c r="J22" s="49" t="e">
        <f>VLOOKUP(A22,'-------НОВАЯ БАЗА'!$A$6:$AG$487,13+MATCH($J$9,СПИСОК_СТОЛБЦОВ_2,0),0)</f>
        <v>#REF!</v>
      </c>
      <c r="K22" s="50">
        <f>VLOOKUP(A22,'-------НОВАЯ БАЗА'!$A$6:$AG$487,7+MATCH($K$9,СПИСОК_СТОЛБЦОВ_2,0),0)</f>
        <v>35.495999999999995</v>
      </c>
      <c r="L22" s="51">
        <f>VLOOKUP(A22,'-------НОВАЯ БАЗА'!$A$6:$AG$487,7+MATCH($L$9,СПИСОК_СТОЛБЦОВ_2,0),0)</f>
        <v>36.18</v>
      </c>
      <c r="M22" s="166" t="e">
        <f t="shared" si="3"/>
        <v>#REF!</v>
      </c>
      <c r="N22" s="167" t="e">
        <f t="shared" si="4"/>
        <v>#REF!</v>
      </c>
      <c r="O22" s="166" t="e">
        <f t="shared" si="5"/>
        <v>#REF!</v>
      </c>
      <c r="P22" s="167" t="e">
        <f t="shared" si="6"/>
        <v>#REF!</v>
      </c>
      <c r="Q22" s="158" t="e">
        <f t="shared" si="7"/>
        <v>#REF!</v>
      </c>
      <c r="R22" s="176" t="e">
        <f t="shared" si="7"/>
        <v>#REF!</v>
      </c>
      <c r="S22" s="52" t="e">
        <f t="shared" si="8"/>
        <v>#REF!</v>
      </c>
      <c r="T22" s="178" t="e">
        <f t="shared" si="9"/>
        <v>#REF!</v>
      </c>
      <c r="U22" s="178" t="s">
        <v>16</v>
      </c>
      <c r="V22" s="224" t="e">
        <f t="shared" si="10"/>
        <v>#REF!</v>
      </c>
      <c r="W22" s="224" t="e">
        <f t="shared" si="11"/>
        <v>#REF!</v>
      </c>
      <c r="AB22" s="31">
        <v>4633016372</v>
      </c>
      <c r="AC22" s="31" t="s">
        <v>144</v>
      </c>
      <c r="AD22" s="31" t="s">
        <v>134</v>
      </c>
    </row>
    <row r="23" spans="1:32" s="31" customFormat="1" ht="15" customHeight="1">
      <c r="A23" s="27">
        <f t="shared" si="12"/>
        <v>14</v>
      </c>
      <c r="B23" s="46" t="str">
        <f>'-------НОВАЯ БАЗА'!B33</f>
        <v>Курский район</v>
      </c>
      <c r="C23" s="47" t="str">
        <f>'-------НОВАЯ БАЗА'!D33</f>
        <v>Щетинский сельсовет</v>
      </c>
      <c r="D23" s="48" t="str">
        <f>'-------НОВАЯ БАЗА'!E33</f>
        <v>закрытая</v>
      </c>
      <c r="E23" s="48" t="str">
        <f>'-------НОВАЯ БАЗА'!F33</f>
        <v xml:space="preserve">ГУПКО "Курскоблжилкомхоз" </v>
      </c>
      <c r="F23" s="144">
        <f>'-------НОВАЯ БАЗА'!G33</f>
        <v>4632024035</v>
      </c>
      <c r="G23" s="147" t="e">
        <f>VLOOKUP(A23,'-------НОВАЯ БАЗА'!$A$6:$AG$487,7+MATCH($G$9,СПИСОК_СТОЛБЦОВ_2,0),0)</f>
        <v>#REF!</v>
      </c>
      <c r="H23" s="142">
        <f>VLOOKUP(A23,'-------НОВАЯ БАЗА'!$A$6:$AG$487,7+MATCH($H$9,СПИСОК_СТОЛБЦОВ_2,0),0)</f>
        <v>0</v>
      </c>
      <c r="I23" s="148">
        <f>VLOOKUP(A23,'-------НОВАЯ БАЗА'!$A$6:$AG$487,7+MATCH($I$9,СПИСОК_СТОЛБЦОВ_2,0),0)</f>
        <v>0</v>
      </c>
      <c r="J23" s="49" t="e">
        <f>VLOOKUP(A23,'-------НОВАЯ БАЗА'!$A$6:$AG$487,13+MATCH($J$9,СПИСОК_СТОЛБЦОВ_2,0),0)</f>
        <v>#REF!</v>
      </c>
      <c r="K23" s="50">
        <f>VLOOKUP(A23,'-------НОВАЯ БАЗА'!$A$6:$AG$487,7+MATCH($K$9,СПИСОК_СТОЛБЦОВ_2,0),0)</f>
        <v>0</v>
      </c>
      <c r="L23" s="51">
        <f>VLOOKUP(A23,'-------НОВАЯ БАЗА'!$A$6:$AG$487,7+MATCH($L$9,СПИСОК_СТОЛБЦОВ_2,0),0)</f>
        <v>0</v>
      </c>
      <c r="M23" s="166" t="e">
        <f t="shared" si="3"/>
        <v>#REF!</v>
      </c>
      <c r="N23" s="167" t="e">
        <f t="shared" si="4"/>
        <v>#REF!</v>
      </c>
      <c r="O23" s="166" t="e">
        <f t="shared" si="5"/>
        <v>#REF!</v>
      </c>
      <c r="P23" s="167" t="e">
        <f t="shared" si="6"/>
        <v>#REF!</v>
      </c>
      <c r="Q23" s="158" t="e">
        <f t="shared" si="7"/>
        <v>#REF!</v>
      </c>
      <c r="R23" s="176" t="e">
        <f t="shared" si="7"/>
        <v>#REF!</v>
      </c>
      <c r="S23" s="52" t="e">
        <f t="shared" si="8"/>
        <v>#REF!</v>
      </c>
      <c r="T23" s="178" t="e">
        <f t="shared" si="9"/>
        <v>#REF!</v>
      </c>
      <c r="U23" s="53" t="s">
        <v>16</v>
      </c>
      <c r="V23" s="224" t="e">
        <f t="shared" si="10"/>
        <v>#REF!</v>
      </c>
      <c r="W23" s="224" t="e">
        <f t="shared" si="11"/>
        <v>#REF!</v>
      </c>
      <c r="AB23" s="31">
        <v>4632033706</v>
      </c>
      <c r="AC23" s="31" t="s">
        <v>145</v>
      </c>
      <c r="AD23" s="31" t="s">
        <v>134</v>
      </c>
    </row>
    <row r="24" spans="1:32" s="31" customFormat="1" ht="15" customHeight="1">
      <c r="A24" s="27">
        <f t="shared" si="12"/>
        <v>15</v>
      </c>
      <c r="B24" s="46" t="str">
        <f>'-------НОВАЯ БАЗА'!B35</f>
        <v>Курский район</v>
      </c>
      <c r="C24" s="47" t="str">
        <f>'-------НОВАЯ БАЗА'!D35</f>
        <v>Щетинский сельсовет</v>
      </c>
      <c r="D24" s="48" t="str">
        <f>'-------НОВАЯ БАЗА'!E35</f>
        <v>закрытая</v>
      </c>
      <c r="E24" s="48" t="str">
        <f>'-------НОВАЯ БАЗА'!F35</f>
        <v>МУП ЖКХ "Родник"</v>
      </c>
      <c r="F24" s="144">
        <f>'-------НОВАЯ БАЗА'!G35</f>
        <v>4611013586</v>
      </c>
      <c r="G24" s="147" t="e">
        <f>VLOOKUP(A24,'-------НОВАЯ БАЗА'!$A$6:$AG$487,7+MATCH($G$9,СПИСОК_СТОЛБЦОВ_2,0),0)</f>
        <v>#REF!</v>
      </c>
      <c r="H24" s="142">
        <f>VLOOKUP(A24,'-------НОВАЯ БАЗА'!$A$6:$AG$487,7+MATCH($H$9,СПИСОК_СТОЛБЦОВ_2,0),0)</f>
        <v>3524.67</v>
      </c>
      <c r="I24" s="148">
        <f>VLOOKUP(A24,'-------НОВАЯ БАЗА'!$A$6:$AG$487,7+MATCH($I$9,СПИСОК_СТОЛБЦОВ_2,0),0)</f>
        <v>3595.17</v>
      </c>
      <c r="J24" s="49" t="e">
        <f>VLOOKUP(A24,'-------НОВАЯ БАЗА'!$A$6:$AG$487,13+MATCH($J$9,СПИСОК_СТОЛБЦОВ_2,0),0)</f>
        <v>#REF!</v>
      </c>
      <c r="K24" s="50">
        <f>VLOOKUP(A24,'-------НОВАЯ БАЗА'!$A$6:$AG$487,7+MATCH($K$9,СПИСОК_СТОЛБЦОВ_2,0),0)</f>
        <v>0</v>
      </c>
      <c r="L24" s="51">
        <f>VLOOKUP(A24,'-------НОВАЯ БАЗА'!$A$6:$AG$487,7+MATCH($L$9,СПИСОК_СТОЛБЦОВ_2,0),0)</f>
        <v>0</v>
      </c>
      <c r="M24" s="166" t="e">
        <f t="shared" si="3"/>
        <v>#REF!</v>
      </c>
      <c r="N24" s="167" t="e">
        <f t="shared" si="4"/>
        <v>#REF!</v>
      </c>
      <c r="O24" s="166" t="e">
        <f t="shared" si="5"/>
        <v>#REF!</v>
      </c>
      <c r="P24" s="167" t="e">
        <f t="shared" si="6"/>
        <v>#REF!</v>
      </c>
      <c r="Q24" s="158" t="e">
        <f t="shared" si="7"/>
        <v>#REF!</v>
      </c>
      <c r="R24" s="176" t="e">
        <f t="shared" si="7"/>
        <v>#REF!</v>
      </c>
      <c r="S24" s="52" t="e">
        <f t="shared" si="8"/>
        <v>#REF!</v>
      </c>
      <c r="T24" s="178" t="e">
        <f t="shared" si="9"/>
        <v>#REF!</v>
      </c>
      <c r="U24" s="178" t="s">
        <v>17</v>
      </c>
      <c r="V24" s="224" t="e">
        <f t="shared" si="10"/>
        <v>#REF!</v>
      </c>
      <c r="W24" s="224" t="e">
        <f t="shared" si="11"/>
        <v>#REF!</v>
      </c>
      <c r="AB24" s="31">
        <v>4607005286</v>
      </c>
      <c r="AC24" s="31" t="s">
        <v>146</v>
      </c>
      <c r="AD24" s="31" t="s">
        <v>135</v>
      </c>
    </row>
    <row r="25" spans="1:32" s="31" customFormat="1" ht="15" customHeight="1">
      <c r="A25" s="27">
        <f t="shared" si="12"/>
        <v>16</v>
      </c>
      <c r="B25" s="46" t="str">
        <f>'-------НОВАЯ БАЗА'!B37</f>
        <v>Курский район</v>
      </c>
      <c r="C25" s="47" t="str">
        <f>'-------НОВАЯ БАЗА'!D37</f>
        <v xml:space="preserve">Ворошневский сельсовет
</v>
      </c>
      <c r="D25" s="48" t="str">
        <f>'-------НОВАЯ БАЗА'!E37</f>
        <v>закрытая</v>
      </c>
      <c r="E25" s="48" t="str">
        <f>'-------НОВАЯ БАЗА'!F37</f>
        <v>МУП ЖКХ "Родник"</v>
      </c>
      <c r="F25" s="144">
        <f>'-------НОВАЯ БАЗА'!G37</f>
        <v>4611013586</v>
      </c>
      <c r="G25" s="147" t="e">
        <f>VLOOKUP(A25,'-------НОВАЯ БАЗА'!$A$6:$AG$487,7+MATCH($G$9,СПИСОК_СТОЛБЦОВ_2,0),0)</f>
        <v>#REF!</v>
      </c>
      <c r="H25" s="142">
        <f>VLOOKUP(A25,'-------НОВАЯ БАЗА'!$A$6:$AG$487,7+MATCH($H$9,СПИСОК_СТОЛБЦОВ_2,0),0)</f>
        <v>3052.71</v>
      </c>
      <c r="I25" s="148">
        <f>VLOOKUP(A25,'-------НОВАЯ БАЗА'!$A$6:$AG$487,7+MATCH($I$9,СПИСОК_СТОЛБЦОВ_2,0),0)</f>
        <v>3479.78</v>
      </c>
      <c r="J25" s="49" t="e">
        <f>VLOOKUP(A25,'-------НОВАЯ БАЗА'!$A$6:$AG$487,13+MATCH($J$9,СПИСОК_СТОЛБЦОВ_2,0),0)</f>
        <v>#REF!</v>
      </c>
      <c r="K25" s="50">
        <f>VLOOKUP(A25,'-------НОВАЯ БАЗА'!$A$6:$AG$487,7+MATCH($K$9,СПИСОК_СТОЛБЦОВ_2,0),0)</f>
        <v>0</v>
      </c>
      <c r="L25" s="51">
        <f>VLOOKUP(A25,'-------НОВАЯ БАЗА'!$A$6:$AG$487,7+MATCH($L$9,СПИСОК_СТОЛБЦОВ_2,0),0)</f>
        <v>0</v>
      </c>
      <c r="M25" s="166" t="e">
        <f t="shared" si="3"/>
        <v>#REF!</v>
      </c>
      <c r="N25" s="167" t="e">
        <f t="shared" si="4"/>
        <v>#REF!</v>
      </c>
      <c r="O25" s="166" t="e">
        <f t="shared" si="5"/>
        <v>#REF!</v>
      </c>
      <c r="P25" s="167" t="e">
        <f t="shared" si="6"/>
        <v>#REF!</v>
      </c>
      <c r="Q25" s="158" t="e">
        <f t="shared" si="7"/>
        <v>#REF!</v>
      </c>
      <c r="R25" s="176" t="e">
        <f t="shared" si="7"/>
        <v>#REF!</v>
      </c>
      <c r="S25" s="52" t="e">
        <f t="shared" si="8"/>
        <v>#REF!</v>
      </c>
      <c r="T25" s="178" t="e">
        <f t="shared" si="9"/>
        <v>#REF!</v>
      </c>
      <c r="U25" s="178" t="s">
        <v>17</v>
      </c>
      <c r="V25" s="224" t="e">
        <f t="shared" si="10"/>
        <v>#REF!</v>
      </c>
      <c r="W25" s="224" t="e">
        <f t="shared" si="11"/>
        <v>#REF!</v>
      </c>
      <c r="AB25" s="31">
        <v>4620014875</v>
      </c>
      <c r="AC25" s="31" t="s">
        <v>71</v>
      </c>
      <c r="AD25" s="31" t="s">
        <v>135</v>
      </c>
    </row>
    <row r="26" spans="1:32" s="31" customFormat="1" ht="15" customHeight="1">
      <c r="A26" s="27">
        <f t="shared" si="12"/>
        <v>17</v>
      </c>
      <c r="B26" s="46" t="str">
        <f>'-------НОВАЯ БАЗА'!B39</f>
        <v>Курчатовский район</v>
      </c>
      <c r="C26" s="47" t="str">
        <f>'-------НОВАЯ БАЗА'!D39</f>
        <v>п.им. К.Либкнехта</v>
      </c>
      <c r="D26" s="48" t="str">
        <f>'-------НОВАЯ БАЗА'!E39</f>
        <v>закрытая</v>
      </c>
      <c r="E26" s="48" t="str">
        <f>'-------НОВАЯ БАЗА'!F39</f>
        <v xml:space="preserve">ГУПКО "Курскоблжилкомхоз"                              </v>
      </c>
      <c r="F26" s="144">
        <f>'-------НОВАЯ БАЗА'!G39</f>
        <v>4632024035</v>
      </c>
      <c r="G26" s="147" t="e">
        <f>VLOOKUP(A26,'-------НОВАЯ БАЗА'!$A$6:$AG$487,7+MATCH($G$9,СПИСОК_СТОЛБЦОВ_2,0),0)</f>
        <v>#REF!</v>
      </c>
      <c r="H26" s="142">
        <f>VLOOKUP(A26,'-------НОВАЯ БАЗА'!$A$6:$AG$487,7+MATCH($H$9,СПИСОК_СТОЛБЦОВ_2,0),0)</f>
        <v>0</v>
      </c>
      <c r="I26" s="148">
        <f>VLOOKUP(A26,'-------НОВАЯ БАЗА'!$A$6:$AG$487,7+MATCH($I$9,СПИСОК_СТОЛБЦОВ_2,0),0)</f>
        <v>0</v>
      </c>
      <c r="J26" s="49" t="e">
        <f>VLOOKUP(A26,'-------НОВАЯ БАЗА'!$A$6:$AG$487,13+MATCH($J$9,СПИСОК_СТОЛБЦОВ_2,0),0)</f>
        <v>#REF!</v>
      </c>
      <c r="K26" s="50">
        <f>VLOOKUP(A26,'-------НОВАЯ БАЗА'!$A$6:$AG$487,7+MATCH($K$9,СПИСОК_СТОЛБЦОВ_2,0),0)</f>
        <v>72.983999999999995</v>
      </c>
      <c r="L26" s="51">
        <f>VLOOKUP(A26,'-------НОВАЯ БАЗА'!$A$6:$AG$487,7+MATCH($L$9,СПИСОК_СТОЛБЦОВ_2,0),0)</f>
        <v>77.051999999999992</v>
      </c>
      <c r="M26" s="166" t="e">
        <f t="shared" si="3"/>
        <v>#REF!</v>
      </c>
      <c r="N26" s="167" t="e">
        <f t="shared" si="4"/>
        <v>#REF!</v>
      </c>
      <c r="O26" s="166" t="e">
        <f t="shared" si="5"/>
        <v>#REF!</v>
      </c>
      <c r="P26" s="167" t="e">
        <f t="shared" si="6"/>
        <v>#REF!</v>
      </c>
      <c r="Q26" s="158" t="e">
        <f t="shared" ref="Q26:R68" si="13">M26+O26</f>
        <v>#REF!</v>
      </c>
      <c r="R26" s="176" t="e">
        <f t="shared" si="13"/>
        <v>#REF!</v>
      </c>
      <c r="S26" s="52" t="e">
        <f t="shared" si="8"/>
        <v>#REF!</v>
      </c>
      <c r="T26" s="178" t="e">
        <f t="shared" si="9"/>
        <v>#REF!</v>
      </c>
      <c r="U26" s="178" t="s">
        <v>16</v>
      </c>
      <c r="V26" s="224" t="e">
        <f t="shared" si="10"/>
        <v>#REF!</v>
      </c>
      <c r="W26" s="224" t="e">
        <f t="shared" si="11"/>
        <v>#REF!</v>
      </c>
      <c r="AB26" s="31">
        <v>4607000231</v>
      </c>
      <c r="AC26" s="31" t="s">
        <v>147</v>
      </c>
      <c r="AD26" s="31" t="s">
        <v>134</v>
      </c>
    </row>
    <row r="27" spans="1:32" s="31" customFormat="1" ht="15" customHeight="1">
      <c r="A27" s="27">
        <f t="shared" si="12"/>
        <v>18</v>
      </c>
      <c r="B27" s="46" t="str">
        <f>'-------НОВАЯ БАЗА'!B41</f>
        <v>Медвенский район</v>
      </c>
      <c r="C27" s="47" t="str">
        <f>'-------НОВАЯ БАЗА'!D41</f>
        <v xml:space="preserve"> п. Медвенка</v>
      </c>
      <c r="D27" s="48" t="str">
        <f>'-------НОВАЯ БАЗА'!E41</f>
        <v>закрытая</v>
      </c>
      <c r="E27" s="48" t="str">
        <f>'-------НОВАЯ БАЗА'!F41</f>
        <v xml:space="preserve">ГУПКО "Курскоблжилкомхоз"                              </v>
      </c>
      <c r="F27" s="144">
        <f>'-------НОВАЯ БАЗА'!G41</f>
        <v>4632024035</v>
      </c>
      <c r="G27" s="147" t="e">
        <f>VLOOKUP(A27,'-------НОВАЯ БАЗА'!$A$6:$AG$487,7+MATCH($G$9,СПИСОК_СТОЛБЦОВ_2,0),0)</f>
        <v>#REF!</v>
      </c>
      <c r="H27" s="142">
        <f>VLOOKUP(A27,'-------НОВАЯ БАЗА'!$A$6:$AG$487,7+MATCH($H$9,СПИСОК_СТОЛБЦОВ_2,0),0)</f>
        <v>0</v>
      </c>
      <c r="I27" s="148">
        <f>VLOOKUP(A27,'-------НОВАЯ БАЗА'!$A$6:$AG$487,7+MATCH($I$9,СПИСОК_СТОЛБЦОВ_2,0),0)</f>
        <v>0</v>
      </c>
      <c r="J27" s="49" t="e">
        <f>VLOOKUP(A27,'-------НОВАЯ БАЗА'!$A$6:$AG$487,13+MATCH($J$9,СПИСОК_СТОЛБЦОВ_2,0),0)</f>
        <v>#REF!</v>
      </c>
      <c r="K27" s="50">
        <f>VLOOKUP(A27,'-------НОВАЯ БАЗА'!$A$6:$AG$487,7+MATCH($K$9,СПИСОК_СТОЛБЦОВ_2,0),0)</f>
        <v>45.072000000000003</v>
      </c>
      <c r="L27" s="51">
        <f>VLOOKUP(A27,'-------НОВАЯ БАЗА'!$A$6:$AG$487,7+MATCH($L$9,СПИСОК_СТОЛБЦОВ_2,0),0)</f>
        <v>50.411999999999999</v>
      </c>
      <c r="M27" s="166" t="e">
        <f t="shared" si="3"/>
        <v>#REF!</v>
      </c>
      <c r="N27" s="167" t="e">
        <f t="shared" si="4"/>
        <v>#REF!</v>
      </c>
      <c r="O27" s="166" t="e">
        <f t="shared" si="5"/>
        <v>#REF!</v>
      </c>
      <c r="P27" s="167" t="e">
        <f t="shared" si="6"/>
        <v>#REF!</v>
      </c>
      <c r="Q27" s="158" t="e">
        <f t="shared" si="13"/>
        <v>#REF!</v>
      </c>
      <c r="R27" s="176" t="e">
        <f t="shared" si="13"/>
        <v>#REF!</v>
      </c>
      <c r="S27" s="52" t="e">
        <f t="shared" si="8"/>
        <v>#REF!</v>
      </c>
      <c r="T27" s="178" t="e">
        <f t="shared" si="9"/>
        <v>#REF!</v>
      </c>
      <c r="U27" s="53" t="s">
        <v>16</v>
      </c>
      <c r="V27" s="224" t="e">
        <f t="shared" si="10"/>
        <v>#REF!</v>
      </c>
      <c r="W27" s="224" t="e">
        <f t="shared" si="11"/>
        <v>#REF!</v>
      </c>
      <c r="AB27" s="31">
        <v>4603005599</v>
      </c>
      <c r="AC27" s="31" t="s">
        <v>130</v>
      </c>
      <c r="AD27" s="31" t="s">
        <v>135</v>
      </c>
    </row>
    <row r="28" spans="1:32" s="31" customFormat="1" ht="15" customHeight="1">
      <c r="A28" s="27">
        <f t="shared" si="12"/>
        <v>19</v>
      </c>
      <c r="B28" s="46" t="str">
        <f>'-------НОВАЯ БАЗА'!B43</f>
        <v>Обоянский район</v>
      </c>
      <c r="C28" s="47" t="str">
        <f>'-------НОВАЯ БАЗА'!D43</f>
        <v>г. Обоянь</v>
      </c>
      <c r="D28" s="48" t="str">
        <f>'-------НОВАЯ БАЗА'!E43</f>
        <v>закрытая</v>
      </c>
      <c r="E28" s="48" t="str">
        <f>'-------НОВАЯ БАЗА'!F43</f>
        <v>ООО "Обоянские Коммунальные Тепловые Сети"</v>
      </c>
      <c r="F28" s="144">
        <f>'-------НОВАЯ БАЗА'!G43</f>
        <v>4616008283</v>
      </c>
      <c r="G28" s="147" t="e">
        <f>VLOOKUP(A28,'-------НОВАЯ БАЗА'!$A$6:$AG$487,7+MATCH($G$9,СПИСОК_СТОЛБЦОВ_2,0),0)</f>
        <v>#REF!</v>
      </c>
      <c r="H28" s="142">
        <f>VLOOKUP(A28,'-------НОВАЯ БАЗА'!$A$6:$AG$487,7+MATCH($H$9,СПИСОК_СТОЛБЦОВ_2,0),0)</f>
        <v>0</v>
      </c>
      <c r="I28" s="148">
        <f>VLOOKUP(A28,'-------НОВАЯ БАЗА'!$A$6:$AG$487,7+MATCH($I$9,СПИСОК_СТОЛБЦОВ_2,0),0)</f>
        <v>0</v>
      </c>
      <c r="J28" s="49" t="e">
        <f>VLOOKUP(A28,'-------НОВАЯ БАЗА'!$A$6:$AG$487,13+MATCH($J$9,СПИСОК_СТОЛБЦОВ_2,0),0)</f>
        <v>#REF!</v>
      </c>
      <c r="K28" s="50">
        <f>VLOOKUP(A28,'-------НОВАЯ БАЗА'!$A$6:$AG$487,7+MATCH($K$9,СПИСОК_СТОЛБЦОВ_2,0),0)</f>
        <v>0</v>
      </c>
      <c r="L28" s="51">
        <f>VLOOKUP(A28,'-------НОВАЯ БАЗА'!$A$6:$AG$487,7+MATCH($L$9,СПИСОК_СТОЛБЦОВ_2,0),0)</f>
        <v>0</v>
      </c>
      <c r="M28" s="166" t="e">
        <f t="shared" si="3"/>
        <v>#REF!</v>
      </c>
      <c r="N28" s="167" t="e">
        <f t="shared" si="4"/>
        <v>#REF!</v>
      </c>
      <c r="O28" s="166" t="e">
        <f t="shared" si="5"/>
        <v>#REF!</v>
      </c>
      <c r="P28" s="167" t="e">
        <f t="shared" si="6"/>
        <v>#REF!</v>
      </c>
      <c r="Q28" s="158" t="e">
        <f t="shared" si="13"/>
        <v>#REF!</v>
      </c>
      <c r="R28" s="176" t="e">
        <f t="shared" si="13"/>
        <v>#REF!</v>
      </c>
      <c r="S28" s="52" t="e">
        <f t="shared" si="8"/>
        <v>#REF!</v>
      </c>
      <c r="T28" s="178" t="e">
        <f t="shared" si="9"/>
        <v>#REF!</v>
      </c>
      <c r="U28" s="178" t="s">
        <v>17</v>
      </c>
      <c r="V28" s="224" t="e">
        <f t="shared" si="10"/>
        <v>#REF!</v>
      </c>
      <c r="W28" s="224" t="e">
        <f t="shared" si="11"/>
        <v>#REF!</v>
      </c>
      <c r="AB28" s="31">
        <v>4626006207</v>
      </c>
      <c r="AC28" s="31" t="s">
        <v>148</v>
      </c>
      <c r="AD28" s="31" t="s">
        <v>135</v>
      </c>
    </row>
    <row r="29" spans="1:32" s="31" customFormat="1" ht="15" customHeight="1">
      <c r="A29" s="27">
        <f t="shared" si="12"/>
        <v>20</v>
      </c>
      <c r="B29" s="46" t="str">
        <f>'-------НОВАЯ БАЗА'!B45</f>
        <v>Обоянский район</v>
      </c>
      <c r="C29" s="47" t="str">
        <f>'-------НОВАЯ БАЗА'!D45</f>
        <v>г. Обоянь</v>
      </c>
      <c r="D29" s="48" t="str">
        <f>'-------НОВАЯ БАЗА'!E45</f>
        <v>открытая</v>
      </c>
      <c r="E29" s="48" t="str">
        <f>'-------НОВАЯ БАЗА'!F45</f>
        <v>ООО "Обоянские Коммунальные Тепловые Сети"</v>
      </c>
      <c r="F29" s="144">
        <f>'-------НОВАЯ БАЗА'!G45</f>
        <v>4616008283</v>
      </c>
      <c r="G29" s="147" t="e">
        <f>VLOOKUP(A29,'-------НОВАЯ БАЗА'!$A$6:$AG$487,7+MATCH($G$9,СПИСОК_СТОЛБЦОВ_2,0),0)</f>
        <v>#REF!</v>
      </c>
      <c r="H29" s="142">
        <f>VLOOKUP(A29,'-------НОВАЯ БАЗА'!$A$6:$AG$487,7+MATCH($H$9,СПИСОК_СТОЛБЦОВ_2,0),0)</f>
        <v>3572.47</v>
      </c>
      <c r="I29" s="148">
        <f>VLOOKUP(A29,'-------НОВАЯ БАЗА'!$A$6:$AG$487,7+MATCH($I$9,СПИСОК_СТОЛБЦОВ_2,0),0)</f>
        <v>3986.88</v>
      </c>
      <c r="J29" s="49" t="e">
        <f>VLOOKUP(A29,'-------НОВАЯ БАЗА'!$A$6:$AG$487,13+MATCH($J$9,СПИСОК_СТОЛБЦОВ_2,0),0)</f>
        <v>#REF!</v>
      </c>
      <c r="K29" s="50">
        <f>VLOOKUP(A29,'-------НОВАЯ БАЗА'!$A$6:$AG$487,7+MATCH($K$9,СПИСОК_СТОЛБЦОВ_2,0),0)</f>
        <v>62.03</v>
      </c>
      <c r="L29" s="51">
        <f>VLOOKUP(A29,'-------НОВАЯ БАЗА'!$A$6:$AG$487,7+MATCH($L$9,СПИСОК_СТОЛБЦОВ_2,0),0)</f>
        <v>64.67</v>
      </c>
      <c r="M29" s="166" t="e">
        <f t="shared" si="3"/>
        <v>#REF!</v>
      </c>
      <c r="N29" s="167" t="e">
        <f t="shared" si="4"/>
        <v>#REF!</v>
      </c>
      <c r="O29" s="166" t="e">
        <f t="shared" si="5"/>
        <v>#REF!</v>
      </c>
      <c r="P29" s="167" t="e">
        <f t="shared" si="6"/>
        <v>#REF!</v>
      </c>
      <c r="Q29" s="158" t="e">
        <f t="shared" si="13"/>
        <v>#REF!</v>
      </c>
      <c r="R29" s="176" t="e">
        <f t="shared" si="13"/>
        <v>#REF!</v>
      </c>
      <c r="S29" s="52" t="e">
        <f t="shared" si="8"/>
        <v>#REF!</v>
      </c>
      <c r="T29" s="178" t="e">
        <f t="shared" si="9"/>
        <v>#REF!</v>
      </c>
      <c r="U29" s="178" t="s">
        <v>17</v>
      </c>
      <c r="V29" s="224" t="e">
        <f t="shared" si="10"/>
        <v>#REF!</v>
      </c>
      <c r="W29" s="224" t="e">
        <f t="shared" si="11"/>
        <v>#REF!</v>
      </c>
      <c r="AB29" s="31">
        <v>4632077904</v>
      </c>
      <c r="AC29" s="31" t="s">
        <v>149</v>
      </c>
      <c r="AD29" s="31" t="s">
        <v>134</v>
      </c>
    </row>
    <row r="30" spans="1:32" s="31" customFormat="1" ht="15" customHeight="1">
      <c r="A30" s="27">
        <f t="shared" si="12"/>
        <v>21</v>
      </c>
      <c r="B30" s="46" t="str">
        <f>'-------НОВАЯ БАЗА'!B47</f>
        <v>Октябрьский район</v>
      </c>
      <c r="C30" s="47" t="str">
        <f>'-------НОВАЯ БАЗА'!D47</f>
        <v>п.Прямицыно</v>
      </c>
      <c r="D30" s="48" t="str">
        <f>'-------НОВАЯ БАЗА'!E47</f>
        <v>закрытая</v>
      </c>
      <c r="E30" s="48" t="str">
        <f>'-------НОВАЯ БАЗА'!F47</f>
        <v xml:space="preserve">ООО "Коммунальщик" </v>
      </c>
      <c r="F30" s="144">
        <f>'-------НОВАЯ БАЗА'!G47</f>
        <v>4617004147</v>
      </c>
      <c r="G30" s="147" t="e">
        <f>VLOOKUP(A30,'-------НОВАЯ БАЗА'!$A$6:$AG$487,7+MATCH($G$9,СПИСОК_СТОЛБЦОВ_2,0),0)</f>
        <v>#REF!</v>
      </c>
      <c r="H30" s="142">
        <f>VLOOKUP(A30,'-------НОВАЯ БАЗА'!$A$6:$AG$487,7+MATCH($H$9,СПИСОК_СТОЛБЦОВ_2,0),0)</f>
        <v>0</v>
      </c>
      <c r="I30" s="148">
        <f>VLOOKUP(A30,'-------НОВАЯ БАЗА'!$A$6:$AG$487,7+MATCH($I$9,СПИСОК_СТОЛБЦОВ_2,0),0)</f>
        <v>0</v>
      </c>
      <c r="J30" s="49" t="e">
        <f>VLOOKUP(A30,'-------НОВАЯ БАЗА'!$A$6:$AG$487,13+MATCH($J$9,СПИСОК_СТОЛБЦОВ_2,0),0)</f>
        <v>#REF!</v>
      </c>
      <c r="K30" s="50">
        <f>VLOOKUP(A30,'-------НОВАЯ БАЗА'!$A$6:$AG$487,7+MATCH($K$9,СПИСОК_СТОЛБЦОВ_2,0),0)</f>
        <v>45.55</v>
      </c>
      <c r="L30" s="51">
        <f>VLOOKUP(A30,'-------НОВАЯ БАЗА'!$A$6:$AG$487,7+MATCH($L$9,СПИСОК_СТОЛБЦОВ_2,0),0)</f>
        <v>46.13</v>
      </c>
      <c r="M30" s="166" t="e">
        <f t="shared" si="3"/>
        <v>#REF!</v>
      </c>
      <c r="N30" s="167" t="e">
        <f t="shared" si="4"/>
        <v>#REF!</v>
      </c>
      <c r="O30" s="166" t="e">
        <f t="shared" si="5"/>
        <v>#REF!</v>
      </c>
      <c r="P30" s="167" t="e">
        <f t="shared" si="6"/>
        <v>#REF!</v>
      </c>
      <c r="Q30" s="158" t="e">
        <f t="shared" si="13"/>
        <v>#REF!</v>
      </c>
      <c r="R30" s="176" t="e">
        <f t="shared" si="13"/>
        <v>#REF!</v>
      </c>
      <c r="S30" s="52" t="e">
        <f t="shared" si="8"/>
        <v>#REF!</v>
      </c>
      <c r="T30" s="178" t="e">
        <f t="shared" si="9"/>
        <v>#REF!</v>
      </c>
      <c r="U30" s="178" t="s">
        <v>17</v>
      </c>
      <c r="V30" s="224" t="e">
        <f t="shared" si="10"/>
        <v>#REF!</v>
      </c>
      <c r="W30" s="224" t="e">
        <f t="shared" si="11"/>
        <v>#REF!</v>
      </c>
      <c r="AB30" s="31">
        <v>7729314745</v>
      </c>
      <c r="AC30" s="31" t="s">
        <v>150</v>
      </c>
      <c r="AD30" s="31" t="s">
        <v>134</v>
      </c>
    </row>
    <row r="31" spans="1:32" s="31" customFormat="1" ht="15" customHeight="1">
      <c r="A31" s="27">
        <f t="shared" si="12"/>
        <v>22</v>
      </c>
      <c r="B31" s="46" t="str">
        <f>'-------НОВАЯ БАЗА'!B49</f>
        <v>Поныровский район</v>
      </c>
      <c r="C31" s="47" t="str">
        <f>'-------НОВАЯ БАЗА'!D49</f>
        <v>п.Поныри</v>
      </c>
      <c r="D31" s="48" t="str">
        <f>'-------НОВАЯ БАЗА'!E49</f>
        <v>закрытая</v>
      </c>
      <c r="E31" s="48" t="str">
        <f>'-------НОВАЯ БАЗА'!F49</f>
        <v>ООО Теплосети п.Поныри</v>
      </c>
      <c r="F31" s="144">
        <f>'-------НОВАЯ БАЗА'!G49</f>
        <v>4618003724</v>
      </c>
      <c r="G31" s="147" t="e">
        <f>VLOOKUP(A31,'-------НОВАЯ БАЗА'!$A$6:$AG$487,7+MATCH($G$9,СПИСОК_СТОЛБЦОВ_2,0),0)</f>
        <v>#REF!</v>
      </c>
      <c r="H31" s="142">
        <f>VLOOKUP(A31,'-------НОВАЯ БАЗА'!$A$6:$AG$487,7+MATCH($H$9,СПИСОК_СТОЛБЦОВ_2,0),0)</f>
        <v>0</v>
      </c>
      <c r="I31" s="148">
        <f>VLOOKUP(A31,'-------НОВАЯ БАЗА'!$A$6:$AG$487,7+MATCH($I$9,СПИСОК_СТОЛБЦОВ_2,0),0)</f>
        <v>0</v>
      </c>
      <c r="J31" s="49" t="e">
        <f>VLOOKUP(A31,'-------НОВАЯ БАЗА'!$A$6:$AG$487,13+MATCH($J$9,СПИСОК_СТОЛБЦОВ_2,0),0)</f>
        <v>#REF!</v>
      </c>
      <c r="K31" s="50">
        <f>VLOOKUP(A31,'-------НОВАЯ БАЗА'!$A$6:$AG$487,7+MATCH($K$9,СПИСОК_СТОЛБЦОВ_2,0),0)</f>
        <v>46.71</v>
      </c>
      <c r="L31" s="51">
        <f>VLOOKUP(A31,'-------НОВАЯ БАЗА'!$A$6:$AG$487,7+MATCH($L$9,СПИСОК_СТОЛБЦОВ_2,0),0)</f>
        <v>52.5</v>
      </c>
      <c r="M31" s="166" t="e">
        <f t="shared" si="3"/>
        <v>#REF!</v>
      </c>
      <c r="N31" s="167" t="e">
        <f t="shared" si="4"/>
        <v>#REF!</v>
      </c>
      <c r="O31" s="166" t="e">
        <f t="shared" si="5"/>
        <v>#REF!</v>
      </c>
      <c r="P31" s="167" t="e">
        <f t="shared" si="6"/>
        <v>#REF!</v>
      </c>
      <c r="Q31" s="158" t="e">
        <f t="shared" si="13"/>
        <v>#REF!</v>
      </c>
      <c r="R31" s="176" t="e">
        <f t="shared" si="13"/>
        <v>#REF!</v>
      </c>
      <c r="S31" s="52" t="e">
        <f t="shared" si="8"/>
        <v>#REF!</v>
      </c>
      <c r="T31" s="178" t="e">
        <f t="shared" si="9"/>
        <v>#REF!</v>
      </c>
      <c r="U31" s="53" t="s">
        <v>17</v>
      </c>
      <c r="V31" s="224" t="e">
        <f t="shared" si="10"/>
        <v>#REF!</v>
      </c>
      <c r="W31" s="224" t="e">
        <f t="shared" si="11"/>
        <v>#REF!</v>
      </c>
      <c r="AB31" s="31">
        <v>4633039010</v>
      </c>
      <c r="AC31" s="31" t="s">
        <v>151</v>
      </c>
      <c r="AD31" s="31" t="s">
        <v>135</v>
      </c>
    </row>
    <row r="32" spans="1:32" s="31" customFormat="1" ht="15" customHeight="1">
      <c r="A32" s="27">
        <f t="shared" si="12"/>
        <v>23</v>
      </c>
      <c r="B32" s="46" t="str">
        <f>'-------НОВАЯ БАЗА'!B51</f>
        <v>Рыльский район</v>
      </c>
      <c r="C32" s="47" t="str">
        <f>'-------НОВАЯ БАЗА'!D51</f>
        <v>город Рыльск</v>
      </c>
      <c r="D32" s="48" t="str">
        <f>'-------НОВАЯ БАЗА'!E51</f>
        <v>открытая</v>
      </c>
      <c r="E32" s="48" t="str">
        <f>'-------НОВАЯ БАЗА'!F51</f>
        <v>ООО "ПРОМ-ЭНЕРГО-СЕРВИС"</v>
      </c>
      <c r="F32" s="144">
        <f>'-------НОВАЯ БАЗА'!G51</f>
        <v>4620014875</v>
      </c>
      <c r="G32" s="147" t="e">
        <f>VLOOKUP(A32,'-------НОВАЯ БАЗА'!$A$6:$AG$487,7+MATCH($G$9,СПИСОК_СТОЛБЦОВ_2,0),0)</f>
        <v>#REF!</v>
      </c>
      <c r="H32" s="142">
        <f>VLOOKUP(A32,'-------НОВАЯ БАЗА'!$A$6:$AG$487,7+MATCH($H$9,СПИСОК_СТОЛБЦОВ_2,0),0)</f>
        <v>2455.14</v>
      </c>
      <c r="I32" s="148">
        <f>VLOOKUP(A32,'-------НОВАЯ БАЗА'!$A$6:$AG$487,7+MATCH($I$9,СПИСОК_СТОЛБЦОВ_2,0),0)</f>
        <v>2798.86</v>
      </c>
      <c r="J32" s="49" t="e">
        <f>VLOOKUP(A32,'-------НОВАЯ БАЗА'!$A$6:$AG$487,13+MATCH($J$9,СПИСОК_СТОЛБЦОВ_2,0),0)</f>
        <v>#REF!</v>
      </c>
      <c r="K32" s="50">
        <f>VLOOKUP(A32,'-------НОВАЯ БАЗА'!$A$6:$AG$487,7+MATCH($K$9,СПИСОК_СТОЛБЦОВ_2,0),0)</f>
        <v>47.98</v>
      </c>
      <c r="L32" s="51">
        <f>VLOOKUP(A32,'-------НОВАЯ БАЗА'!$A$6:$AG$487,7+MATCH($L$9,СПИСОК_СТОЛБЦОВ_2,0),0)</f>
        <v>52.86</v>
      </c>
      <c r="M32" s="166" t="e">
        <f t="shared" si="3"/>
        <v>#REF!</v>
      </c>
      <c r="N32" s="167" t="e">
        <f t="shared" si="4"/>
        <v>#REF!</v>
      </c>
      <c r="O32" s="166" t="e">
        <f t="shared" si="5"/>
        <v>#REF!</v>
      </c>
      <c r="P32" s="167" t="e">
        <f t="shared" si="6"/>
        <v>#REF!</v>
      </c>
      <c r="Q32" s="158" t="e">
        <f t="shared" si="13"/>
        <v>#REF!</v>
      </c>
      <c r="R32" s="176" t="e">
        <f t="shared" si="13"/>
        <v>#REF!</v>
      </c>
      <c r="S32" s="52" t="e">
        <f t="shared" si="8"/>
        <v>#REF!</v>
      </c>
      <c r="T32" s="178" t="e">
        <f t="shared" si="9"/>
        <v>#REF!</v>
      </c>
      <c r="U32" s="178" t="s">
        <v>17</v>
      </c>
      <c r="V32" s="224" t="e">
        <f t="shared" si="10"/>
        <v>#REF!</v>
      </c>
      <c r="W32" s="224" t="e">
        <f t="shared" si="11"/>
        <v>#REF!</v>
      </c>
      <c r="AB32" s="31">
        <v>4622005001</v>
      </c>
      <c r="AC32" s="31" t="s">
        <v>152</v>
      </c>
      <c r="AD32" s="31" t="s">
        <v>135</v>
      </c>
    </row>
    <row r="33" spans="1:30" s="31" customFormat="1" ht="15" customHeight="1">
      <c r="A33" s="27">
        <f t="shared" si="12"/>
        <v>24</v>
      </c>
      <c r="B33" s="46" t="str">
        <f>'-------НОВАЯ БАЗА'!B53</f>
        <v>Рыльский район</v>
      </c>
      <c r="C33" s="47" t="str">
        <f>'-------НОВАЯ БАЗА'!D53</f>
        <v>п.Учительский Ивановский сельсовет</v>
      </c>
      <c r="D33" s="48" t="str">
        <f>'-------НОВАЯ БАЗА'!E53</f>
        <v>закрытая</v>
      </c>
      <c r="E33" s="48" t="str">
        <f>'-------НОВАЯ БАЗА'!F53</f>
        <v>ООО "ПРОМ-ЭНЕРГО-СЕРВИС"</v>
      </c>
      <c r="F33" s="144">
        <f>'-------НОВАЯ БАЗА'!G53</f>
        <v>4620014875</v>
      </c>
      <c r="G33" s="147" t="e">
        <f>VLOOKUP(A33,'-------НОВАЯ БАЗА'!$A$6:$AG$487,7+MATCH($G$9,СПИСОК_СТОЛБЦОВ_2,0),0)</f>
        <v>#REF!</v>
      </c>
      <c r="H33" s="142">
        <f>VLOOKUP(A33,'-------НОВАЯ БАЗА'!$A$6:$AG$487,7+MATCH($H$9,СПИСОК_СТОЛБЦОВ_2,0),0)</f>
        <v>2169.3200000000002</v>
      </c>
      <c r="I33" s="148">
        <f>VLOOKUP(A33,'-------НОВАЯ БАЗА'!$A$6:$AG$487,7+MATCH($I$9,СПИСОК_СТОЛБЦОВ_2,0),0)</f>
        <v>2473.02</v>
      </c>
      <c r="J33" s="49" t="e">
        <f>VLOOKUP(A33,'-------НОВАЯ БАЗА'!$A$6:$AG$487,13+MATCH($J$9,СПИСОК_СТОЛБЦОВ_2,0),0)</f>
        <v>#REF!</v>
      </c>
      <c r="K33" s="50">
        <f>VLOOKUP(A33,'-------НОВАЯ БАЗА'!$A$6:$AG$487,7+MATCH($K$9,СПИСОК_СТОЛБЦОВ_2,0),0)</f>
        <v>0</v>
      </c>
      <c r="L33" s="51">
        <f>VLOOKUP(A33,'-------НОВАЯ БАЗА'!$A$6:$AG$487,7+MATCH($L$9,СПИСОК_СТОЛБЦОВ_2,0),0)</f>
        <v>0</v>
      </c>
      <c r="M33" s="166" t="e">
        <f t="shared" si="3"/>
        <v>#REF!</v>
      </c>
      <c r="N33" s="167" t="e">
        <f t="shared" si="4"/>
        <v>#REF!</v>
      </c>
      <c r="O33" s="166" t="e">
        <f t="shared" si="5"/>
        <v>#REF!</v>
      </c>
      <c r="P33" s="167" t="e">
        <f t="shared" si="6"/>
        <v>#REF!</v>
      </c>
      <c r="Q33" s="158" t="e">
        <f t="shared" si="13"/>
        <v>#REF!</v>
      </c>
      <c r="R33" s="176" t="e">
        <f t="shared" si="13"/>
        <v>#REF!</v>
      </c>
      <c r="S33" s="52" t="e">
        <f t="shared" si="8"/>
        <v>#REF!</v>
      </c>
      <c r="T33" s="178" t="e">
        <f t="shared" si="9"/>
        <v>#REF!</v>
      </c>
      <c r="U33" s="178" t="s">
        <v>17</v>
      </c>
      <c r="V33" s="224" t="e">
        <f t="shared" si="10"/>
        <v>#REF!</v>
      </c>
      <c r="W33" s="224" t="e">
        <f t="shared" si="11"/>
        <v>#REF!</v>
      </c>
      <c r="AB33" s="31">
        <v>3666120176</v>
      </c>
      <c r="AC33" s="31" t="s">
        <v>90</v>
      </c>
      <c r="AD33" s="31" t="s">
        <v>135</v>
      </c>
    </row>
    <row r="34" spans="1:30" s="31" customFormat="1" ht="15" customHeight="1">
      <c r="A34" s="27">
        <f t="shared" si="12"/>
        <v>25</v>
      </c>
      <c r="B34" s="46" t="str">
        <f>'-------НОВАЯ БАЗА'!B55</f>
        <v>Рыльский район</v>
      </c>
      <c r="C34" s="47" t="str">
        <f>'-------НОВАЯ БАЗА'!D55</f>
        <v xml:space="preserve"> Ивановский сельсовет</v>
      </c>
      <c r="D34" s="48" t="str">
        <f>'-------НОВАЯ БАЗА'!E55</f>
        <v>открытая</v>
      </c>
      <c r="E34" s="48" t="str">
        <f>'-------НОВАЯ БАЗА'!F55</f>
        <v xml:space="preserve">ФГБУ "Санаторий "Марьино" </v>
      </c>
      <c r="F34" s="144">
        <f>'-------НОВАЯ БАЗА'!G55</f>
        <v>4620001192</v>
      </c>
      <c r="G34" s="147" t="e">
        <f>VLOOKUP(A34,'-------НОВАЯ БАЗА'!$A$6:$AG$487,7+MATCH($G$9,СПИСОК_СТОЛБЦОВ_2,0),0)</f>
        <v>#REF!</v>
      </c>
      <c r="H34" s="142">
        <f>VLOOKUP(A34,'-------НОВАЯ БАЗА'!$A$6:$AG$487,7+MATCH($H$9,СПИСОК_СТОЛБЦОВ_2,0),0)</f>
        <v>2169.5100000000002</v>
      </c>
      <c r="I34" s="148">
        <f>VLOOKUP(A34,'-------НОВАЯ БАЗА'!$A$6:$AG$487,7+MATCH($I$9,СПИСОК_СТОЛБЦОВ_2,0),0)</f>
        <v>2473.2399999999998</v>
      </c>
      <c r="J34" s="49" t="e">
        <f>VLOOKUP(A34,'-------НОВАЯ БАЗА'!$A$6:$AG$487,13+MATCH($J$9,СПИСОК_СТОЛБЦОВ_2,0),0)</f>
        <v>#REF!</v>
      </c>
      <c r="K34" s="50">
        <f>VLOOKUP(A34,'-------НОВАЯ БАЗА'!$A$6:$AG$487,7+MATCH($K$9,СПИСОК_СТОЛБЦОВ_2,0),0)</f>
        <v>19.931999999999999</v>
      </c>
      <c r="L34" s="51">
        <f>VLOOKUP(A34,'-------НОВАЯ БАЗА'!$A$6:$AG$487,7+MATCH($L$9,СПИСОК_СТОЛБЦОВ_2,0),0)</f>
        <v>22.66</v>
      </c>
      <c r="M34" s="166" t="e">
        <f t="shared" si="3"/>
        <v>#REF!</v>
      </c>
      <c r="N34" s="167" t="e">
        <f t="shared" si="4"/>
        <v>#REF!</v>
      </c>
      <c r="O34" s="166" t="e">
        <f t="shared" si="5"/>
        <v>#REF!</v>
      </c>
      <c r="P34" s="167" t="e">
        <f t="shared" si="6"/>
        <v>#REF!</v>
      </c>
      <c r="Q34" s="158" t="e">
        <f t="shared" si="13"/>
        <v>#REF!</v>
      </c>
      <c r="R34" s="176" t="e">
        <f t="shared" si="13"/>
        <v>#REF!</v>
      </c>
      <c r="S34" s="52" t="e">
        <f t="shared" si="8"/>
        <v>#REF!</v>
      </c>
      <c r="T34" s="178" t="e">
        <f t="shared" si="9"/>
        <v>#REF!</v>
      </c>
      <c r="U34" s="204" t="s">
        <v>16</v>
      </c>
      <c r="V34" s="224"/>
      <c r="W34" s="224"/>
    </row>
    <row r="35" spans="1:30" s="31" customFormat="1" ht="15" customHeight="1">
      <c r="A35" s="27">
        <f t="shared" si="12"/>
        <v>26</v>
      </c>
      <c r="B35" s="46" t="str">
        <f>'-------НОВАЯ БАЗА'!B57</f>
        <v>Рыльский район</v>
      </c>
      <c r="C35" s="47" t="str">
        <f>'-------НОВАЯ БАЗА'!D57</f>
        <v xml:space="preserve"> Ивановский сельсовет</v>
      </c>
      <c r="D35" s="48" t="str">
        <f>'-------НОВАЯ БАЗА'!E57</f>
        <v>закрытая</v>
      </c>
      <c r="E35" s="48" t="str">
        <f>'-------НОВАЯ БАЗА'!F57</f>
        <v>ГУПКО "Курскоблжилкомхоз"</v>
      </c>
      <c r="F35" s="144">
        <f>'-------НОВАЯ БАЗА'!G57</f>
        <v>4632024035</v>
      </c>
      <c r="G35" s="147" t="e">
        <f>VLOOKUP(A35,'-------НОВАЯ БАЗА'!$A$6:$AG$487,7+MATCH($G$9,СПИСОК_СТОЛБЦОВ_2,0),0)</f>
        <v>#REF!</v>
      </c>
      <c r="H35" s="142">
        <f>VLOOKUP(A35,'-------НОВАЯ БАЗА'!$A$6:$AG$487,7+MATCH($H$9,СПИСОК_СТОЛБЦОВ_2,0),0)</f>
        <v>0</v>
      </c>
      <c r="I35" s="148">
        <f>VLOOKUP(A35,'-------НОВАЯ БАЗА'!$A$6:$AG$487,7+MATCH($I$9,СПИСОК_СТОЛБЦОВ_2,0),0)</f>
        <v>0</v>
      </c>
      <c r="J35" s="49" t="e">
        <f>VLOOKUP(A35,'-------НОВАЯ БАЗА'!$A$6:$AG$487,13+MATCH($J$9,СПИСОК_СТОЛБЦОВ_2,0),0)</f>
        <v>#REF!</v>
      </c>
      <c r="K35" s="50">
        <f>VLOOKUP(A35,'-------НОВАЯ БАЗА'!$A$6:$AG$487,7+MATCH($K$9,СПИСОК_СТОЛБЦОВ_2,0),0)</f>
        <v>58.403999999999996</v>
      </c>
      <c r="L35" s="51">
        <f>VLOOKUP(A35,'-------НОВАЯ БАЗА'!$A$6:$AG$487,7+MATCH($L$9,СПИСОК_СТОЛБЦОВ_2,0),0)</f>
        <v>65.411999999999992</v>
      </c>
      <c r="M35" s="166" t="e">
        <f t="shared" si="3"/>
        <v>#REF!</v>
      </c>
      <c r="N35" s="167" t="e">
        <f t="shared" si="4"/>
        <v>#REF!</v>
      </c>
      <c r="O35" s="166" t="e">
        <f t="shared" si="5"/>
        <v>#REF!</v>
      </c>
      <c r="P35" s="167" t="e">
        <f t="shared" si="6"/>
        <v>#REF!</v>
      </c>
      <c r="Q35" s="158" t="e">
        <f t="shared" si="13"/>
        <v>#REF!</v>
      </c>
      <c r="R35" s="176" t="e">
        <f t="shared" si="13"/>
        <v>#REF!</v>
      </c>
      <c r="S35" s="52" t="e">
        <f t="shared" si="8"/>
        <v>#REF!</v>
      </c>
      <c r="T35" s="178" t="e">
        <f t="shared" si="9"/>
        <v>#REF!</v>
      </c>
      <c r="U35" s="178" t="s">
        <v>16</v>
      </c>
      <c r="V35" s="224"/>
      <c r="W35" s="224"/>
    </row>
    <row r="36" spans="1:30" s="31" customFormat="1" ht="15" customHeight="1">
      <c r="A36" s="27">
        <f t="shared" si="12"/>
        <v>27</v>
      </c>
      <c r="B36" s="46" t="str">
        <f>'-------НОВАЯ БАЗА'!B59</f>
        <v>Советский район</v>
      </c>
      <c r="C36" s="47" t="str">
        <f>'-------НОВАЯ БАЗА'!D59</f>
        <v>Советский сельсовет</v>
      </c>
      <c r="D36" s="48" t="str">
        <f>'-------НОВАЯ БАЗА'!E59</f>
        <v>Закрытая</v>
      </c>
      <c r="E36" s="48" t="str">
        <f>'-------НОВАЯ БАЗА'!F59</f>
        <v>ГУПКО "Курскоблжилкомхоз"</v>
      </c>
      <c r="F36" s="144">
        <f>'-------НОВАЯ БАЗА'!G59</f>
        <v>4632024035</v>
      </c>
      <c r="G36" s="147" t="e">
        <f>VLOOKUP(A36,'-------НОВАЯ БАЗА'!$A$6:$AG$487,7+MATCH($G$9,СПИСОК_СТОЛБЦОВ_2,0),0)</f>
        <v>#REF!</v>
      </c>
      <c r="H36" s="142">
        <f>VLOOKUP(A36,'-------НОВАЯ БАЗА'!$A$6:$AG$487,7+MATCH($H$9,СПИСОК_СТОЛБЦОВ_2,0),0)</f>
        <v>0</v>
      </c>
      <c r="I36" s="148">
        <f>VLOOKUP(A36,'-------НОВАЯ БАЗА'!$A$6:$AG$487,7+MATCH($I$9,СПИСОК_СТОЛБЦОВ_2,0),0)</f>
        <v>0</v>
      </c>
      <c r="J36" s="49" t="e">
        <f>VLOOKUP(A36,'-------НОВАЯ БАЗА'!$A$6:$AG$487,13+MATCH($J$9,СПИСОК_СТОЛБЦОВ_2,0),0)</f>
        <v>#REF!</v>
      </c>
      <c r="K36" s="50">
        <f>VLOOKUP(A36,'-------НОВАЯ БАЗА'!$A$6:$AG$487,7+MATCH($K$9,СПИСОК_СТОЛБЦОВ_2,0),0)</f>
        <v>72.983999999999995</v>
      </c>
      <c r="L36" s="51">
        <f>VLOOKUP(A36,'-------НОВАЯ БАЗА'!$A$6:$AG$487,7+MATCH($L$9,СПИСОК_СТОЛБЦОВ_2,0),0)</f>
        <v>77.051999999999992</v>
      </c>
      <c r="M36" s="166" t="e">
        <f t="shared" si="3"/>
        <v>#REF!</v>
      </c>
      <c r="N36" s="167" t="e">
        <f t="shared" si="4"/>
        <v>#REF!</v>
      </c>
      <c r="O36" s="166" t="e">
        <f t="shared" si="5"/>
        <v>#REF!</v>
      </c>
      <c r="P36" s="167" t="e">
        <f t="shared" si="6"/>
        <v>#REF!</v>
      </c>
      <c r="Q36" s="158" t="e">
        <f t="shared" si="13"/>
        <v>#REF!</v>
      </c>
      <c r="R36" s="176" t="e">
        <f t="shared" si="13"/>
        <v>#REF!</v>
      </c>
      <c r="S36" s="52" t="e">
        <f t="shared" si="8"/>
        <v>#REF!</v>
      </c>
      <c r="T36" s="178" t="e">
        <f t="shared" si="9"/>
        <v>#REF!</v>
      </c>
      <c r="U36" s="178" t="s">
        <v>16</v>
      </c>
      <c r="V36" s="224"/>
      <c r="W36" s="224"/>
      <c r="X36" s="202"/>
    </row>
    <row r="37" spans="1:30" s="31" customFormat="1" ht="15" customHeight="1">
      <c r="A37" s="27">
        <f t="shared" si="12"/>
        <v>28</v>
      </c>
      <c r="B37" s="46" t="str">
        <f>'-------НОВАЯ БАЗА'!B61</f>
        <v>Суджанский район</v>
      </c>
      <c r="C37" s="47" t="str">
        <f>'-------НОВАЯ БАЗА'!D61</f>
        <v>г.Суджа</v>
      </c>
      <c r="D37" s="48" t="str">
        <f>'-------НОВАЯ БАЗА'!E61</f>
        <v>закрытая</v>
      </c>
      <c r="E37" s="48" t="str">
        <f>'-------НОВАЯ БАЗА'!F61</f>
        <v>МУП КЭТС г. Суджи</v>
      </c>
      <c r="F37" s="144">
        <f>'-------НОВАЯ БАЗА'!G61</f>
        <v>4623002116</v>
      </c>
      <c r="G37" s="147" t="e">
        <f>VLOOKUP(A37,'-------НОВАЯ БАЗА'!$A$6:$AG$487,7+MATCH($G$9,СПИСОК_СТОЛБЦОВ_2,0),0)</f>
        <v>#REF!</v>
      </c>
      <c r="H37" s="142">
        <f>VLOOKUP(A37,'-------НОВАЯ БАЗА'!$A$6:$AG$487,7+MATCH($H$9,СПИСОК_СТОЛБЦОВ_2,0),0)</f>
        <v>0</v>
      </c>
      <c r="I37" s="148">
        <f>VLOOKUP(A37,'-------НОВАЯ БАЗА'!$A$6:$AG$487,7+MATCH($I$9,СПИСОК_СТОЛБЦОВ_2,0),0)</f>
        <v>0</v>
      </c>
      <c r="J37" s="49" t="e">
        <f>VLOOKUP(A37,'-------НОВАЯ БАЗА'!$A$6:$AG$487,13+MATCH($J$9,СПИСОК_СТОЛБЦОВ_2,0),0)</f>
        <v>#REF!</v>
      </c>
      <c r="K37" s="50">
        <f>VLOOKUP(A37,'-------НОВАЯ БАЗА'!$A$6:$AG$487,7+MATCH($K$9,СПИСОК_СТОЛБЦОВ_2,0),0)</f>
        <v>0</v>
      </c>
      <c r="L37" s="51">
        <f>VLOOKUP(A37,'-------НОВАЯ БАЗА'!$A$6:$AG$487,7+MATCH($L$9,СПИСОК_СТОЛБЦОВ_2,0),0)</f>
        <v>0</v>
      </c>
      <c r="M37" s="166" t="e">
        <f t="shared" si="3"/>
        <v>#REF!</v>
      </c>
      <c r="N37" s="167" t="e">
        <f t="shared" si="4"/>
        <v>#REF!</v>
      </c>
      <c r="O37" s="166" t="e">
        <f t="shared" si="5"/>
        <v>#REF!</v>
      </c>
      <c r="P37" s="167" t="e">
        <f t="shared" si="6"/>
        <v>#REF!</v>
      </c>
      <c r="Q37" s="158" t="e">
        <f t="shared" si="13"/>
        <v>#REF!</v>
      </c>
      <c r="R37" s="176" t="e">
        <f t="shared" si="13"/>
        <v>#REF!</v>
      </c>
      <c r="S37" s="52" t="e">
        <f t="shared" si="8"/>
        <v>#REF!</v>
      </c>
      <c r="T37" s="178" t="e">
        <f t="shared" si="9"/>
        <v>#REF!</v>
      </c>
      <c r="U37" s="204" t="s">
        <v>17</v>
      </c>
      <c r="V37" s="224"/>
      <c r="W37" s="224"/>
      <c r="X37" s="202"/>
    </row>
    <row r="38" spans="1:30" s="31" customFormat="1" ht="15" customHeight="1">
      <c r="A38" s="27">
        <f t="shared" si="12"/>
        <v>29</v>
      </c>
      <c r="B38" s="46" t="str">
        <f>'-------НОВАЯ БАЗА'!B63</f>
        <v>Черемисиновский район</v>
      </c>
      <c r="C38" s="47" t="str">
        <f>'-------НОВАЯ БАЗА'!D63</f>
        <v>Краснополянский  сельсовет</v>
      </c>
      <c r="D38" s="48" t="str">
        <f>'-------НОВАЯ БАЗА'!E63</f>
        <v>Закрытая</v>
      </c>
      <c r="E38" s="48" t="str">
        <f>'-------НОВАЯ БАЗА'!F63</f>
        <v xml:space="preserve">ГУПКО "Курскоблжилкомхоз" </v>
      </c>
      <c r="F38" s="144">
        <f>'-------НОВАЯ БАЗА'!G63</f>
        <v>4632024035</v>
      </c>
      <c r="G38" s="147" t="e">
        <f>VLOOKUP(A38,'-------НОВАЯ БАЗА'!$A$6:$AG$487,7+MATCH($G$9,СПИСОК_СТОЛБЦОВ_2,0),0)</f>
        <v>#REF!</v>
      </c>
      <c r="H38" s="142">
        <f>VLOOKUP(A38,'-------НОВАЯ БАЗА'!$A$6:$AG$487,7+MATCH($H$9,СПИСОК_СТОЛБЦОВ_2,0),0)</f>
        <v>0</v>
      </c>
      <c r="I38" s="148">
        <f>VLOOKUP(A38,'-------НОВАЯ БАЗА'!$A$6:$AG$487,7+MATCH($I$9,СПИСОК_СТОЛБЦОВ_2,0),0)</f>
        <v>0</v>
      </c>
      <c r="J38" s="49" t="e">
        <f>VLOOKUP(A38,'-------НОВАЯ БАЗА'!$A$6:$AG$487,13+MATCH($J$9,СПИСОК_СТОЛБЦОВ_2,0),0)</f>
        <v>#REF!</v>
      </c>
      <c r="K38" s="50">
        <f>VLOOKUP(A38,'-------НОВАЯ БАЗА'!$A$6:$AG$487,7+MATCH($K$9,СПИСОК_СТОЛБЦОВ_2,0),0)</f>
        <v>72.983999999999995</v>
      </c>
      <c r="L38" s="51">
        <f>VLOOKUP(A38,'-------НОВАЯ БАЗА'!$A$6:$AG$487,7+MATCH($L$9,СПИСОК_СТОЛБЦОВ_2,0),0)</f>
        <v>77.051999999999992</v>
      </c>
      <c r="M38" s="166" t="e">
        <f t="shared" si="3"/>
        <v>#REF!</v>
      </c>
      <c r="N38" s="167" t="e">
        <f t="shared" si="4"/>
        <v>#REF!</v>
      </c>
      <c r="O38" s="166" t="e">
        <f t="shared" si="5"/>
        <v>#REF!</v>
      </c>
      <c r="P38" s="167" t="e">
        <f t="shared" si="6"/>
        <v>#REF!</v>
      </c>
      <c r="Q38" s="158" t="e">
        <f t="shared" si="13"/>
        <v>#REF!</v>
      </c>
      <c r="R38" s="176" t="e">
        <f t="shared" si="13"/>
        <v>#REF!</v>
      </c>
      <c r="S38" s="52" t="e">
        <f t="shared" si="8"/>
        <v>#REF!</v>
      </c>
      <c r="T38" s="178" t="e">
        <f t="shared" si="9"/>
        <v>#REF!</v>
      </c>
      <c r="U38" s="178" t="s">
        <v>16</v>
      </c>
      <c r="V38" s="224"/>
      <c r="W38" s="224"/>
      <c r="X38" s="202"/>
    </row>
    <row r="39" spans="1:30" s="31" customFormat="1" ht="15" customHeight="1">
      <c r="A39" s="27">
        <f t="shared" si="12"/>
        <v>30</v>
      </c>
      <c r="B39" s="46" t="str">
        <f>'-------НОВАЯ БАЗА'!B65</f>
        <v>Железногорский район</v>
      </c>
      <c r="C39" s="47" t="str">
        <f>'-------НОВАЯ БАЗА'!D65</f>
        <v>город Железногорск</v>
      </c>
      <c r="D39" s="48" t="str">
        <f>'-------НОВАЯ БАЗА'!E65</f>
        <v>закрытая</v>
      </c>
      <c r="E39" s="48" t="str">
        <f>'-------НОВАЯ БАЗА'!F65</f>
        <v xml:space="preserve">МУП "Гортеплосеть"
</v>
      </c>
      <c r="F39" s="144">
        <f>'-------НОВАЯ БАЗА'!G65</f>
        <v>4633002394</v>
      </c>
      <c r="G39" s="147" t="e">
        <f>VLOOKUP(A39,'-------НОВАЯ БАЗА'!$A$6:$AG$487,7+MATCH($G$9,СПИСОК_СТОЛБЦОВ_2,0),0)</f>
        <v>#REF!</v>
      </c>
      <c r="H39" s="142">
        <f>VLOOKUP(A39,'-------НОВАЯ БАЗА'!$A$6:$AG$487,7+MATCH($H$9,СПИСОК_СТОЛБЦОВ_2,0),0)</f>
        <v>2326.91</v>
      </c>
      <c r="I39" s="148">
        <f>VLOOKUP(A39,'-------НОВАЯ БАЗА'!$A$6:$AG$487,7+MATCH($I$9,СПИСОК_СТОЛБЦОВ_2,0),0)</f>
        <v>2571.56</v>
      </c>
      <c r="J39" s="49" t="e">
        <f>VLOOKUP(A39,'-------НОВАЯ БАЗА'!$A$6:$AG$487,13+MATCH($J$9,СПИСОК_СТОЛБЦОВ_2,0),0)</f>
        <v>#REF!</v>
      </c>
      <c r="K39" s="50">
        <f>VLOOKUP(A39,'-------НОВАЯ БАЗА'!$A$6:$AG$487,7+MATCH($K$9,СПИСОК_СТОЛБЦОВ_2,0),0)</f>
        <v>38.448</v>
      </c>
      <c r="L39" s="51">
        <f>VLOOKUP(A39,'-------НОВАЯ БАЗА'!$A$6:$AG$487,7+MATCH($L$9,СПИСОК_СТОЛБЦОВ_2,0),0)</f>
        <v>40.775999999999996</v>
      </c>
      <c r="M39" s="166" t="e">
        <f t="shared" si="3"/>
        <v>#REF!</v>
      </c>
      <c r="N39" s="167" t="e">
        <f t="shared" si="4"/>
        <v>#REF!</v>
      </c>
      <c r="O39" s="166" t="e">
        <f t="shared" si="5"/>
        <v>#REF!</v>
      </c>
      <c r="P39" s="167" t="e">
        <f t="shared" si="6"/>
        <v>#REF!</v>
      </c>
      <c r="Q39" s="158" t="e">
        <f t="shared" si="13"/>
        <v>#REF!</v>
      </c>
      <c r="R39" s="176" t="e">
        <f t="shared" si="13"/>
        <v>#REF!</v>
      </c>
      <c r="S39" s="52" t="e">
        <f t="shared" si="8"/>
        <v>#REF!</v>
      </c>
      <c r="T39" s="178" t="e">
        <f t="shared" si="9"/>
        <v>#REF!</v>
      </c>
      <c r="U39" s="204" t="s">
        <v>16</v>
      </c>
      <c r="V39" s="224"/>
      <c r="W39" s="224"/>
      <c r="X39" s="202"/>
    </row>
    <row r="40" spans="1:30" s="31" customFormat="1" ht="15" customHeight="1">
      <c r="A40" s="27">
        <f t="shared" si="12"/>
        <v>31</v>
      </c>
      <c r="B40" s="46" t="str">
        <f>'-------НОВАЯ БАЗА'!B67</f>
        <v>Железногорский район</v>
      </c>
      <c r="C40" s="47" t="str">
        <f>'-------НОВАЯ БАЗА'!D67</f>
        <v>город Железногорск</v>
      </c>
      <c r="D40" s="48" t="str">
        <f>'-------НОВАЯ БАЗА'!E67</f>
        <v>закрытая</v>
      </c>
      <c r="E40" s="48" t="str">
        <f>'-------НОВАЯ БАЗА'!F67</f>
        <v>ООО "Комфорт"</v>
      </c>
      <c r="F40" s="144">
        <f>'-------НОВАЯ БАЗА'!G67</f>
        <v>4633022993</v>
      </c>
      <c r="G40" s="147" t="e">
        <f>VLOOKUP(A40,'-------НОВАЯ БАЗА'!$A$6:$AG$487,7+MATCH($G$9,СПИСОК_СТОЛБЦОВ_2,0),0)</f>
        <v>#REF!</v>
      </c>
      <c r="H40" s="142">
        <f>VLOOKUP(A40,'-------НОВАЯ БАЗА'!$A$6:$AG$487,7+MATCH($H$9,СПИСОК_СТОЛБЦОВ_2,0),0)</f>
        <v>1837.55</v>
      </c>
      <c r="I40" s="148">
        <f>VLOOKUP(A40,'-------НОВАЯ БАЗА'!$A$6:$AG$487,7+MATCH($I$9,СПИСОК_СТОЛБЦОВ_2,0),0)</f>
        <v>1964.56</v>
      </c>
      <c r="J40" s="49" t="e">
        <f>VLOOKUP(A40,'-------НОВАЯ БАЗА'!$A$6:$AG$487,13+MATCH($J$9,СПИСОК_СТОЛБЦОВ_2,0),0)</f>
        <v>#REF!</v>
      </c>
      <c r="K40" s="50">
        <f>VLOOKUP(A40,'-------НОВАЯ БАЗА'!$A$6:$AG$487,7+MATCH($K$9,СПИСОК_СТОЛБЦОВ_2,0),0)</f>
        <v>0</v>
      </c>
      <c r="L40" s="51">
        <f>VLOOKUP(A40,'-------НОВАЯ БАЗА'!$A$6:$AG$487,7+MATCH($L$9,СПИСОК_СТОЛБЦОВ_2,0),0)</f>
        <v>0</v>
      </c>
      <c r="M40" s="166" t="e">
        <f t="shared" si="3"/>
        <v>#REF!</v>
      </c>
      <c r="N40" s="167" t="e">
        <f t="shared" si="4"/>
        <v>#REF!</v>
      </c>
      <c r="O40" s="166" t="e">
        <f t="shared" si="5"/>
        <v>#REF!</v>
      </c>
      <c r="P40" s="167" t="e">
        <f t="shared" si="6"/>
        <v>#REF!</v>
      </c>
      <c r="Q40" s="158" t="e">
        <f t="shared" si="13"/>
        <v>#REF!</v>
      </c>
      <c r="R40" s="176" t="e">
        <f t="shared" si="13"/>
        <v>#REF!</v>
      </c>
      <c r="S40" s="52" t="e">
        <f t="shared" si="8"/>
        <v>#REF!</v>
      </c>
      <c r="T40" s="178" t="e">
        <f t="shared" si="9"/>
        <v>#REF!</v>
      </c>
      <c r="U40" s="204" t="s">
        <v>17</v>
      </c>
      <c r="V40" s="224"/>
      <c r="W40" s="224"/>
      <c r="X40" s="202"/>
    </row>
    <row r="41" spans="1:30" s="31" customFormat="1" ht="15" customHeight="1">
      <c r="A41" s="27">
        <f t="shared" si="12"/>
        <v>32</v>
      </c>
      <c r="B41" s="46" t="str">
        <f>'-------НОВАЯ БАЗА'!B69</f>
        <v>Железногорский район</v>
      </c>
      <c r="C41" s="47" t="str">
        <f>'-------НОВАЯ БАЗА'!D69</f>
        <v>город Железногорск</v>
      </c>
      <c r="D41" s="48" t="str">
        <f>'-------НОВАЯ БАЗА'!E69</f>
        <v>закрытая</v>
      </c>
      <c r="E41" s="48" t="str">
        <f>'-------НОВАЯ БАЗА'!F69</f>
        <v>ООО "Комфорт"</v>
      </c>
      <c r="F41" s="144">
        <f>'-------НОВАЯ БАЗА'!G69</f>
        <v>4633039010</v>
      </c>
      <c r="G41" s="147" t="e">
        <f>VLOOKUP(A41,'-------НОВАЯ БАЗА'!$A$6:$AG$487,7+MATCH($G$9,СПИСОК_СТОЛБЦОВ_2,0),0)</f>
        <v>#REF!</v>
      </c>
      <c r="H41" s="142">
        <f>VLOOKUP(A41,'-------НОВАЯ БАЗА'!$A$6:$AG$487,7+MATCH($H$9,СПИСОК_СТОЛБЦОВ_2,0),0)</f>
        <v>1717.71</v>
      </c>
      <c r="I41" s="148">
        <f>VLOOKUP(A41,'-------НОВАЯ БАЗА'!$A$6:$AG$487,7+MATCH($I$9,СПИСОК_СТОЛБЦОВ_2,0),0)</f>
        <v>1964.56</v>
      </c>
      <c r="J41" s="49" t="e">
        <f>VLOOKUP(A41,'-------НОВАЯ БАЗА'!$A$6:$AG$487,13+MATCH($J$9,СПИСОК_СТОЛБЦОВ_2,0),0)</f>
        <v>#REF!</v>
      </c>
      <c r="K41" s="50">
        <f>VLOOKUP(A41,'-------НОВАЯ БАЗА'!$A$6:$AG$487,7+MATCH($K$9,СПИСОК_СТОЛБЦОВ_2,0),0)</f>
        <v>0</v>
      </c>
      <c r="L41" s="51">
        <f>VLOOKUP(A41,'-------НОВАЯ БАЗА'!$A$6:$AG$487,7+MATCH($L$9,СПИСОК_СТОЛБЦОВ_2,0),0)</f>
        <v>0</v>
      </c>
      <c r="M41" s="166" t="e">
        <f t="shared" si="3"/>
        <v>#REF!</v>
      </c>
      <c r="N41" s="167" t="e">
        <f t="shared" si="4"/>
        <v>#REF!</v>
      </c>
      <c r="O41" s="166" t="e">
        <f t="shared" si="5"/>
        <v>#REF!</v>
      </c>
      <c r="P41" s="167" t="e">
        <f t="shared" si="6"/>
        <v>#REF!</v>
      </c>
      <c r="Q41" s="158" t="e">
        <f t="shared" si="13"/>
        <v>#REF!</v>
      </c>
      <c r="R41" s="176" t="e">
        <f t="shared" si="13"/>
        <v>#REF!</v>
      </c>
      <c r="S41" s="52" t="e">
        <f t="shared" si="8"/>
        <v>#REF!</v>
      </c>
      <c r="T41" s="178" t="e">
        <f t="shared" si="9"/>
        <v>#REF!</v>
      </c>
      <c r="U41" s="204" t="s">
        <v>17</v>
      </c>
      <c r="V41" s="224"/>
      <c r="W41" s="224"/>
      <c r="X41" s="202"/>
    </row>
    <row r="42" spans="1:30" s="31" customFormat="1" ht="15" customHeight="1">
      <c r="A42" s="27">
        <f t="shared" si="12"/>
        <v>33</v>
      </c>
      <c r="B42" s="46" t="str">
        <f>'-------НОВАЯ БАЗА'!B71</f>
        <v>Курский район</v>
      </c>
      <c r="C42" s="47" t="str">
        <f>'-------НОВАЯ БАЗА'!D71</f>
        <v>город Курск</v>
      </c>
      <c r="D42" s="48" t="str">
        <f>'-------НОВАЯ БАЗА'!E71</f>
        <v>открытая</v>
      </c>
      <c r="E42" s="48" t="str">
        <f>'-------НОВАЯ БАЗА'!F71</f>
        <v>Курский завод "Маяк" - филиал АО "Нижегородское научно-производственное объединение имени М.В.Фрунзе"</v>
      </c>
      <c r="F42" s="144">
        <f>'-------НОВАЯ БАЗА'!G71</f>
        <v>5261077695</v>
      </c>
      <c r="G42" s="147" t="e">
        <f>VLOOKUP(A42,'-------НОВАЯ БАЗА'!$A$6:$AG$487,7+MATCH($G$9,СПИСОК_СТОЛБЦОВ_2,0),0)</f>
        <v>#REF!</v>
      </c>
      <c r="H42" s="142">
        <f>VLOOKUP(A42,'-------НОВАЯ БАЗА'!$A$6:$AG$487,7+MATCH($H$9,СПИСОК_СТОЛБЦОВ_2,0),0)</f>
        <v>0</v>
      </c>
      <c r="I42" s="148">
        <f>VLOOKUP(A42,'-------НОВАЯ БАЗА'!$A$6:$AG$487,7+MATCH($I$9,СПИСОК_СТОЛБЦОВ_2,0),0)</f>
        <v>0</v>
      </c>
      <c r="J42" s="49" t="e">
        <f>VLOOKUP(A42,'-------НОВАЯ БАЗА'!$A$6:$AG$487,13+MATCH($J$9,СПИСОК_СТОЛБЦОВ_2,0),0)</f>
        <v>#REF!</v>
      </c>
      <c r="K42" s="50">
        <f>VLOOKUP(A42,'-------НОВАЯ БАЗА'!$A$6:$AG$487,7+MATCH($K$9,СПИСОК_СТОЛБЦОВ_2,0),0)</f>
        <v>25.94</v>
      </c>
      <c r="L42" s="51">
        <f>VLOOKUP(A42,'-------НОВАЯ БАЗА'!$A$6:$AG$487,7+MATCH($L$9,СПИСОК_СТОЛБЦОВ_2,0),0)</f>
        <v>31.13</v>
      </c>
      <c r="M42" s="166" t="e">
        <f t="shared" si="3"/>
        <v>#REF!</v>
      </c>
      <c r="N42" s="167" t="e">
        <f t="shared" si="4"/>
        <v>#REF!</v>
      </c>
      <c r="O42" s="166" t="e">
        <f t="shared" si="5"/>
        <v>#REF!</v>
      </c>
      <c r="P42" s="167" t="e">
        <f t="shared" si="6"/>
        <v>#REF!</v>
      </c>
      <c r="Q42" s="158" t="e">
        <f t="shared" si="13"/>
        <v>#REF!</v>
      </c>
      <c r="R42" s="176" t="e">
        <f t="shared" si="13"/>
        <v>#REF!</v>
      </c>
      <c r="S42" s="52" t="e">
        <f t="shared" si="8"/>
        <v>#REF!</v>
      </c>
      <c r="T42" s="178" t="e">
        <f t="shared" si="9"/>
        <v>#REF!</v>
      </c>
      <c r="U42" s="204" t="s">
        <v>16</v>
      </c>
      <c r="V42" s="224"/>
      <c r="W42" s="224"/>
      <c r="X42" s="202"/>
    </row>
    <row r="43" spans="1:30" s="31" customFormat="1" ht="15" customHeight="1">
      <c r="A43" s="27">
        <f t="shared" si="12"/>
        <v>34</v>
      </c>
      <c r="B43" s="46" t="str">
        <f>'-------НОВАЯ БАЗА'!B73</f>
        <v>Курский район</v>
      </c>
      <c r="C43" s="47" t="str">
        <f>'-------НОВАЯ БАЗА'!D73</f>
        <v>город Курск</v>
      </c>
      <c r="D43" s="48" t="str">
        <f>'-------НОВАЯ БАЗА'!E73</f>
        <v>открытая</v>
      </c>
      <c r="E43" s="48" t="str">
        <f>'-------НОВАЯ БАЗА'!F73</f>
        <v>ООО "Теплогенерирующая компания"</v>
      </c>
      <c r="F43" s="144">
        <f>'-------НОВАЯ БАЗА'!G73</f>
        <v>4632068226</v>
      </c>
      <c r="G43" s="147" t="e">
        <f>VLOOKUP(A43,'-------НОВАЯ БАЗА'!$A$6:$AG$487,7+MATCH($G$9,СПИСОК_СТОЛБЦОВ_2,0),0)</f>
        <v>#REF!</v>
      </c>
      <c r="H43" s="142">
        <f>VLOOKUP(A43,'-------НОВАЯ БАЗА'!$A$6:$AG$487,7+MATCH($H$9,СПИСОК_СТОЛБЦОВ_2,0),0)</f>
        <v>1828.75</v>
      </c>
      <c r="I43" s="148">
        <f>VLOOKUP(A43,'-------НОВАЯ БАЗА'!$A$6:$AG$487,7+MATCH($I$9,СПИСОК_СТОЛБЦОВ_2,0),0)</f>
        <v>2084.7600000000002</v>
      </c>
      <c r="J43" s="49" t="e">
        <f>VLOOKUP(A43,'-------НОВАЯ БАЗА'!$A$6:$AG$487,13+MATCH($J$9,СПИСОК_СТОЛБЦОВ_2,0),0)</f>
        <v>#REF!</v>
      </c>
      <c r="K43" s="50">
        <f>VLOOKUP(A43,'-------НОВАЯ БАЗА'!$A$6:$AG$487,7+MATCH($K$9,СПИСОК_СТОЛБЦОВ_2,0),0)</f>
        <v>34.36</v>
      </c>
      <c r="L43" s="51">
        <f>VLOOKUP(A43,'-------НОВАЯ БАЗА'!$A$6:$AG$487,7+MATCH($L$9,СПИСОК_СТОЛБЦОВ_2,0),0)</f>
        <v>38.65</v>
      </c>
      <c r="M43" s="166" t="e">
        <f t="shared" si="3"/>
        <v>#REF!</v>
      </c>
      <c r="N43" s="167" t="e">
        <f t="shared" si="4"/>
        <v>#REF!</v>
      </c>
      <c r="O43" s="166" t="e">
        <f t="shared" si="5"/>
        <v>#REF!</v>
      </c>
      <c r="P43" s="167" t="e">
        <f t="shared" si="6"/>
        <v>#REF!</v>
      </c>
      <c r="Q43" s="158" t="e">
        <f t="shared" si="13"/>
        <v>#REF!</v>
      </c>
      <c r="R43" s="176" t="e">
        <f t="shared" si="13"/>
        <v>#REF!</v>
      </c>
      <c r="S43" s="52" t="e">
        <f t="shared" si="8"/>
        <v>#REF!</v>
      </c>
      <c r="T43" s="178" t="e">
        <f t="shared" si="9"/>
        <v>#REF!</v>
      </c>
      <c r="U43" s="204" t="s">
        <v>16</v>
      </c>
      <c r="V43" s="224"/>
      <c r="W43" s="224"/>
      <c r="X43" s="202"/>
    </row>
    <row r="44" spans="1:30" s="31" customFormat="1" ht="15" customHeight="1">
      <c r="A44" s="27">
        <f t="shared" si="12"/>
        <v>35</v>
      </c>
      <c r="B44" s="46" t="str">
        <f>'-------НОВАЯ БАЗА'!B75</f>
        <v>Курский район</v>
      </c>
      <c r="C44" s="47" t="str">
        <f>'-------НОВАЯ БАЗА'!D75</f>
        <v>город Курск</v>
      </c>
      <c r="D44" s="48" t="str">
        <f>'-------НОВАЯ БАЗА'!E75</f>
        <v>Закрытая</v>
      </c>
      <c r="E44" s="48" t="str">
        <f>'-------НОВАЯ БАЗА'!F75</f>
        <v xml:space="preserve">ГУПКО "Курскоблжилкомхоз"                       </v>
      </c>
      <c r="F44" s="144">
        <f>'-------НОВАЯ БАЗА'!G75</f>
        <v>4632024035</v>
      </c>
      <c r="G44" s="147" t="e">
        <f>VLOOKUP(A44,'-------НОВАЯ БАЗА'!$A$6:$AG$487,7+MATCH($G$9,СПИСОК_СТОЛБЦОВ_2,0),0)</f>
        <v>#REF!</v>
      </c>
      <c r="H44" s="142">
        <f>VLOOKUP(A44,'-------НОВАЯ БАЗА'!$A$6:$AG$487,7+MATCH($H$9,СПИСОК_СТОЛБЦОВ_2,0),0)</f>
        <v>0</v>
      </c>
      <c r="I44" s="148">
        <f>VLOOKUP(A44,'-------НОВАЯ БАЗА'!$A$6:$AG$487,7+MATCH($I$9,СПИСОК_СТОЛБЦОВ_2,0),0)</f>
        <v>0</v>
      </c>
      <c r="J44" s="49" t="e">
        <f>VLOOKUP(A44,'-------НОВАЯ БАЗА'!$A$6:$AG$487,13+MATCH($J$9,СПИСОК_СТОЛБЦОВ_2,0),0)</f>
        <v>#REF!</v>
      </c>
      <c r="K44" s="50">
        <f>VLOOKUP(A44,'-------НОВАЯ БАЗА'!$A$6:$AG$487,7+MATCH($K$9,СПИСОК_СТОЛБЦОВ_2,0),0)</f>
        <v>32.027999999999999</v>
      </c>
      <c r="L44" s="51">
        <f>VLOOKUP(A44,'-------НОВАЯ БАЗА'!$A$6:$AG$487,7+MATCH($L$9,СПИСОК_СТОЛБЦОВ_2,0),0)</f>
        <v>34.595999999999997</v>
      </c>
      <c r="M44" s="166" t="e">
        <f t="shared" si="3"/>
        <v>#REF!</v>
      </c>
      <c r="N44" s="167" t="e">
        <f t="shared" si="4"/>
        <v>#REF!</v>
      </c>
      <c r="O44" s="166" t="e">
        <f t="shared" si="5"/>
        <v>#REF!</v>
      </c>
      <c r="P44" s="167" t="e">
        <f t="shared" si="6"/>
        <v>#REF!</v>
      </c>
      <c r="Q44" s="158" t="e">
        <f t="shared" si="13"/>
        <v>#REF!</v>
      </c>
      <c r="R44" s="176" t="e">
        <f t="shared" si="13"/>
        <v>#REF!</v>
      </c>
      <c r="S44" s="52" t="e">
        <f t="shared" si="8"/>
        <v>#REF!</v>
      </c>
      <c r="T44" s="178" t="e">
        <f t="shared" si="9"/>
        <v>#REF!</v>
      </c>
      <c r="U44" s="178" t="s">
        <v>16</v>
      </c>
      <c r="V44" s="224"/>
      <c r="W44" s="224"/>
      <c r="X44" s="202"/>
    </row>
    <row r="45" spans="1:30" s="31" customFormat="1" ht="15" customHeight="1">
      <c r="A45" s="27">
        <f t="shared" si="12"/>
        <v>36</v>
      </c>
      <c r="B45" s="46" t="str">
        <f>'-------НОВАЯ БАЗА'!B77</f>
        <v>Курский район</v>
      </c>
      <c r="C45" s="47" t="str">
        <f>'-------НОВАЯ БАЗА'!D77</f>
        <v>город Курск</v>
      </c>
      <c r="D45" s="48" t="str">
        <f>'-------НОВАЯ БАЗА'!E77</f>
        <v>Закрытая</v>
      </c>
      <c r="E45" s="48" t="str">
        <f>'-------НОВАЯ БАЗА'!F77</f>
        <v xml:space="preserve">ГУПКО "Курскоблжилкомхоз"                       </v>
      </c>
      <c r="F45" s="144">
        <f>'-------НОВАЯ БАЗА'!G77</f>
        <v>4632024035</v>
      </c>
      <c r="G45" s="147" t="e">
        <f>VLOOKUP(A45,'-------НОВАЯ БАЗА'!$A$6:$AG$487,7+MATCH($G$9,СПИСОК_СТОЛБЦОВ_2,0),0)</f>
        <v>#REF!</v>
      </c>
      <c r="H45" s="142">
        <f>VLOOKUP(A45,'-------НОВАЯ БАЗА'!$A$6:$AG$487,7+MATCH($H$9,СПИСОК_СТОЛБЦОВ_2,0),0)</f>
        <v>2979.71</v>
      </c>
      <c r="I45" s="148">
        <f>VLOOKUP(A45,'-------НОВАЯ БАЗА'!$A$6:$AG$487,7+MATCH($I$9,СПИСОК_СТОЛБЦОВ_2,0),0)</f>
        <v>3009.51</v>
      </c>
      <c r="J45" s="49" t="e">
        <f>VLOOKUP(A45,'-------НОВАЯ БАЗА'!$A$6:$AG$487,13+MATCH($J$9,СПИСОК_СТОЛБЦОВ_2,0),0)</f>
        <v>#REF!</v>
      </c>
      <c r="K45" s="50">
        <f>VLOOKUP(A45,'-------НОВАЯ БАЗА'!$A$6:$AG$487,7+MATCH($K$9,СПИСОК_СТОЛБЦОВ_2,0),0)</f>
        <v>23.783999999999999</v>
      </c>
      <c r="L45" s="51">
        <f>VLOOKUP(A45,'-------НОВАЯ БАЗА'!$A$6:$AG$487,7+MATCH($L$9,СПИСОК_СТОЛБЦОВ_2,0),0)</f>
        <v>26.736000000000001</v>
      </c>
      <c r="M45" s="166" t="e">
        <f t="shared" si="3"/>
        <v>#REF!</v>
      </c>
      <c r="N45" s="167" t="e">
        <f t="shared" si="4"/>
        <v>#REF!</v>
      </c>
      <c r="O45" s="166" t="e">
        <f t="shared" si="5"/>
        <v>#REF!</v>
      </c>
      <c r="P45" s="167" t="e">
        <f t="shared" si="6"/>
        <v>#REF!</v>
      </c>
      <c r="Q45" s="158" t="e">
        <f t="shared" si="13"/>
        <v>#REF!</v>
      </c>
      <c r="R45" s="176" t="e">
        <f t="shared" si="13"/>
        <v>#REF!</v>
      </c>
      <c r="S45" s="52" t="e">
        <f t="shared" si="8"/>
        <v>#REF!</v>
      </c>
      <c r="T45" s="178" t="e">
        <f t="shared" si="9"/>
        <v>#REF!</v>
      </c>
      <c r="U45" s="178" t="s">
        <v>16</v>
      </c>
      <c r="V45" s="224"/>
      <c r="W45" s="224"/>
      <c r="X45" s="202"/>
    </row>
    <row r="46" spans="1:30" s="31" customFormat="1" ht="15" customHeight="1">
      <c r="A46" s="27">
        <f t="shared" si="12"/>
        <v>37</v>
      </c>
      <c r="B46" s="46" t="str">
        <f>'-------НОВАЯ БАЗА'!B79</f>
        <v>Курский район</v>
      </c>
      <c r="C46" s="47" t="str">
        <f>'-------НОВАЯ БАЗА'!D79</f>
        <v>город Курск</v>
      </c>
      <c r="D46" s="48" t="str">
        <f>'-------НОВАЯ БАЗА'!E79</f>
        <v>закрытая</v>
      </c>
      <c r="E46" s="48" t="str">
        <f>'-------НОВАЯ БАЗА'!F79</f>
        <v>«АО «РИР Энерго» (филиал  АО «РИР Энерго» - «Курская генерация»)</v>
      </c>
      <c r="F46" s="144">
        <f>'-------НОВАЯ БАЗА'!G79</f>
        <v>6829012680</v>
      </c>
      <c r="G46" s="147" t="e">
        <f>VLOOKUP(A46,'-------НОВАЯ БАЗА'!$A$6:$AG$487,7+MATCH($G$9,СПИСОК_СТОЛБЦОВ_2,0),0)</f>
        <v>#REF!</v>
      </c>
      <c r="H46" s="142">
        <f>VLOOKUP(A46,'-------НОВАЯ БАЗА'!$A$6:$AG$487,7+MATCH($H$9,СПИСОК_СТОЛБЦОВ_2,0),0)</f>
        <v>2403.02</v>
      </c>
      <c r="I46" s="148">
        <f>VLOOKUP(A46,'-------НОВАЯ БАЗА'!$A$6:$AG$487,7+MATCH($I$9,СПИСОК_СТОЛБЦОВ_2,0),0)</f>
        <v>2710.6065599999997</v>
      </c>
      <c r="J46" s="49" t="e">
        <f>VLOOKUP(A46,'-------НОВАЯ БАЗА'!$A$6:$AG$487,13+MATCH($J$9,СПИСОК_СТОЛБЦОВ_2,0),0)</f>
        <v>#REF!</v>
      </c>
      <c r="K46" s="50">
        <f>VLOOKUP(A46,'-------НОВАЯ БАЗА'!$A$6:$AG$487,7+MATCH($K$9,СПИСОК_СТОЛБЦОВ_2,0),0)</f>
        <v>32.027999999999999</v>
      </c>
      <c r="L46" s="51">
        <f>VLOOKUP(A46,'-------НОВАЯ БАЗА'!$A$6:$AG$487,7+MATCH($L$9,СПИСОК_СТОЛБЦОВ_2,0),0)</f>
        <v>34.595999999999997</v>
      </c>
      <c r="M46" s="166" t="e">
        <f t="shared" si="3"/>
        <v>#REF!</v>
      </c>
      <c r="N46" s="167" t="e">
        <f t="shared" si="4"/>
        <v>#REF!</v>
      </c>
      <c r="O46" s="166" t="e">
        <f t="shared" si="5"/>
        <v>#REF!</v>
      </c>
      <c r="P46" s="167" t="e">
        <f t="shared" si="6"/>
        <v>#REF!</v>
      </c>
      <c r="Q46" s="158" t="e">
        <f t="shared" si="13"/>
        <v>#REF!</v>
      </c>
      <c r="R46" s="176" t="e">
        <f t="shared" si="13"/>
        <v>#REF!</v>
      </c>
      <c r="S46" s="52" t="e">
        <f t="shared" si="8"/>
        <v>#REF!</v>
      </c>
      <c r="T46" s="178" t="e">
        <f t="shared" si="9"/>
        <v>#REF!</v>
      </c>
      <c r="U46" s="204" t="s">
        <v>16</v>
      </c>
      <c r="V46" s="224"/>
      <c r="W46" s="224"/>
      <c r="X46" s="202"/>
    </row>
    <row r="47" spans="1:30" s="31" customFormat="1" ht="15" customHeight="1">
      <c r="A47" s="27">
        <f t="shared" si="12"/>
        <v>38</v>
      </c>
      <c r="B47" s="46" t="str">
        <f>'-------НОВАЯ БАЗА'!B81</f>
        <v>Курский район</v>
      </c>
      <c r="C47" s="47" t="str">
        <f>'-------НОВАЯ БАЗА'!D81</f>
        <v>город Курск</v>
      </c>
      <c r="D47" s="48" t="str">
        <f>'-------НОВАЯ БАЗА'!E81</f>
        <v>открытая</v>
      </c>
      <c r="E47" s="48" t="str">
        <f>'-------НОВАЯ БАЗА'!F81</f>
        <v>«АО «РИР Энерго» (филиал  АО «РИР Энерго» - «Курская генерация»)</v>
      </c>
      <c r="F47" s="144">
        <f>'-------НОВАЯ БАЗА'!G81</f>
        <v>6829012680</v>
      </c>
      <c r="G47" s="147" t="e">
        <f>VLOOKUP(A47,'-------НОВАЯ БАЗА'!$A$6:$AG$487,7+MATCH($G$9,СПИСОК_СТОЛБЦОВ_2,0),0)</f>
        <v>#REF!</v>
      </c>
      <c r="H47" s="142">
        <f>VLOOKUP(A47,'-------НОВАЯ БАЗА'!$A$6:$AG$487,7+MATCH($H$9,СПИСОК_СТОЛБЦОВ_2,0),0)</f>
        <v>2403.02</v>
      </c>
      <c r="I47" s="148">
        <f>VLOOKUP(A47,'-------НОВАЯ БАЗА'!$A$6:$AG$487,7+MATCH($I$9,СПИСОК_СТОЛБЦОВ_2,0),0)</f>
        <v>2710.6065599999997</v>
      </c>
      <c r="J47" s="49" t="e">
        <f>VLOOKUP(A47,'-------НОВАЯ БАЗА'!$A$6:$AG$487,13+MATCH($J$9,СПИСОК_СТОЛБЦОВ_2,0),0)</f>
        <v>#REF!</v>
      </c>
      <c r="K47" s="50">
        <f>VLOOKUP(A47,'-------НОВАЯ БАЗА'!$A$6:$AG$487,7+MATCH($K$9,СПИСОК_СТОЛБЦОВ_2,0),0)</f>
        <v>35.495999999999995</v>
      </c>
      <c r="L47" s="51">
        <f>VLOOKUP(A47,'-------НОВАЯ БАЗА'!$A$6:$AG$487,7+MATCH($L$9,СПИСОК_СТОЛБЦОВ_2,0),0)</f>
        <v>36.18</v>
      </c>
      <c r="M47" s="166" t="e">
        <f t="shared" si="3"/>
        <v>#REF!</v>
      </c>
      <c r="N47" s="167" t="e">
        <f t="shared" si="4"/>
        <v>#REF!</v>
      </c>
      <c r="O47" s="166" t="e">
        <f t="shared" si="5"/>
        <v>#REF!</v>
      </c>
      <c r="P47" s="167" t="e">
        <f t="shared" si="6"/>
        <v>#REF!</v>
      </c>
      <c r="Q47" s="158" t="e">
        <f t="shared" si="13"/>
        <v>#REF!</v>
      </c>
      <c r="R47" s="176" t="e">
        <f t="shared" si="13"/>
        <v>#REF!</v>
      </c>
      <c r="S47" s="52" t="e">
        <f t="shared" si="8"/>
        <v>#REF!</v>
      </c>
      <c r="T47" s="178" t="e">
        <f t="shared" si="9"/>
        <v>#REF!</v>
      </c>
      <c r="U47" s="204" t="s">
        <v>16</v>
      </c>
      <c r="V47" s="224"/>
      <c r="W47" s="224"/>
      <c r="X47" s="202"/>
    </row>
    <row r="48" spans="1:30" s="31" customFormat="1" ht="15" customHeight="1">
      <c r="A48" s="27">
        <f t="shared" si="12"/>
        <v>39</v>
      </c>
      <c r="B48" s="46" t="str">
        <f>'-------НОВАЯ БАЗА'!B83</f>
        <v>Курский район</v>
      </c>
      <c r="C48" s="47" t="str">
        <f>'-------НОВАЯ БАЗА'!D83</f>
        <v>город Курск</v>
      </c>
      <c r="D48" s="48" t="str">
        <f>'-------НОВАЯ БАЗА'!E83</f>
        <v>закрытая</v>
      </c>
      <c r="E48" s="48" t="str">
        <f>'-------НОВАЯ БАЗА'!F83</f>
        <v xml:space="preserve">МУП "Курские городские коммунальные тепловые сети"
</v>
      </c>
      <c r="F48" s="144">
        <f>'-------НОВАЯ БАЗА'!G83</f>
        <v>4632000330</v>
      </c>
      <c r="G48" s="147" t="e">
        <f>VLOOKUP(A48,'-------НОВАЯ БАЗА'!$A$6:$AG$487,7+MATCH($G$9,СПИСОК_СТОЛБЦОВ_2,0),0)</f>
        <v>#REF!</v>
      </c>
      <c r="H48" s="142">
        <f>VLOOKUP(A48,'-------НОВАЯ БАЗА'!$A$6:$AG$487,7+MATCH($H$9,СПИСОК_СТОЛБЦОВ_2,0),0)</f>
        <v>0</v>
      </c>
      <c r="I48" s="148">
        <f>VLOOKUP(A48,'-------НОВАЯ БАЗА'!$A$6:$AG$487,7+MATCH($I$9,СПИСОК_СТОЛБЦОВ_2,0),0)</f>
        <v>0</v>
      </c>
      <c r="J48" s="49" t="e">
        <f>VLOOKUP(A48,'-------НОВАЯ БАЗА'!$A$6:$AG$487,13+MATCH($J$9,СПИСОК_СТОЛБЦОВ_2,0),0)</f>
        <v>#REF!</v>
      </c>
      <c r="K48" s="50">
        <f>VLOOKUP(A48,'-------НОВАЯ БАЗА'!$A$6:$AG$487,7+MATCH($K$9,СПИСОК_СТОЛБЦОВ_2,0),0)</f>
        <v>35.628</v>
      </c>
      <c r="L48" s="51">
        <f>VLOOKUP(A48,'-------НОВАЯ БАЗА'!$A$6:$AG$487,7+MATCH($L$9,СПИСОК_СТОЛБЦОВ_2,0),0)</f>
        <v>34.595999999999997</v>
      </c>
      <c r="M48" s="166" t="e">
        <f t="shared" si="3"/>
        <v>#REF!</v>
      </c>
      <c r="N48" s="167" t="e">
        <f t="shared" si="4"/>
        <v>#REF!</v>
      </c>
      <c r="O48" s="166" t="e">
        <f t="shared" si="5"/>
        <v>#REF!</v>
      </c>
      <c r="P48" s="167" t="e">
        <f t="shared" si="6"/>
        <v>#REF!</v>
      </c>
      <c r="Q48" s="158" t="e">
        <f t="shared" si="13"/>
        <v>#REF!</v>
      </c>
      <c r="R48" s="176" t="e">
        <f t="shared" si="13"/>
        <v>#REF!</v>
      </c>
      <c r="S48" s="52" t="e">
        <f t="shared" si="8"/>
        <v>#REF!</v>
      </c>
      <c r="T48" s="178" t="e">
        <f t="shared" si="9"/>
        <v>#REF!</v>
      </c>
      <c r="U48" s="204" t="s">
        <v>16</v>
      </c>
      <c r="V48" s="224"/>
      <c r="W48" s="224"/>
      <c r="X48" s="202"/>
    </row>
    <row r="49" spans="1:24" s="31" customFormat="1" ht="15" customHeight="1">
      <c r="A49" s="27">
        <f t="shared" si="12"/>
        <v>40</v>
      </c>
      <c r="B49" s="46" t="str">
        <f>'-------НОВАЯ БАЗА'!B85</f>
        <v>Курский район</v>
      </c>
      <c r="C49" s="47" t="e">
        <f>'-------НОВАЯ БАЗА'!D85</f>
        <v>#REF!</v>
      </c>
      <c r="D49" s="48" t="e">
        <f>'-------НОВАЯ БАЗА'!E85</f>
        <v>#REF!</v>
      </c>
      <c r="E49" s="48" t="e">
        <f>'-------НОВАЯ БАЗА'!F85</f>
        <v>#REF!</v>
      </c>
      <c r="F49" s="144">
        <f>'-------НОВАЯ БАЗА'!G85</f>
        <v>3123389689</v>
      </c>
      <c r="G49" s="147" t="e">
        <f>VLOOKUP(A49,'-------НОВАЯ БАЗА'!$A$6:$AG$487,7+MATCH($G$9,СПИСОК_СТОЛБЦОВ_2,0),0)</f>
        <v>#REF!</v>
      </c>
      <c r="H49" s="142" t="e">
        <f>VLOOKUP(A49,'-------НОВАЯ БАЗА'!$A$6:$AG$487,7+MATCH($H$9,СПИСОК_СТОЛБЦОВ_2,0),0)</f>
        <v>#REF!</v>
      </c>
      <c r="I49" s="148" t="e">
        <f>VLOOKUP(A49,'-------НОВАЯ БАЗА'!$A$6:$AG$487,7+MATCH($I$9,СПИСОК_СТОЛБЦОВ_2,0),0)</f>
        <v>#REF!</v>
      </c>
      <c r="J49" s="49" t="e">
        <f>VLOOKUP(A49,'-------НОВАЯ БАЗА'!$A$6:$AG$487,13+MATCH($J$9,СПИСОК_СТОЛБЦОВ_2,0),0)</f>
        <v>#REF!</v>
      </c>
      <c r="K49" s="50" t="e">
        <f>VLOOKUP(A49,'-------НОВАЯ БАЗА'!$A$6:$AG$487,7+MATCH($K$9,СПИСОК_СТОЛБЦОВ_2,0),0)</f>
        <v>#REF!</v>
      </c>
      <c r="L49" s="51" t="e">
        <f>VLOOKUP(A49,'-------НОВАЯ БАЗА'!$A$6:$AG$487,7+MATCH($L$9,СПИСОК_СТОЛБЦОВ_2,0),0)</f>
        <v>#REF!</v>
      </c>
      <c r="M49" s="166" t="e">
        <f t="shared" si="3"/>
        <v>#REF!</v>
      </c>
      <c r="N49" s="167" t="e">
        <f t="shared" si="4"/>
        <v>#REF!</v>
      </c>
      <c r="O49" s="166" t="e">
        <f t="shared" si="5"/>
        <v>#REF!</v>
      </c>
      <c r="P49" s="167" t="e">
        <f t="shared" si="6"/>
        <v>#REF!</v>
      </c>
      <c r="Q49" s="158" t="e">
        <f t="shared" si="13"/>
        <v>#REF!</v>
      </c>
      <c r="R49" s="176" t="e">
        <f t="shared" si="13"/>
        <v>#REF!</v>
      </c>
      <c r="S49" s="52" t="e">
        <f t="shared" si="8"/>
        <v>#REF!</v>
      </c>
      <c r="T49" s="178" t="e">
        <f t="shared" si="9"/>
        <v>#REF!</v>
      </c>
      <c r="U49" s="204" t="s">
        <v>17</v>
      </c>
      <c r="V49" s="224"/>
      <c r="W49" s="224"/>
      <c r="X49" s="202"/>
    </row>
    <row r="50" spans="1:24" s="31" customFormat="1" ht="15" customHeight="1">
      <c r="A50" s="27">
        <f t="shared" si="12"/>
        <v>41</v>
      </c>
      <c r="B50" s="46" t="str">
        <f>'-------НОВАЯ БАЗА'!B87</f>
        <v>Курский район</v>
      </c>
      <c r="C50" s="47" t="str">
        <f>'-------НОВАЯ БАЗА'!D87</f>
        <v>город Курск</v>
      </c>
      <c r="D50" s="48" t="str">
        <f>'-------НОВАЯ БАЗА'!E87</f>
        <v>закрытая</v>
      </c>
      <c r="E50" s="48" t="str">
        <f>'-------НОВАЯ БАЗА'!F87</f>
        <v>ООО "Агропроект"</v>
      </c>
      <c r="F50" s="144">
        <f>'-------НОВАЯ БАЗА'!G87</f>
        <v>3666120176</v>
      </c>
      <c r="G50" s="147" t="e">
        <f>VLOOKUP(A50,'-------НОВАЯ БАЗА'!$A$6:$AG$487,7+MATCH($G$9,СПИСОК_СТОЛБЦОВ_2,0),0)</f>
        <v>#REF!</v>
      </c>
      <c r="H50" s="142">
        <f>VLOOKUP(A50,'-------НОВАЯ БАЗА'!$A$6:$AG$487,7+MATCH($H$9,СПИСОК_СТОЛБЦОВ_2,0),0)</f>
        <v>2069.2199999999998</v>
      </c>
      <c r="I50" s="148">
        <f>VLOOKUP(A50,'-------НОВАЯ БАЗА'!$A$6:$AG$487,7+MATCH($I$9,СПИСОК_СТОЛБЦОВ_2,0),0)</f>
        <v>2335.23</v>
      </c>
      <c r="J50" s="49" t="e">
        <f>VLOOKUP(A50,'-------НОВАЯ БАЗА'!$A$6:$AG$487,13+MATCH($J$9,СПИСОК_СТОЛБЦОВ_2,0),0)</f>
        <v>#REF!</v>
      </c>
      <c r="K50" s="50">
        <f>VLOOKUP(A50,'-------НОВАЯ БАЗА'!$A$6:$AG$487,7+MATCH($K$9,СПИСОК_СТОЛБЦОВ_2,0),0)</f>
        <v>0</v>
      </c>
      <c r="L50" s="51">
        <f>VLOOKUP(A50,'-------НОВАЯ БАЗА'!$A$6:$AG$487,7+MATCH($L$9,СПИСОК_СТОЛБЦОВ_2,0),0)</f>
        <v>0</v>
      </c>
      <c r="M50" s="166" t="e">
        <f t="shared" si="3"/>
        <v>#REF!</v>
      </c>
      <c r="N50" s="167" t="e">
        <f t="shared" si="4"/>
        <v>#REF!</v>
      </c>
      <c r="O50" s="166" t="e">
        <f t="shared" si="5"/>
        <v>#REF!</v>
      </c>
      <c r="P50" s="167" t="e">
        <f t="shared" si="6"/>
        <v>#REF!</v>
      </c>
      <c r="Q50" s="158" t="e">
        <f t="shared" si="13"/>
        <v>#REF!</v>
      </c>
      <c r="R50" s="176" t="e">
        <f t="shared" si="13"/>
        <v>#REF!</v>
      </c>
      <c r="S50" s="52" t="e">
        <f t="shared" si="8"/>
        <v>#REF!</v>
      </c>
      <c r="T50" s="178" t="e">
        <f t="shared" si="9"/>
        <v>#REF!</v>
      </c>
      <c r="U50" s="204" t="s">
        <v>17</v>
      </c>
      <c r="V50" s="224"/>
      <c r="W50" s="224"/>
      <c r="X50" s="202"/>
    </row>
    <row r="51" spans="1:24" s="31" customFormat="1" ht="15" customHeight="1">
      <c r="A51" s="27">
        <f t="shared" si="12"/>
        <v>42</v>
      </c>
      <c r="B51" s="46" t="str">
        <f>'-------НОВАЯ БАЗА'!B89</f>
        <v>Курчатовский район</v>
      </c>
      <c r="C51" s="47" t="str">
        <f>'-------НОВАЯ БАЗА'!D89</f>
        <v>город Курчатов</v>
      </c>
      <c r="D51" s="48" t="str">
        <f>'-------НОВАЯ БАЗА'!E89</f>
        <v>открытая</v>
      </c>
      <c r="E51" s="48" t="str">
        <f>'-------НОВАЯ БАЗА'!F89</f>
        <v xml:space="preserve">МУП "Гортеплосеть"
</v>
      </c>
      <c r="F51" s="144">
        <f>'-------НОВАЯ БАЗА'!G89</f>
        <v>4634002573</v>
      </c>
      <c r="G51" s="147" t="e">
        <f>VLOOKUP(A51,'-------НОВАЯ БАЗА'!$A$6:$AG$487,7+MATCH($G$9,СПИСОК_СТОЛБЦОВ_2,0),0)</f>
        <v>#REF!</v>
      </c>
      <c r="H51" s="142">
        <f>VLOOKUP(A51,'-------НОВАЯ БАЗА'!$A$6:$AG$487,7+MATCH($H$9,СПИСОК_СТОЛБЦОВ_2,0),0)</f>
        <v>826.90913904444119</v>
      </c>
      <c r="I51" s="148">
        <f>VLOOKUP(A51,'-------НОВАЯ БАЗА'!$A$6:$AG$487,7+MATCH($I$9,СПИСОК_СТОЛБЦОВ_2,0),0)</f>
        <v>922.51</v>
      </c>
      <c r="J51" s="49" t="e">
        <f>VLOOKUP(A51,'-------НОВАЯ БАЗА'!$A$6:$AG$487,13+MATCH($J$9,СПИСОК_СТОЛБЦОВ_2,0),0)</f>
        <v>#REF!</v>
      </c>
      <c r="K51" s="50">
        <f>VLOOKUP(A51,'-------НОВАЯ БАЗА'!$A$6:$AG$487,7+MATCH($K$9,СПИСОК_СТОЛБЦОВ_2,0),0)</f>
        <v>25.152000000000001</v>
      </c>
      <c r="L51" s="51">
        <f>VLOOKUP(A51,'-------НОВАЯ БАЗА'!$A$6:$AG$487,7+MATCH($L$9,СПИСОК_СТОЛБЦОВ_2,0),0)</f>
        <v>26.86</v>
      </c>
      <c r="M51" s="166" t="e">
        <f t="shared" si="3"/>
        <v>#REF!</v>
      </c>
      <c r="N51" s="167" t="e">
        <f t="shared" si="4"/>
        <v>#REF!</v>
      </c>
      <c r="O51" s="166" t="e">
        <f t="shared" si="5"/>
        <v>#REF!</v>
      </c>
      <c r="P51" s="167" t="e">
        <f t="shared" si="6"/>
        <v>#REF!</v>
      </c>
      <c r="Q51" s="158" t="e">
        <f t="shared" si="13"/>
        <v>#REF!</v>
      </c>
      <c r="R51" s="176" t="e">
        <f t="shared" si="13"/>
        <v>#REF!</v>
      </c>
      <c r="S51" s="52" t="e">
        <f t="shared" si="8"/>
        <v>#REF!</v>
      </c>
      <c r="T51" s="178" t="e">
        <f t="shared" si="9"/>
        <v>#REF!</v>
      </c>
      <c r="U51" s="204" t="s">
        <v>16</v>
      </c>
      <c r="V51" s="224"/>
      <c r="W51" s="224"/>
      <c r="X51" s="202"/>
    </row>
    <row r="52" spans="1:24" s="31" customFormat="1" ht="15" customHeight="1">
      <c r="A52" s="27">
        <f t="shared" si="12"/>
        <v>43</v>
      </c>
      <c r="B52" s="46" t="str">
        <f>'-------НОВАЯ БАЗА'!B91</f>
        <v>Курчатовский район</v>
      </c>
      <c r="C52" s="47" t="str">
        <f>'-------НОВАЯ БАЗА'!D91</f>
        <v>город Курчатов</v>
      </c>
      <c r="D52" s="48" t="str">
        <f>'-------НОВАЯ БАЗА'!E91</f>
        <v>открытая</v>
      </c>
      <c r="E52" s="48" t="str">
        <f>'-------НОВАЯ БАЗА'!F91</f>
        <v>АО «Концерн Росэнергоатом» (филиал «Курская атомная станция»)</v>
      </c>
      <c r="F52" s="144">
        <f>'-------НОВАЯ БАЗА'!G91</f>
        <v>7721632827</v>
      </c>
      <c r="G52" s="147" t="e">
        <f>VLOOKUP(A52,'-------НОВАЯ БАЗА'!$A$6:$AG$487,7+MATCH($G$9,СПИСОК_СТОЛБЦОВ_2,0),0)</f>
        <v>#REF!</v>
      </c>
      <c r="H52" s="142">
        <f>VLOOKUP(A52,'-------НОВАЯ БАЗА'!$A$6:$AG$487,7+MATCH($H$9,СПИСОК_СТОЛБЦОВ_2,0),0)</f>
        <v>325.24</v>
      </c>
      <c r="I52" s="148">
        <f>VLOOKUP(A52,'-------НОВАЯ БАЗА'!$A$6:$AG$487,7+MATCH($I$9,СПИСОК_СТОЛБЦОВ_2,0),0)</f>
        <v>366.77</v>
      </c>
      <c r="J52" s="49" t="e">
        <f>VLOOKUP(A52,'-------НОВАЯ БАЗА'!$A$6:$AG$487,13+MATCH($J$9,СПИСОК_СТОЛБЦОВ_2,0),0)</f>
        <v>#REF!</v>
      </c>
      <c r="K52" s="50">
        <f>VLOOKUP(A52,'-------НОВАЯ БАЗА'!$A$6:$AG$487,7+MATCH($K$9,СПИСОК_СТОЛБЦОВ_2,0),0)</f>
        <v>25.15</v>
      </c>
      <c r="L52" s="51">
        <f>VLOOKUP(A52,'-------НОВАЯ БАЗА'!$A$6:$AG$487,7+MATCH($L$9,СПИСОК_СТОЛБЦОВ_2,0),0)</f>
        <v>26.86</v>
      </c>
      <c r="M52" s="166" t="e">
        <f t="shared" si="3"/>
        <v>#REF!</v>
      </c>
      <c r="N52" s="167" t="e">
        <f t="shared" si="4"/>
        <v>#REF!</v>
      </c>
      <c r="O52" s="166" t="e">
        <f t="shared" si="5"/>
        <v>#REF!</v>
      </c>
      <c r="P52" s="167" t="e">
        <f t="shared" si="6"/>
        <v>#REF!</v>
      </c>
      <c r="Q52" s="158" t="e">
        <f t="shared" si="13"/>
        <v>#REF!</v>
      </c>
      <c r="R52" s="176" t="e">
        <f t="shared" si="13"/>
        <v>#REF!</v>
      </c>
      <c r="S52" s="52" t="e">
        <f t="shared" si="8"/>
        <v>#REF!</v>
      </c>
      <c r="T52" s="178" t="e">
        <f t="shared" si="9"/>
        <v>#REF!</v>
      </c>
      <c r="U52" s="204" t="s">
        <v>16</v>
      </c>
      <c r="V52" s="224"/>
      <c r="W52" s="224"/>
      <c r="X52" s="202"/>
    </row>
    <row r="53" spans="1:24" s="31" customFormat="1" ht="15" customHeight="1">
      <c r="A53" s="27">
        <f t="shared" si="12"/>
        <v>44</v>
      </c>
      <c r="B53" s="46" t="str">
        <f>'-------НОВАЯ БАЗА'!B93</f>
        <v>Щигровский район</v>
      </c>
      <c r="C53" s="47" t="str">
        <f>'-------НОВАЯ БАЗА'!D93</f>
        <v>г.Щигры</v>
      </c>
      <c r="D53" s="48" t="str">
        <f>'-------НОВАЯ БАЗА'!E93</f>
        <v>закрытая</v>
      </c>
      <c r="E53" s="48" t="str">
        <f>'-------НОВАЯ БАЗА'!F93</f>
        <v>ГУПКО "Курскоблжилкомхоз"</v>
      </c>
      <c r="F53" s="144">
        <f>'-------НОВАЯ БАЗА'!G93</f>
        <v>4632024035</v>
      </c>
      <c r="G53" s="147" t="e">
        <f>VLOOKUP(A53,'-------НОВАЯ БАЗА'!$A$6:$AG$487,7+MATCH($G$9,СПИСОК_СТОЛБЦОВ_2,0),0)</f>
        <v>#REF!</v>
      </c>
      <c r="H53" s="142">
        <f>VLOOKUP(A53,'-------НОВАЯ БАЗА'!$A$6:$AG$487,7+MATCH($H$9,СПИСОК_СТОЛБЦОВ_2,0),0)</f>
        <v>2084.56</v>
      </c>
      <c r="I53" s="148">
        <f>VLOOKUP(A53,'-------НОВАЯ БАЗА'!$A$6:$AG$487,7+MATCH($I$9,СПИСОК_СТОЛБЦОВ_2,0),0)</f>
        <v>2318.98</v>
      </c>
      <c r="J53" s="49" t="e">
        <f>VLOOKUP(A53,'-------НОВАЯ БАЗА'!$A$6:$AG$487,13+MATCH($J$9,СПИСОК_СТОЛБЦОВ_2,0),0)</f>
        <v>#REF!</v>
      </c>
      <c r="K53" s="50">
        <f>VLOOKUP(A53,'-------НОВАЯ БАЗА'!$A$6:$AG$487,7+MATCH($K$9,СПИСОК_СТОЛБЦОВ_2,0),0)</f>
        <v>72.983999999999995</v>
      </c>
      <c r="L53" s="51">
        <f>VLOOKUP(A53,'-------НОВАЯ БАЗА'!$A$6:$AG$487,7+MATCH($L$9,СПИСОК_СТОЛБЦОВ_2,0),0)</f>
        <v>77.051999999999992</v>
      </c>
      <c r="M53" s="166" t="e">
        <f t="shared" si="3"/>
        <v>#REF!</v>
      </c>
      <c r="N53" s="167" t="e">
        <f t="shared" si="4"/>
        <v>#REF!</v>
      </c>
      <c r="O53" s="166" t="e">
        <f t="shared" si="5"/>
        <v>#REF!</v>
      </c>
      <c r="P53" s="167" t="e">
        <f t="shared" si="6"/>
        <v>#REF!</v>
      </c>
      <c r="Q53" s="158" t="e">
        <f t="shared" si="13"/>
        <v>#REF!</v>
      </c>
      <c r="R53" s="176" t="e">
        <f t="shared" si="13"/>
        <v>#REF!</v>
      </c>
      <c r="S53" s="52" t="e">
        <f t="shared" si="8"/>
        <v>#REF!</v>
      </c>
      <c r="T53" s="178" t="e">
        <f t="shared" si="9"/>
        <v>#REF!</v>
      </c>
      <c r="U53" s="178" t="s">
        <v>16</v>
      </c>
      <c r="V53" s="224"/>
      <c r="W53" s="224"/>
      <c r="X53" s="202"/>
    </row>
    <row r="54" spans="1:24" s="31" customFormat="1" ht="15" customHeight="1">
      <c r="A54" s="27">
        <f t="shared" si="12"/>
        <v>45</v>
      </c>
      <c r="B54" s="46" t="str">
        <f>'-------НОВАЯ БАЗА'!B95</f>
        <v>Щигровский район</v>
      </c>
      <c r="C54" s="47" t="str">
        <f>'-------НОВАЯ БАЗА'!D95</f>
        <v>г.Щигры</v>
      </c>
      <c r="D54" s="48" t="str">
        <f>'-------НОВАЯ БАЗА'!E95</f>
        <v>открытая</v>
      </c>
      <c r="E54" s="48" t="str">
        <f>'-------НОВАЯ БАЗА'!F95</f>
        <v>ГУПКО "Курскоблжилкомхоз"</v>
      </c>
      <c r="F54" s="144">
        <f>'-------НОВАЯ БАЗА'!G95</f>
        <v>4632024035</v>
      </c>
      <c r="G54" s="147" t="e">
        <f>VLOOKUP(A54,'-------НОВАЯ БАЗА'!$A$6:$AG$487,7+MATCH($G$9,СПИСОК_СТОЛБЦОВ_2,0),0)</f>
        <v>#REF!</v>
      </c>
      <c r="H54" s="142">
        <f>VLOOKUP(A54,'-------НОВАЯ БАЗА'!$A$6:$AG$487,7+MATCH($H$9,СПИСОК_СТОЛБЦОВ_2,0),0)</f>
        <v>2084.56</v>
      </c>
      <c r="I54" s="148">
        <f>VLOOKUP(A54,'-------НОВАЯ БАЗА'!$A$6:$AG$487,7+MATCH($I$9,СПИСОК_СТОЛБЦОВ_2,0),0)</f>
        <v>2318.98</v>
      </c>
      <c r="J54" s="49" t="e">
        <f>VLOOKUP(A54,'-------НОВАЯ БАЗА'!$A$6:$AG$487,13+MATCH($J$9,СПИСОК_СТОЛБЦОВ_2,0),0)</f>
        <v>#REF!</v>
      </c>
      <c r="K54" s="50">
        <f>VLOOKUP(A54,'-------НОВАЯ БАЗА'!$A$6:$AG$487,7+MATCH($K$9,СПИСОК_СТОЛБЦОВ_2,0),0)</f>
        <v>72.983999999999995</v>
      </c>
      <c r="L54" s="51">
        <f>VLOOKUP(A54,'-------НОВАЯ БАЗА'!$A$6:$AG$487,7+MATCH($L$9,СПИСОК_СТОЛБЦОВ_2,0),0)</f>
        <v>77.051999999999992</v>
      </c>
      <c r="M54" s="166" t="e">
        <f t="shared" si="3"/>
        <v>#REF!</v>
      </c>
      <c r="N54" s="167" t="e">
        <f t="shared" si="4"/>
        <v>#REF!</v>
      </c>
      <c r="O54" s="166" t="e">
        <f t="shared" si="5"/>
        <v>#REF!</v>
      </c>
      <c r="P54" s="167" t="e">
        <f t="shared" si="6"/>
        <v>#REF!</v>
      </c>
      <c r="Q54" s="158" t="e">
        <f t="shared" si="13"/>
        <v>#REF!</v>
      </c>
      <c r="R54" s="176" t="e">
        <f t="shared" si="13"/>
        <v>#REF!</v>
      </c>
      <c r="S54" s="52" t="e">
        <f t="shared" si="8"/>
        <v>#REF!</v>
      </c>
      <c r="T54" s="178" t="e">
        <f t="shared" si="9"/>
        <v>#REF!</v>
      </c>
      <c r="U54" s="178" t="s">
        <v>16</v>
      </c>
      <c r="V54" s="224"/>
      <c r="W54" s="224"/>
      <c r="X54" s="202"/>
    </row>
    <row r="55" spans="1:24" s="31" customFormat="1" ht="15" customHeight="1">
      <c r="A55" s="27">
        <f t="shared" si="12"/>
        <v>46</v>
      </c>
      <c r="B55" s="46" t="str">
        <f>'-------НОВАЯ БАЗА'!B97</f>
        <v>Льговский район</v>
      </c>
      <c r="C55" s="47" t="str">
        <f>'-------НОВАЯ БАЗА'!D97</f>
        <v>г.Льгов</v>
      </c>
      <c r="D55" s="48" t="str">
        <f>'-------НОВАЯ БАЗА'!E97</f>
        <v>Закрытая</v>
      </c>
      <c r="E55" s="48" t="str">
        <f>'-------НОВАЯ БАЗА'!F97</f>
        <v>ГУПКО "Курскоблжилкомхоз"</v>
      </c>
      <c r="F55" s="144">
        <f>'-------НОВАЯ БАЗА'!G97</f>
        <v>4632024035</v>
      </c>
      <c r="G55" s="147" t="e">
        <f>VLOOKUP(A55,'-------НОВАЯ БАЗА'!$A$6:$AG$487,7+MATCH($G$9,СПИСОК_СТОЛБЦОВ_2,0),0)</f>
        <v>#REF!</v>
      </c>
      <c r="H55" s="142">
        <f>VLOOKUP(A55,'-------НОВАЯ БАЗА'!$A$6:$AG$487,7+MATCH($H$9,СПИСОК_СТОЛБЦОВ_2,0),0)</f>
        <v>0</v>
      </c>
      <c r="I55" s="148">
        <f>VLOOKUP(A55,'-------НОВАЯ БАЗА'!$A$6:$AG$487,7+MATCH($I$9,СПИСОК_СТОЛБЦОВ_2,0),0)</f>
        <v>0</v>
      </c>
      <c r="J55" s="49" t="e">
        <f>VLOOKUP(A55,'-------НОВАЯ БАЗА'!$A$6:$AG$487,13+MATCH($J$9,СПИСОК_СТОЛБЦОВ_2,0),0)</f>
        <v>#REF!</v>
      </c>
      <c r="K55" s="50">
        <f>VLOOKUP(A55,'-------НОВАЯ БАЗА'!$A$6:$AG$487,7+MATCH($K$9,СПИСОК_СТОЛБЦОВ_2,0),0)</f>
        <v>77.004000000000005</v>
      </c>
      <c r="L55" s="51">
        <f>VLOOKUP(A55,'-------НОВАЯ БАЗА'!$A$6:$AG$487,7+MATCH($L$9,СПИСОК_СТОЛБЦОВ_2,0),0)</f>
        <v>77.291999999999987</v>
      </c>
      <c r="M55" s="166" t="e">
        <f t="shared" si="3"/>
        <v>#REF!</v>
      </c>
      <c r="N55" s="167" t="e">
        <f t="shared" si="4"/>
        <v>#REF!</v>
      </c>
      <c r="O55" s="166" t="e">
        <f t="shared" si="5"/>
        <v>#REF!</v>
      </c>
      <c r="P55" s="167" t="e">
        <f t="shared" si="6"/>
        <v>#REF!</v>
      </c>
      <c r="Q55" s="158" t="e">
        <f t="shared" si="13"/>
        <v>#REF!</v>
      </c>
      <c r="R55" s="176" t="e">
        <f t="shared" si="13"/>
        <v>#REF!</v>
      </c>
      <c r="S55" s="52" t="e">
        <f t="shared" si="8"/>
        <v>#REF!</v>
      </c>
      <c r="T55" s="178" t="e">
        <f t="shared" si="9"/>
        <v>#REF!</v>
      </c>
      <c r="U55" s="178" t="s">
        <v>16</v>
      </c>
      <c r="V55" s="224"/>
      <c r="W55" s="224"/>
      <c r="X55" s="202"/>
    </row>
    <row r="56" spans="1:24" s="31" customFormat="1" ht="15" customHeight="1">
      <c r="A56" s="27">
        <f t="shared" si="12"/>
        <v>47</v>
      </c>
      <c r="B56" s="46" t="str">
        <f>'-------НОВАЯ БАЗА'!B99</f>
        <v>Фатежский район</v>
      </c>
      <c r="C56" s="47" t="str">
        <f>'-------НОВАЯ БАЗА'!D99</f>
        <v>г.Фатеж</v>
      </c>
      <c r="D56" s="48" t="str">
        <f>'-------НОВАЯ БАЗА'!E99</f>
        <v>Закрытая</v>
      </c>
      <c r="E56" s="48" t="str">
        <f>'-------НОВАЯ БАЗА'!F99</f>
        <v>ГУПКО "Курскоблжилкомхоз"</v>
      </c>
      <c r="F56" s="144">
        <f>'-------НОВАЯ БАЗА'!G99</f>
        <v>4632024035</v>
      </c>
      <c r="G56" s="147" t="e">
        <f>VLOOKUP(A56,'-------НОВАЯ БАЗА'!$A$6:$AG$487,7+MATCH($G$9,СПИСОК_СТОЛБЦОВ_2,0),0)</f>
        <v>#REF!</v>
      </c>
      <c r="H56" s="142">
        <f>VLOOKUP(A56,'-------НОВАЯ БАЗА'!$A$6:$AG$487,7+MATCH($H$9,СПИСОК_СТОЛБЦОВ_2,0),0)</f>
        <v>0</v>
      </c>
      <c r="I56" s="148">
        <f>VLOOKUP(A56,'-------НОВАЯ БАЗА'!$A$6:$AG$487,7+MATCH($I$9,СПИСОК_СТОЛБЦОВ_2,0),0)</f>
        <v>0</v>
      </c>
      <c r="J56" s="49" t="e">
        <f>VLOOKUP(A56,'-------НОВАЯ БАЗА'!$A$6:$AG$487,13+MATCH($J$9,СПИСОК_СТОЛБЦОВ_2,0),0)</f>
        <v>#REF!</v>
      </c>
      <c r="K56" s="50">
        <f>VLOOKUP(A56,'-------НОВАЯ БАЗА'!$A$6:$AG$487,7+MATCH($K$9,СПИСОК_СТОЛБЦОВ_2,0),0)</f>
        <v>72.983999999999995</v>
      </c>
      <c r="L56" s="51">
        <f>VLOOKUP(A56,'-------НОВАЯ БАЗА'!$A$6:$AG$487,7+MATCH($L$9,СПИСОК_СТОЛБЦОВ_2,0),0)</f>
        <v>77.051999999999992</v>
      </c>
      <c r="M56" s="166" t="e">
        <f t="shared" si="3"/>
        <v>#REF!</v>
      </c>
      <c r="N56" s="167" t="e">
        <f t="shared" si="4"/>
        <v>#REF!</v>
      </c>
      <c r="O56" s="166" t="e">
        <f t="shared" si="5"/>
        <v>#REF!</v>
      </c>
      <c r="P56" s="167" t="e">
        <f t="shared" si="6"/>
        <v>#REF!</v>
      </c>
      <c r="Q56" s="158" t="e">
        <f t="shared" si="13"/>
        <v>#REF!</v>
      </c>
      <c r="R56" s="176" t="e">
        <f t="shared" si="13"/>
        <v>#REF!</v>
      </c>
      <c r="S56" s="52" t="e">
        <f t="shared" si="8"/>
        <v>#REF!</v>
      </c>
      <c r="T56" s="178" t="e">
        <f t="shared" si="9"/>
        <v>#REF!</v>
      </c>
      <c r="U56" s="178" t="s">
        <v>16</v>
      </c>
      <c r="V56" s="224"/>
      <c r="W56" s="224"/>
      <c r="X56" s="202"/>
    </row>
    <row r="57" spans="1:24" s="31" customFormat="1" ht="15" customHeight="1">
      <c r="A57" s="27">
        <f t="shared" si="12"/>
        <v>48</v>
      </c>
      <c r="B57" s="46">
        <f>'-------НОВАЯ БАЗА'!B106</f>
        <v>0</v>
      </c>
      <c r="C57" s="47">
        <f>'-------НОВАЯ БАЗА'!D106</f>
        <v>0</v>
      </c>
      <c r="D57" s="48">
        <f>'-------НОВАЯ БАЗА'!E106</f>
        <v>0</v>
      </c>
      <c r="E57" s="48">
        <f>'-------НОВАЯ БАЗА'!F106</f>
        <v>0</v>
      </c>
      <c r="F57" s="144">
        <f>'-------НОВАЯ БАЗА'!G106</f>
        <v>0</v>
      </c>
      <c r="G57" s="147"/>
      <c r="H57" s="142"/>
      <c r="I57" s="148"/>
      <c r="J57" s="49"/>
      <c r="K57" s="50"/>
      <c r="L57" s="51">
        <f>VLOOKUP(A57,'-------НОВАЯ БАЗА'!$A$6:$AG$487,7+MATCH($L$9,СПИСОК_СТОЛБЦОВ_2,0),0)</f>
        <v>0</v>
      </c>
      <c r="M57" s="166">
        <f t="shared" si="3"/>
        <v>0</v>
      </c>
      <c r="N57" s="167">
        <f t="shared" si="4"/>
        <v>0</v>
      </c>
      <c r="O57" s="166">
        <f t="shared" si="5"/>
        <v>0</v>
      </c>
      <c r="P57" s="167">
        <f t="shared" si="6"/>
        <v>0</v>
      </c>
      <c r="Q57" s="158">
        <f t="shared" si="13"/>
        <v>0</v>
      </c>
      <c r="R57" s="176">
        <f t="shared" si="13"/>
        <v>0</v>
      </c>
      <c r="S57" s="52">
        <f t="shared" si="8"/>
        <v>0</v>
      </c>
      <c r="T57" s="178"/>
      <c r="U57" s="204"/>
      <c r="V57" s="224"/>
      <c r="W57" s="224"/>
      <c r="X57" s="202"/>
    </row>
    <row r="58" spans="1:24" s="31" customFormat="1" ht="15" customHeight="1">
      <c r="A58" s="27">
        <f t="shared" si="12"/>
        <v>49</v>
      </c>
      <c r="B58" s="46">
        <f>'-------НОВАЯ БАЗА'!B107</f>
        <v>0</v>
      </c>
      <c r="C58" s="47">
        <f>'-------НОВАЯ БАЗА'!D107</f>
        <v>0</v>
      </c>
      <c r="D58" s="48">
        <f>'-------НОВАЯ БАЗА'!E107</f>
        <v>0</v>
      </c>
      <c r="E58" s="48">
        <f>'-------НОВАЯ БАЗА'!F107</f>
        <v>0</v>
      </c>
      <c r="F58" s="144">
        <f>'-------НОВАЯ БАЗА'!G107</f>
        <v>0</v>
      </c>
      <c r="G58" s="147"/>
      <c r="H58" s="142"/>
      <c r="I58" s="148"/>
      <c r="J58" s="49"/>
      <c r="K58" s="50"/>
      <c r="L58" s="51">
        <f>VLOOKUP(A58,'-------НОВАЯ БАЗА'!$A$6:$AG$487,7+MATCH($L$9,СПИСОК_СТОЛБЦОВ_2,0),0)</f>
        <v>0</v>
      </c>
      <c r="M58" s="166">
        <f t="shared" si="3"/>
        <v>0</v>
      </c>
      <c r="N58" s="167">
        <f t="shared" si="4"/>
        <v>0</v>
      </c>
      <c r="O58" s="166">
        <f t="shared" si="5"/>
        <v>0</v>
      </c>
      <c r="P58" s="167">
        <f t="shared" si="6"/>
        <v>0</v>
      </c>
      <c r="Q58" s="158">
        <f t="shared" si="13"/>
        <v>0</v>
      </c>
      <c r="R58" s="176">
        <f t="shared" si="13"/>
        <v>0</v>
      </c>
      <c r="S58" s="52">
        <f t="shared" si="8"/>
        <v>0</v>
      </c>
      <c r="T58" s="178"/>
      <c r="U58" s="204"/>
      <c r="V58" s="224"/>
      <c r="W58" s="224"/>
      <c r="X58" s="202"/>
    </row>
    <row r="59" spans="1:24" s="31" customFormat="1" ht="15" customHeight="1">
      <c r="A59" s="27">
        <f t="shared" si="12"/>
        <v>50</v>
      </c>
      <c r="B59" s="46">
        <f>'-------НОВАЯ БАЗА'!B108</f>
        <v>0</v>
      </c>
      <c r="C59" s="47">
        <f>'-------НОВАЯ БАЗА'!D108</f>
        <v>0</v>
      </c>
      <c r="D59" s="48">
        <f>'-------НОВАЯ БАЗА'!E108</f>
        <v>0</v>
      </c>
      <c r="E59" s="48">
        <f>'-------НОВАЯ БАЗА'!F108</f>
        <v>0</v>
      </c>
      <c r="F59" s="144">
        <f>'-------НОВАЯ БАЗА'!G108</f>
        <v>0</v>
      </c>
      <c r="G59" s="147"/>
      <c r="H59" s="142"/>
      <c r="I59" s="148"/>
      <c r="J59" s="49"/>
      <c r="K59" s="50"/>
      <c r="L59" s="51">
        <f>VLOOKUP(A59,'-------НОВАЯ БАЗА'!$A$6:$AG$487,7+MATCH($L$9,СПИСОК_СТОЛБЦОВ_2,0),0)</f>
        <v>0</v>
      </c>
      <c r="M59" s="166">
        <f t="shared" si="3"/>
        <v>0</v>
      </c>
      <c r="N59" s="167">
        <f t="shared" si="4"/>
        <v>0</v>
      </c>
      <c r="O59" s="166">
        <f t="shared" si="5"/>
        <v>0</v>
      </c>
      <c r="P59" s="167">
        <f t="shared" si="6"/>
        <v>0</v>
      </c>
      <c r="Q59" s="158">
        <f t="shared" si="13"/>
        <v>0</v>
      </c>
      <c r="R59" s="176">
        <f t="shared" si="13"/>
        <v>0</v>
      </c>
      <c r="S59" s="52">
        <f t="shared" si="8"/>
        <v>0</v>
      </c>
      <c r="T59" s="178"/>
      <c r="U59" s="204"/>
      <c r="V59" s="224"/>
      <c r="W59" s="224"/>
      <c r="X59" s="202"/>
    </row>
    <row r="60" spans="1:24" s="31" customFormat="1" ht="15" customHeight="1">
      <c r="A60" s="27">
        <f t="shared" si="12"/>
        <v>51</v>
      </c>
      <c r="B60" s="46">
        <f>'-------НОВАЯ БАЗА'!B109</f>
        <v>0</v>
      </c>
      <c r="C60" s="47">
        <f>'-------НОВАЯ БАЗА'!D109</f>
        <v>0</v>
      </c>
      <c r="D60" s="48">
        <f>'-------НОВАЯ БАЗА'!E109</f>
        <v>0</v>
      </c>
      <c r="E60" s="48">
        <f>'-------НОВАЯ БАЗА'!F109</f>
        <v>0</v>
      </c>
      <c r="F60" s="144">
        <f>'-------НОВАЯ БАЗА'!G109</f>
        <v>0</v>
      </c>
      <c r="G60" s="147"/>
      <c r="H60" s="142"/>
      <c r="I60" s="148"/>
      <c r="J60" s="49"/>
      <c r="K60" s="50"/>
      <c r="L60" s="51">
        <f>VLOOKUP(A60,'-------НОВАЯ БАЗА'!$A$6:$AG$487,7+MATCH($L$9,СПИСОК_СТОЛБЦОВ_2,0),0)</f>
        <v>0</v>
      </c>
      <c r="M60" s="166">
        <f t="shared" si="3"/>
        <v>0</v>
      </c>
      <c r="N60" s="167">
        <f t="shared" si="4"/>
        <v>0</v>
      </c>
      <c r="O60" s="166">
        <f t="shared" si="5"/>
        <v>0</v>
      </c>
      <c r="P60" s="167">
        <f t="shared" si="6"/>
        <v>0</v>
      </c>
      <c r="Q60" s="158">
        <f t="shared" si="13"/>
        <v>0</v>
      </c>
      <c r="R60" s="176">
        <f t="shared" si="13"/>
        <v>0</v>
      </c>
      <c r="S60" s="52">
        <f t="shared" si="8"/>
        <v>0</v>
      </c>
      <c r="T60" s="178"/>
      <c r="U60" s="204"/>
      <c r="V60" s="224"/>
      <c r="W60" s="224"/>
      <c r="X60" s="202"/>
    </row>
    <row r="61" spans="1:24" s="31" customFormat="1" ht="15" customHeight="1">
      <c r="A61" s="27">
        <f t="shared" si="12"/>
        <v>52</v>
      </c>
      <c r="B61" s="46">
        <f>'-------НОВАЯ БАЗА'!B110</f>
        <v>0</v>
      </c>
      <c r="C61" s="47">
        <f>'-------НОВАЯ БАЗА'!D110</f>
        <v>0</v>
      </c>
      <c r="D61" s="48">
        <f>'-------НОВАЯ БАЗА'!E110</f>
        <v>0</v>
      </c>
      <c r="E61" s="48">
        <f>'-------НОВАЯ БАЗА'!F110</f>
        <v>0</v>
      </c>
      <c r="F61" s="144">
        <f>'-------НОВАЯ БАЗА'!G110</f>
        <v>0</v>
      </c>
      <c r="G61" s="147"/>
      <c r="H61" s="142"/>
      <c r="I61" s="148"/>
      <c r="J61" s="49"/>
      <c r="K61" s="50"/>
      <c r="L61" s="51">
        <f>VLOOKUP(A61,'-------НОВАЯ БАЗА'!$A$6:$AG$487,7+MATCH($L$9,СПИСОК_СТОЛБЦОВ_2,0),0)</f>
        <v>0</v>
      </c>
      <c r="M61" s="166">
        <f t="shared" si="3"/>
        <v>0</v>
      </c>
      <c r="N61" s="167">
        <f t="shared" si="4"/>
        <v>0</v>
      </c>
      <c r="O61" s="166">
        <f t="shared" si="5"/>
        <v>0</v>
      </c>
      <c r="P61" s="167">
        <f t="shared" si="6"/>
        <v>0</v>
      </c>
      <c r="Q61" s="158">
        <f t="shared" si="13"/>
        <v>0</v>
      </c>
      <c r="R61" s="176">
        <f t="shared" si="13"/>
        <v>0</v>
      </c>
      <c r="S61" s="52">
        <f t="shared" si="8"/>
        <v>0</v>
      </c>
      <c r="T61" s="178"/>
      <c r="U61" s="204"/>
      <c r="V61" s="224"/>
      <c r="W61" s="224"/>
      <c r="X61" s="202"/>
    </row>
    <row r="62" spans="1:24" s="31" customFormat="1" ht="15" customHeight="1">
      <c r="A62" s="27">
        <f t="shared" si="12"/>
        <v>53</v>
      </c>
      <c r="B62" s="46">
        <f>'-------НОВАЯ БАЗА'!B111</f>
        <v>0</v>
      </c>
      <c r="C62" s="47">
        <f>'-------НОВАЯ БАЗА'!D111</f>
        <v>0</v>
      </c>
      <c r="D62" s="48">
        <f>'-------НОВАЯ БАЗА'!E111</f>
        <v>0</v>
      </c>
      <c r="E62" s="48">
        <f>'-------НОВАЯ БАЗА'!F111</f>
        <v>0</v>
      </c>
      <c r="F62" s="144">
        <f>'-------НОВАЯ БАЗА'!G111</f>
        <v>0</v>
      </c>
      <c r="G62" s="147"/>
      <c r="H62" s="142"/>
      <c r="I62" s="148"/>
      <c r="J62" s="49"/>
      <c r="K62" s="50"/>
      <c r="L62" s="51">
        <f>VLOOKUP(A62,'-------НОВАЯ БАЗА'!$A$6:$AG$487,7+MATCH($L$9,СПИСОК_СТОЛБЦОВ_2,0),0)</f>
        <v>0</v>
      </c>
      <c r="M62" s="166">
        <f t="shared" si="3"/>
        <v>0</v>
      </c>
      <c r="N62" s="167">
        <f t="shared" si="4"/>
        <v>0</v>
      </c>
      <c r="O62" s="166">
        <f t="shared" si="5"/>
        <v>0</v>
      </c>
      <c r="P62" s="167">
        <f t="shared" si="6"/>
        <v>0</v>
      </c>
      <c r="Q62" s="158">
        <f t="shared" si="13"/>
        <v>0</v>
      </c>
      <c r="R62" s="176">
        <f t="shared" si="13"/>
        <v>0</v>
      </c>
      <c r="S62" s="52">
        <f t="shared" si="8"/>
        <v>0</v>
      </c>
      <c r="T62" s="178"/>
      <c r="U62" s="204"/>
      <c r="V62" s="224"/>
      <c r="W62" s="224"/>
      <c r="X62" s="202"/>
    </row>
    <row r="63" spans="1:24" s="31" customFormat="1" ht="15" customHeight="1">
      <c r="A63" s="27">
        <f t="shared" si="12"/>
        <v>54</v>
      </c>
      <c r="B63" s="46">
        <f>'-------НОВАЯ БАЗА'!B112</f>
        <v>0</v>
      </c>
      <c r="C63" s="47">
        <f>'-------НОВАЯ БАЗА'!D112</f>
        <v>0</v>
      </c>
      <c r="D63" s="48">
        <f>'-------НОВАЯ БАЗА'!E112</f>
        <v>0</v>
      </c>
      <c r="E63" s="48">
        <f>'-------НОВАЯ БАЗА'!F112</f>
        <v>0</v>
      </c>
      <c r="F63" s="144">
        <f>'-------НОВАЯ БАЗА'!G112</f>
        <v>0</v>
      </c>
      <c r="G63" s="147"/>
      <c r="H63" s="142"/>
      <c r="I63" s="148"/>
      <c r="J63" s="49"/>
      <c r="K63" s="50"/>
      <c r="L63" s="51">
        <f>VLOOKUP(A63,'-------НОВАЯ БАЗА'!$A$6:$AG$487,7+MATCH($L$9,СПИСОК_СТОЛБЦОВ_2,0),0)</f>
        <v>0</v>
      </c>
      <c r="M63" s="166">
        <f t="shared" si="3"/>
        <v>0</v>
      </c>
      <c r="N63" s="167">
        <f t="shared" si="4"/>
        <v>0</v>
      </c>
      <c r="O63" s="166">
        <f t="shared" si="5"/>
        <v>0</v>
      </c>
      <c r="P63" s="167">
        <f t="shared" si="6"/>
        <v>0</v>
      </c>
      <c r="Q63" s="158">
        <f t="shared" si="13"/>
        <v>0</v>
      </c>
      <c r="R63" s="176">
        <f t="shared" si="13"/>
        <v>0</v>
      </c>
      <c r="S63" s="52">
        <f t="shared" si="8"/>
        <v>0</v>
      </c>
      <c r="T63" s="178"/>
      <c r="U63" s="204"/>
      <c r="V63" s="224"/>
      <c r="W63" s="224"/>
      <c r="X63" s="202"/>
    </row>
    <row r="64" spans="1:24" s="31" customFormat="1" ht="15" customHeight="1">
      <c r="A64" s="27">
        <f t="shared" si="12"/>
        <v>55</v>
      </c>
      <c r="B64" s="46">
        <f>'-------НОВАЯ БАЗА'!B113</f>
        <v>0</v>
      </c>
      <c r="C64" s="47">
        <f>'-------НОВАЯ БАЗА'!D113</f>
        <v>0</v>
      </c>
      <c r="D64" s="48">
        <f>'-------НОВАЯ БАЗА'!E113</f>
        <v>0</v>
      </c>
      <c r="E64" s="48">
        <f>'-------НОВАЯ БАЗА'!F113</f>
        <v>0</v>
      </c>
      <c r="F64" s="144">
        <f>'-------НОВАЯ БАЗА'!G113</f>
        <v>0</v>
      </c>
      <c r="G64" s="147"/>
      <c r="H64" s="142"/>
      <c r="I64" s="148"/>
      <c r="J64" s="49"/>
      <c r="K64" s="50"/>
      <c r="L64" s="51">
        <f>VLOOKUP(A64,'-------НОВАЯ БАЗА'!$A$6:$AG$487,7+MATCH($L$9,СПИСОК_СТОЛБЦОВ_2,0),0)</f>
        <v>0</v>
      </c>
      <c r="M64" s="166">
        <f t="shared" si="3"/>
        <v>0</v>
      </c>
      <c r="N64" s="167">
        <f t="shared" si="4"/>
        <v>0</v>
      </c>
      <c r="O64" s="166">
        <f t="shared" si="5"/>
        <v>0</v>
      </c>
      <c r="P64" s="167">
        <f t="shared" si="6"/>
        <v>0</v>
      </c>
      <c r="Q64" s="158">
        <f t="shared" si="13"/>
        <v>0</v>
      </c>
      <c r="R64" s="176">
        <f t="shared" si="13"/>
        <v>0</v>
      </c>
      <c r="S64" s="52">
        <f t="shared" si="8"/>
        <v>0</v>
      </c>
      <c r="T64" s="178"/>
      <c r="U64" s="204"/>
      <c r="V64" s="224"/>
      <c r="W64" s="224"/>
      <c r="X64" s="202"/>
    </row>
    <row r="65" spans="1:30" s="31" customFormat="1" ht="15" customHeight="1">
      <c r="A65" s="27">
        <f t="shared" si="12"/>
        <v>56</v>
      </c>
      <c r="B65" s="46">
        <f>'-------НОВАЯ БАЗА'!B114</f>
        <v>0</v>
      </c>
      <c r="C65" s="47">
        <f>'-------НОВАЯ БАЗА'!D114</f>
        <v>0</v>
      </c>
      <c r="D65" s="48">
        <f>'-------НОВАЯ БАЗА'!E114</f>
        <v>0</v>
      </c>
      <c r="E65" s="48">
        <f>'-------НОВАЯ БАЗА'!F114</f>
        <v>0</v>
      </c>
      <c r="F65" s="144">
        <f>'-------НОВАЯ БАЗА'!G114</f>
        <v>0</v>
      </c>
      <c r="G65" s="147"/>
      <c r="H65" s="142"/>
      <c r="I65" s="148"/>
      <c r="J65" s="49"/>
      <c r="K65" s="50"/>
      <c r="L65" s="51">
        <f>VLOOKUP(A65,'-------НОВАЯ БАЗА'!$A$6:$AG$487,7+MATCH($L$9,СПИСОК_СТОЛБЦОВ_2,0),0)</f>
        <v>0</v>
      </c>
      <c r="M65" s="166">
        <f t="shared" si="3"/>
        <v>0</v>
      </c>
      <c r="N65" s="167">
        <f t="shared" si="4"/>
        <v>0</v>
      </c>
      <c r="O65" s="166">
        <f t="shared" si="5"/>
        <v>0</v>
      </c>
      <c r="P65" s="167">
        <f t="shared" si="6"/>
        <v>0</v>
      </c>
      <c r="Q65" s="158">
        <f t="shared" si="13"/>
        <v>0</v>
      </c>
      <c r="R65" s="176">
        <f t="shared" si="13"/>
        <v>0</v>
      </c>
      <c r="S65" s="52">
        <f t="shared" si="8"/>
        <v>0</v>
      </c>
      <c r="T65" s="178"/>
      <c r="U65" s="204"/>
      <c r="V65" s="224"/>
      <c r="W65" s="224"/>
      <c r="X65" s="202"/>
    </row>
    <row r="66" spans="1:30" s="31" customFormat="1" ht="15" customHeight="1">
      <c r="A66" s="27">
        <f t="shared" si="12"/>
        <v>57</v>
      </c>
      <c r="B66" s="46">
        <f>'-------НОВАЯ БАЗА'!B115</f>
        <v>0</v>
      </c>
      <c r="C66" s="47">
        <f>'-------НОВАЯ БАЗА'!D115</f>
        <v>0</v>
      </c>
      <c r="D66" s="48">
        <f>'-------НОВАЯ БАЗА'!E115</f>
        <v>0</v>
      </c>
      <c r="E66" s="48">
        <f>'-------НОВАЯ БАЗА'!F115</f>
        <v>0</v>
      </c>
      <c r="F66" s="144">
        <f>'-------НОВАЯ БАЗА'!G115</f>
        <v>0</v>
      </c>
      <c r="G66" s="147"/>
      <c r="H66" s="142"/>
      <c r="I66" s="148"/>
      <c r="J66" s="49"/>
      <c r="K66" s="50"/>
      <c r="L66" s="51">
        <f>VLOOKUP(A66,'-------НОВАЯ БАЗА'!$A$6:$AG$487,7+MATCH($L$9,СПИСОК_СТОЛБЦОВ_2,0),0)</f>
        <v>0</v>
      </c>
      <c r="M66" s="166">
        <f t="shared" si="3"/>
        <v>0</v>
      </c>
      <c r="N66" s="167">
        <f t="shared" si="4"/>
        <v>0</v>
      </c>
      <c r="O66" s="166">
        <f t="shared" si="5"/>
        <v>0</v>
      </c>
      <c r="P66" s="167">
        <f t="shared" si="6"/>
        <v>0</v>
      </c>
      <c r="Q66" s="158">
        <f t="shared" si="13"/>
        <v>0</v>
      </c>
      <c r="R66" s="176">
        <f t="shared" si="13"/>
        <v>0</v>
      </c>
      <c r="S66" s="52">
        <f t="shared" si="8"/>
        <v>0</v>
      </c>
      <c r="T66" s="178"/>
      <c r="U66" s="204"/>
      <c r="V66" s="224"/>
      <c r="W66" s="224"/>
      <c r="X66" s="202"/>
    </row>
    <row r="67" spans="1:30" s="31" customFormat="1" ht="15" customHeight="1">
      <c r="A67" s="27">
        <f t="shared" si="12"/>
        <v>58</v>
      </c>
      <c r="B67" s="46">
        <f>'-------НОВАЯ БАЗА'!B116</f>
        <v>0</v>
      </c>
      <c r="C67" s="47">
        <f>'-------НОВАЯ БАЗА'!D116</f>
        <v>0</v>
      </c>
      <c r="D67" s="48">
        <f>'-------НОВАЯ БАЗА'!E116</f>
        <v>0</v>
      </c>
      <c r="E67" s="48">
        <f>'-------НОВАЯ БАЗА'!F116</f>
        <v>0</v>
      </c>
      <c r="F67" s="144">
        <f>'-------НОВАЯ БАЗА'!G116</f>
        <v>0</v>
      </c>
      <c r="G67" s="147"/>
      <c r="H67" s="142"/>
      <c r="I67" s="148"/>
      <c r="J67" s="49"/>
      <c r="K67" s="50"/>
      <c r="L67" s="51">
        <f>VLOOKUP(A67,'-------НОВАЯ БАЗА'!$A$6:$AG$487,7+MATCH($L$9,СПИСОК_СТОЛБЦОВ_2,0),0)</f>
        <v>0</v>
      </c>
      <c r="M67" s="166">
        <f t="shared" si="3"/>
        <v>0</v>
      </c>
      <c r="N67" s="167">
        <f t="shared" si="4"/>
        <v>0</v>
      </c>
      <c r="O67" s="166">
        <f t="shared" si="5"/>
        <v>0</v>
      </c>
      <c r="P67" s="167">
        <f t="shared" si="6"/>
        <v>0</v>
      </c>
      <c r="Q67" s="158">
        <f t="shared" si="13"/>
        <v>0</v>
      </c>
      <c r="R67" s="176">
        <f t="shared" si="13"/>
        <v>0</v>
      </c>
      <c r="S67" s="52">
        <f t="shared" si="8"/>
        <v>0</v>
      </c>
      <c r="T67" s="178"/>
      <c r="U67" s="204"/>
      <c r="V67" s="224"/>
      <c r="W67" s="224"/>
      <c r="X67" s="202"/>
    </row>
    <row r="68" spans="1:30" s="31" customFormat="1" ht="15" customHeight="1">
      <c r="A68" s="27">
        <f t="shared" si="12"/>
        <v>59</v>
      </c>
      <c r="B68" s="46">
        <f>'-------НОВАЯ БАЗА'!B117</f>
        <v>0</v>
      </c>
      <c r="C68" s="47">
        <f>'-------НОВАЯ БАЗА'!D117</f>
        <v>0</v>
      </c>
      <c r="D68" s="48">
        <f>'-------НОВАЯ БАЗА'!E117</f>
        <v>0</v>
      </c>
      <c r="E68" s="48">
        <f>'-------НОВАЯ БАЗА'!F117</f>
        <v>0</v>
      </c>
      <c r="F68" s="144">
        <f>'-------НОВАЯ БАЗА'!G117</f>
        <v>0</v>
      </c>
      <c r="G68" s="147"/>
      <c r="H68" s="142"/>
      <c r="I68" s="148"/>
      <c r="J68" s="49"/>
      <c r="K68" s="50"/>
      <c r="L68" s="51"/>
      <c r="M68" s="166">
        <f t="shared" si="3"/>
        <v>0</v>
      </c>
      <c r="N68" s="167">
        <f t="shared" si="4"/>
        <v>0</v>
      </c>
      <c r="O68" s="166">
        <f t="shared" si="5"/>
        <v>0</v>
      </c>
      <c r="P68" s="167">
        <f t="shared" si="6"/>
        <v>0</v>
      </c>
      <c r="Q68" s="158">
        <f t="shared" si="13"/>
        <v>0</v>
      </c>
      <c r="R68" s="176">
        <f t="shared" si="13"/>
        <v>0</v>
      </c>
      <c r="S68" s="52">
        <f t="shared" si="8"/>
        <v>0</v>
      </c>
      <c r="T68" s="178"/>
      <c r="U68" s="204"/>
      <c r="V68" s="224"/>
      <c r="W68" s="224"/>
      <c r="X68" s="202"/>
    </row>
    <row r="69" spans="1:30" s="31" customFormat="1" ht="15" customHeight="1">
      <c r="A69" s="27"/>
      <c r="B69" s="46"/>
      <c r="C69" s="47"/>
      <c r="D69" s="48"/>
      <c r="E69" s="48"/>
      <c r="F69" s="144"/>
      <c r="G69" s="149"/>
      <c r="H69" s="142"/>
      <c r="I69" s="148"/>
      <c r="J69" s="49"/>
      <c r="K69" s="50"/>
      <c r="L69" s="51"/>
      <c r="M69" s="166"/>
      <c r="N69" s="167"/>
      <c r="O69" s="166"/>
      <c r="P69" s="167"/>
      <c r="Q69" s="158"/>
      <c r="R69" s="176"/>
      <c r="S69" s="203"/>
      <c r="T69" s="178"/>
      <c r="U69" s="204"/>
      <c r="V69" s="224"/>
      <c r="W69" s="224"/>
      <c r="X69" s="202"/>
    </row>
    <row r="70" spans="1:30" s="31" customFormat="1" ht="15" customHeight="1">
      <c r="A70" s="27"/>
      <c r="B70" s="46"/>
      <c r="C70" s="47"/>
      <c r="D70" s="48"/>
      <c r="E70" s="48"/>
      <c r="F70" s="144"/>
      <c r="G70" s="149"/>
      <c r="H70" s="142"/>
      <c r="I70" s="148"/>
      <c r="J70" s="49"/>
      <c r="K70" s="50"/>
      <c r="L70" s="51"/>
      <c r="M70" s="166"/>
      <c r="N70" s="167"/>
      <c r="O70" s="166"/>
      <c r="P70" s="167"/>
      <c r="Q70" s="158"/>
      <c r="R70" s="176"/>
      <c r="S70" s="203"/>
      <c r="T70" s="178"/>
      <c r="U70" s="204"/>
      <c r="V70" s="224"/>
      <c r="W70" s="224"/>
      <c r="X70" s="202"/>
    </row>
    <row r="71" spans="1:30" s="31" customFormat="1" ht="15" customHeight="1">
      <c r="A71" s="27"/>
      <c r="B71" s="46"/>
      <c r="C71" s="47"/>
      <c r="D71" s="48"/>
      <c r="E71" s="48"/>
      <c r="F71" s="144"/>
      <c r="G71" s="149"/>
      <c r="H71" s="142"/>
      <c r="I71" s="148"/>
      <c r="J71" s="49"/>
      <c r="K71" s="50"/>
      <c r="L71" s="51"/>
      <c r="M71" s="166"/>
      <c r="N71" s="167"/>
      <c r="O71" s="166"/>
      <c r="P71" s="167"/>
      <c r="Q71" s="158"/>
      <c r="R71" s="176"/>
      <c r="S71" s="203"/>
      <c r="T71" s="178"/>
      <c r="U71" s="204"/>
      <c r="V71" s="224"/>
      <c r="W71" s="224"/>
      <c r="X71" s="202"/>
    </row>
    <row r="72" spans="1:30" s="31" customFormat="1" ht="15" customHeight="1">
      <c r="A72" s="27" t="e">
        <f>#REF!+1</f>
        <v>#REF!</v>
      </c>
      <c r="B72" s="46"/>
      <c r="C72" s="47"/>
      <c r="D72" s="48"/>
      <c r="E72" s="48"/>
      <c r="F72" s="144"/>
      <c r="G72" s="149"/>
      <c r="H72" s="142"/>
      <c r="I72" s="148"/>
      <c r="J72" s="49"/>
      <c r="K72" s="50"/>
      <c r="L72" s="51"/>
      <c r="M72" s="166"/>
      <c r="N72" s="167"/>
      <c r="O72" s="166"/>
      <c r="P72" s="167"/>
      <c r="Q72" s="158"/>
      <c r="R72" s="176"/>
      <c r="S72" s="54"/>
      <c r="T72" s="178"/>
      <c r="U72" s="53"/>
      <c r="V72" s="225"/>
      <c r="W72" s="225"/>
      <c r="X72" s="202">
        <f t="shared" ref="X72:X135" si="14">VLOOKUP(F72,AB:AD,3,0)</f>
        <v>0</v>
      </c>
      <c r="Y72" s="31" t="b">
        <f t="shared" ref="Y72:Y90" si="15">U72=X72</f>
        <v>1</v>
      </c>
      <c r="AB72" s="31">
        <v>4633037132</v>
      </c>
      <c r="AC72" s="31" t="s">
        <v>153</v>
      </c>
      <c r="AD72" s="31" t="s">
        <v>135</v>
      </c>
    </row>
    <row r="73" spans="1:30" s="31" customFormat="1" ht="15" customHeight="1">
      <c r="A73" s="27" t="e">
        <f t="shared" ref="A73:A109" si="16">A72+1</f>
        <v>#REF!</v>
      </c>
      <c r="B73" s="46"/>
      <c r="C73" s="47"/>
      <c r="D73" s="48"/>
      <c r="E73" s="48"/>
      <c r="F73" s="144"/>
      <c r="G73" s="147"/>
      <c r="H73" s="142"/>
      <c r="I73" s="148"/>
      <c r="J73" s="49"/>
      <c r="K73" s="50"/>
      <c r="L73" s="51"/>
      <c r="M73" s="166"/>
      <c r="N73" s="167"/>
      <c r="O73" s="166"/>
      <c r="P73" s="167"/>
      <c r="Q73" s="158"/>
      <c r="R73" s="176"/>
      <c r="S73" s="54"/>
      <c r="T73" s="178"/>
      <c r="U73" s="53"/>
      <c r="V73" s="225"/>
      <c r="W73" s="225"/>
      <c r="X73" s="202">
        <f t="shared" si="14"/>
        <v>0</v>
      </c>
      <c r="Y73" s="31" t="b">
        <f t="shared" si="15"/>
        <v>1</v>
      </c>
      <c r="AB73" s="31">
        <v>0</v>
      </c>
    </row>
    <row r="74" spans="1:30" s="31" customFormat="1" ht="15" customHeight="1">
      <c r="A74" s="27" t="e">
        <f t="shared" si="16"/>
        <v>#REF!</v>
      </c>
      <c r="B74" s="46"/>
      <c r="C74" s="47"/>
      <c r="D74" s="48"/>
      <c r="E74" s="48"/>
      <c r="F74" s="144"/>
      <c r="G74" s="147"/>
      <c r="H74" s="142"/>
      <c r="I74" s="148"/>
      <c r="J74" s="49"/>
      <c r="K74" s="50"/>
      <c r="L74" s="51"/>
      <c r="M74" s="166"/>
      <c r="N74" s="167"/>
      <c r="O74" s="166"/>
      <c r="P74" s="167"/>
      <c r="Q74" s="158"/>
      <c r="R74" s="176"/>
      <c r="S74" s="54"/>
      <c r="T74" s="178"/>
      <c r="U74" s="53"/>
      <c r="V74" s="225"/>
      <c r="W74" s="225"/>
      <c r="X74" s="202">
        <f t="shared" si="14"/>
        <v>0</v>
      </c>
      <c r="Y74" s="31" t="b">
        <f t="shared" si="15"/>
        <v>1</v>
      </c>
      <c r="AB74" s="31">
        <v>0</v>
      </c>
    </row>
    <row r="75" spans="1:30" s="31" customFormat="1" ht="15" customHeight="1">
      <c r="A75" s="27" t="e">
        <f t="shared" si="16"/>
        <v>#REF!</v>
      </c>
      <c r="B75" s="46"/>
      <c r="C75" s="47"/>
      <c r="D75" s="48"/>
      <c r="E75" s="48"/>
      <c r="F75" s="144"/>
      <c r="G75" s="147"/>
      <c r="H75" s="142"/>
      <c r="I75" s="148"/>
      <c r="J75" s="49"/>
      <c r="K75" s="50"/>
      <c r="L75" s="51"/>
      <c r="M75" s="166"/>
      <c r="N75" s="167"/>
      <c r="O75" s="166"/>
      <c r="P75" s="167"/>
      <c r="Q75" s="158"/>
      <c r="R75" s="176"/>
      <c r="S75" s="54"/>
      <c r="T75" s="178"/>
      <c r="U75" s="53"/>
      <c r="V75" s="225"/>
      <c r="W75" s="225"/>
      <c r="X75" s="202">
        <f t="shared" si="14"/>
        <v>0</v>
      </c>
      <c r="Y75" s="31" t="b">
        <f t="shared" si="15"/>
        <v>1</v>
      </c>
      <c r="AB75" s="31">
        <v>0</v>
      </c>
    </row>
    <row r="76" spans="1:30" s="31" customFormat="1" ht="15" customHeight="1">
      <c r="A76" s="27" t="e">
        <f t="shared" si="16"/>
        <v>#REF!</v>
      </c>
      <c r="B76" s="46"/>
      <c r="C76" s="47"/>
      <c r="D76" s="48"/>
      <c r="E76" s="48"/>
      <c r="F76" s="144"/>
      <c r="G76" s="147"/>
      <c r="H76" s="142"/>
      <c r="I76" s="148"/>
      <c r="J76" s="49"/>
      <c r="K76" s="50"/>
      <c r="L76" s="51"/>
      <c r="M76" s="166"/>
      <c r="N76" s="167"/>
      <c r="O76" s="166"/>
      <c r="P76" s="167"/>
      <c r="Q76" s="158"/>
      <c r="R76" s="176"/>
      <c r="S76" s="54"/>
      <c r="T76" s="178"/>
      <c r="U76" s="53"/>
      <c r="V76" s="225"/>
      <c r="W76" s="225"/>
      <c r="X76" s="202">
        <f t="shared" si="14"/>
        <v>0</v>
      </c>
      <c r="Y76" s="31" t="b">
        <f t="shared" si="15"/>
        <v>1</v>
      </c>
      <c r="AB76" s="31">
        <v>0</v>
      </c>
    </row>
    <row r="77" spans="1:30" s="31" customFormat="1" ht="15" customHeight="1">
      <c r="A77" s="27" t="e">
        <f t="shared" si="16"/>
        <v>#REF!</v>
      </c>
      <c r="B77" s="46"/>
      <c r="C77" s="47"/>
      <c r="D77" s="48"/>
      <c r="E77" s="48"/>
      <c r="F77" s="144"/>
      <c r="G77" s="147"/>
      <c r="H77" s="142"/>
      <c r="I77" s="148"/>
      <c r="J77" s="49"/>
      <c r="K77" s="50"/>
      <c r="L77" s="51"/>
      <c r="M77" s="166"/>
      <c r="N77" s="167"/>
      <c r="O77" s="166"/>
      <c r="P77" s="167"/>
      <c r="Q77" s="158"/>
      <c r="R77" s="176"/>
      <c r="S77" s="54"/>
      <c r="T77" s="178"/>
      <c r="U77" s="53"/>
      <c r="V77" s="225"/>
      <c r="W77" s="225"/>
      <c r="X77" s="202">
        <f t="shared" si="14"/>
        <v>0</v>
      </c>
      <c r="Y77" s="31" t="b">
        <f t="shared" si="15"/>
        <v>1</v>
      </c>
      <c r="AB77" s="31">
        <v>0</v>
      </c>
    </row>
    <row r="78" spans="1:30" s="31" customFormat="1" ht="15" customHeight="1">
      <c r="A78" s="27" t="e">
        <f t="shared" si="16"/>
        <v>#REF!</v>
      </c>
      <c r="B78" s="46"/>
      <c r="C78" s="47"/>
      <c r="D78" s="48"/>
      <c r="E78" s="48"/>
      <c r="F78" s="144"/>
      <c r="G78" s="147"/>
      <c r="H78" s="142"/>
      <c r="I78" s="148"/>
      <c r="J78" s="49"/>
      <c r="K78" s="50"/>
      <c r="L78" s="51"/>
      <c r="M78" s="166"/>
      <c r="N78" s="167"/>
      <c r="O78" s="166"/>
      <c r="P78" s="167"/>
      <c r="Q78" s="158"/>
      <c r="R78" s="176"/>
      <c r="S78" s="54"/>
      <c r="T78" s="178"/>
      <c r="U78" s="53"/>
      <c r="V78" s="225"/>
      <c r="W78" s="225"/>
      <c r="X78" s="202">
        <f t="shared" si="14"/>
        <v>0</v>
      </c>
      <c r="Y78" s="31" t="b">
        <f t="shared" si="15"/>
        <v>1</v>
      </c>
      <c r="AB78" s="31">
        <v>0</v>
      </c>
    </row>
    <row r="79" spans="1:30" s="31" customFormat="1" ht="15" customHeight="1">
      <c r="A79" s="27" t="e">
        <f t="shared" si="16"/>
        <v>#REF!</v>
      </c>
      <c r="B79" s="46"/>
      <c r="C79" s="47"/>
      <c r="D79" s="48"/>
      <c r="E79" s="48"/>
      <c r="F79" s="144"/>
      <c r="G79" s="147"/>
      <c r="H79" s="142"/>
      <c r="I79" s="148"/>
      <c r="J79" s="49"/>
      <c r="K79" s="50"/>
      <c r="L79" s="51"/>
      <c r="M79" s="166"/>
      <c r="N79" s="167"/>
      <c r="O79" s="166"/>
      <c r="P79" s="167"/>
      <c r="Q79" s="158"/>
      <c r="R79" s="176"/>
      <c r="S79" s="54"/>
      <c r="T79" s="178"/>
      <c r="U79" s="53"/>
      <c r="V79" s="225"/>
      <c r="W79" s="225"/>
      <c r="X79" s="202">
        <f t="shared" si="14"/>
        <v>0</v>
      </c>
      <c r="Y79" s="31" t="b">
        <f t="shared" si="15"/>
        <v>1</v>
      </c>
      <c r="AB79" s="31">
        <v>0</v>
      </c>
    </row>
    <row r="80" spans="1:30" s="31" customFormat="1" ht="15" customHeight="1">
      <c r="A80" s="27" t="e">
        <f t="shared" si="16"/>
        <v>#REF!</v>
      </c>
      <c r="B80" s="46"/>
      <c r="C80" s="47"/>
      <c r="D80" s="48"/>
      <c r="E80" s="48"/>
      <c r="F80" s="144"/>
      <c r="G80" s="149"/>
      <c r="H80" s="142"/>
      <c r="I80" s="148"/>
      <c r="J80" s="49"/>
      <c r="K80" s="50"/>
      <c r="L80" s="51"/>
      <c r="M80" s="166"/>
      <c r="N80" s="167"/>
      <c r="O80" s="166"/>
      <c r="P80" s="167"/>
      <c r="Q80" s="158"/>
      <c r="R80" s="176"/>
      <c r="S80" s="54"/>
      <c r="T80" s="178"/>
      <c r="U80" s="53"/>
      <c r="V80" s="225"/>
      <c r="W80" s="225"/>
      <c r="X80" s="202">
        <f t="shared" si="14"/>
        <v>0</v>
      </c>
      <c r="Y80" s="31" t="b">
        <f t="shared" si="15"/>
        <v>1</v>
      </c>
      <c r="AB80" s="31">
        <v>0</v>
      </c>
    </row>
    <row r="81" spans="1:28" s="31" customFormat="1" ht="15" customHeight="1">
      <c r="A81" s="27" t="e">
        <f t="shared" si="16"/>
        <v>#REF!</v>
      </c>
      <c r="B81" s="46"/>
      <c r="C81" s="47"/>
      <c r="D81" s="48"/>
      <c r="E81" s="48"/>
      <c r="F81" s="144"/>
      <c r="G81" s="149"/>
      <c r="H81" s="142"/>
      <c r="I81" s="148"/>
      <c r="J81" s="49"/>
      <c r="K81" s="50"/>
      <c r="L81" s="51"/>
      <c r="M81" s="166"/>
      <c r="N81" s="167"/>
      <c r="O81" s="166"/>
      <c r="P81" s="167"/>
      <c r="Q81" s="158"/>
      <c r="R81" s="176"/>
      <c r="S81" s="54"/>
      <c r="T81" s="178"/>
      <c r="U81" s="53"/>
      <c r="V81" s="225"/>
      <c r="W81" s="225"/>
      <c r="X81" s="202">
        <f t="shared" si="14"/>
        <v>0</v>
      </c>
      <c r="Y81" s="31" t="b">
        <f t="shared" si="15"/>
        <v>1</v>
      </c>
      <c r="AB81" s="31">
        <v>0</v>
      </c>
    </row>
    <row r="82" spans="1:28" s="31" customFormat="1" ht="15" customHeight="1">
      <c r="A82" s="27" t="e">
        <f t="shared" si="16"/>
        <v>#REF!</v>
      </c>
      <c r="B82" s="46"/>
      <c r="C82" s="47"/>
      <c r="D82" s="48"/>
      <c r="E82" s="48"/>
      <c r="F82" s="144"/>
      <c r="G82" s="149"/>
      <c r="H82" s="142"/>
      <c r="I82" s="148"/>
      <c r="J82" s="49"/>
      <c r="K82" s="50"/>
      <c r="L82" s="51"/>
      <c r="M82" s="166"/>
      <c r="N82" s="167"/>
      <c r="O82" s="166"/>
      <c r="P82" s="167"/>
      <c r="Q82" s="158"/>
      <c r="R82" s="176"/>
      <c r="S82" s="54"/>
      <c r="T82" s="178"/>
      <c r="U82" s="53"/>
      <c r="V82" s="225"/>
      <c r="W82" s="225"/>
      <c r="X82" s="202">
        <f t="shared" si="14"/>
        <v>0</v>
      </c>
      <c r="Y82" s="31" t="b">
        <f t="shared" si="15"/>
        <v>1</v>
      </c>
      <c r="AB82" s="31">
        <v>0</v>
      </c>
    </row>
    <row r="83" spans="1:28" s="31" customFormat="1" ht="15" customHeight="1">
      <c r="A83" s="27" t="e">
        <f t="shared" si="16"/>
        <v>#REF!</v>
      </c>
      <c r="B83" s="46"/>
      <c r="C83" s="47"/>
      <c r="D83" s="48"/>
      <c r="E83" s="48"/>
      <c r="F83" s="144"/>
      <c r="G83" s="149"/>
      <c r="H83" s="142"/>
      <c r="I83" s="148"/>
      <c r="J83" s="49"/>
      <c r="K83" s="50"/>
      <c r="L83" s="51"/>
      <c r="M83" s="166"/>
      <c r="N83" s="167"/>
      <c r="O83" s="166"/>
      <c r="P83" s="167"/>
      <c r="Q83" s="158"/>
      <c r="R83" s="176"/>
      <c r="S83" s="54"/>
      <c r="T83" s="178"/>
      <c r="U83" s="53"/>
      <c r="V83" s="225"/>
      <c r="W83" s="225"/>
      <c r="X83" s="202">
        <f t="shared" si="14"/>
        <v>0</v>
      </c>
      <c r="Y83" s="31" t="b">
        <f t="shared" si="15"/>
        <v>1</v>
      </c>
      <c r="AB83" s="31">
        <v>0</v>
      </c>
    </row>
    <row r="84" spans="1:28" s="31" customFormat="1" ht="15" customHeight="1">
      <c r="A84" s="27" t="e">
        <f t="shared" si="16"/>
        <v>#REF!</v>
      </c>
      <c r="B84" s="46"/>
      <c r="C84" s="47"/>
      <c r="D84" s="48"/>
      <c r="E84" s="48"/>
      <c r="F84" s="144"/>
      <c r="G84" s="149"/>
      <c r="H84" s="142"/>
      <c r="I84" s="148"/>
      <c r="J84" s="49"/>
      <c r="K84" s="50"/>
      <c r="L84" s="51"/>
      <c r="M84" s="166"/>
      <c r="N84" s="167"/>
      <c r="O84" s="166"/>
      <c r="P84" s="167"/>
      <c r="Q84" s="158"/>
      <c r="R84" s="176"/>
      <c r="S84" s="54"/>
      <c r="T84" s="178"/>
      <c r="U84" s="53"/>
      <c r="V84" s="225"/>
      <c r="W84" s="225"/>
      <c r="X84" s="202">
        <f t="shared" si="14"/>
        <v>0</v>
      </c>
      <c r="Y84" s="31" t="b">
        <f t="shared" si="15"/>
        <v>1</v>
      </c>
      <c r="AB84" s="31">
        <v>0</v>
      </c>
    </row>
    <row r="85" spans="1:28" s="31" customFormat="1" ht="15" customHeight="1">
      <c r="A85" s="27" t="e">
        <f t="shared" si="16"/>
        <v>#REF!</v>
      </c>
      <c r="B85" s="46"/>
      <c r="C85" s="47"/>
      <c r="D85" s="48"/>
      <c r="E85" s="48"/>
      <c r="F85" s="144"/>
      <c r="G85" s="149"/>
      <c r="H85" s="142"/>
      <c r="I85" s="148"/>
      <c r="J85" s="49"/>
      <c r="K85" s="50"/>
      <c r="L85" s="51"/>
      <c r="M85" s="166"/>
      <c r="N85" s="167"/>
      <c r="O85" s="166"/>
      <c r="P85" s="167"/>
      <c r="Q85" s="158"/>
      <c r="R85" s="176"/>
      <c r="S85" s="54"/>
      <c r="T85" s="178"/>
      <c r="U85" s="53"/>
      <c r="V85" s="225"/>
      <c r="W85" s="225"/>
      <c r="X85" s="202">
        <f t="shared" si="14"/>
        <v>0</v>
      </c>
      <c r="Y85" s="31" t="b">
        <f t="shared" si="15"/>
        <v>1</v>
      </c>
      <c r="AB85" s="31">
        <v>0</v>
      </c>
    </row>
    <row r="86" spans="1:28" s="31" customFormat="1" ht="15" customHeight="1">
      <c r="A86" s="27" t="e">
        <f t="shared" si="16"/>
        <v>#REF!</v>
      </c>
      <c r="B86" s="46"/>
      <c r="C86" s="47"/>
      <c r="D86" s="48"/>
      <c r="E86" s="48"/>
      <c r="F86" s="144"/>
      <c r="G86" s="149"/>
      <c r="H86" s="142"/>
      <c r="I86" s="148"/>
      <c r="J86" s="49"/>
      <c r="K86" s="50"/>
      <c r="L86" s="51"/>
      <c r="M86" s="166"/>
      <c r="N86" s="167"/>
      <c r="O86" s="166"/>
      <c r="P86" s="167"/>
      <c r="Q86" s="158"/>
      <c r="R86" s="176"/>
      <c r="S86" s="54"/>
      <c r="T86" s="178"/>
      <c r="U86" s="53"/>
      <c r="V86" s="225"/>
      <c r="W86" s="225"/>
      <c r="X86" s="202">
        <f t="shared" si="14"/>
        <v>0</v>
      </c>
      <c r="Y86" s="31" t="b">
        <f t="shared" si="15"/>
        <v>1</v>
      </c>
      <c r="AB86" s="31">
        <v>0</v>
      </c>
    </row>
    <row r="87" spans="1:28" s="31" customFormat="1" ht="15" customHeight="1">
      <c r="A87" s="27" t="e">
        <f t="shared" si="16"/>
        <v>#REF!</v>
      </c>
      <c r="B87" s="46"/>
      <c r="C87" s="47"/>
      <c r="D87" s="48"/>
      <c r="E87" s="48"/>
      <c r="F87" s="144"/>
      <c r="G87" s="149"/>
      <c r="H87" s="142"/>
      <c r="I87" s="148"/>
      <c r="J87" s="49"/>
      <c r="K87" s="50"/>
      <c r="L87" s="51"/>
      <c r="M87" s="166"/>
      <c r="N87" s="167"/>
      <c r="O87" s="166"/>
      <c r="P87" s="167"/>
      <c r="Q87" s="158"/>
      <c r="R87" s="176"/>
      <c r="S87" s="54"/>
      <c r="T87" s="178"/>
      <c r="U87" s="53"/>
      <c r="V87" s="225"/>
      <c r="W87" s="225"/>
      <c r="X87" s="202">
        <f t="shared" si="14"/>
        <v>0</v>
      </c>
      <c r="Y87" s="31" t="b">
        <f t="shared" si="15"/>
        <v>1</v>
      </c>
      <c r="AB87" s="31">
        <v>0</v>
      </c>
    </row>
    <row r="88" spans="1:28" s="31" customFormat="1" ht="15" customHeight="1">
      <c r="A88" s="27" t="e">
        <f t="shared" si="16"/>
        <v>#REF!</v>
      </c>
      <c r="B88" s="46"/>
      <c r="C88" s="47"/>
      <c r="D88" s="48"/>
      <c r="E88" s="48"/>
      <c r="F88" s="144"/>
      <c r="G88" s="149"/>
      <c r="H88" s="142"/>
      <c r="I88" s="148"/>
      <c r="J88" s="49"/>
      <c r="K88" s="50"/>
      <c r="L88" s="51"/>
      <c r="M88" s="166"/>
      <c r="N88" s="167"/>
      <c r="O88" s="166"/>
      <c r="P88" s="167"/>
      <c r="Q88" s="158"/>
      <c r="R88" s="176"/>
      <c r="S88" s="54"/>
      <c r="T88" s="178"/>
      <c r="U88" s="53"/>
      <c r="V88" s="225"/>
      <c r="W88" s="225"/>
      <c r="X88" s="202">
        <f t="shared" si="14"/>
        <v>0</v>
      </c>
      <c r="Y88" s="31" t="b">
        <f t="shared" si="15"/>
        <v>1</v>
      </c>
      <c r="AB88" s="31">
        <v>0</v>
      </c>
    </row>
    <row r="89" spans="1:28" s="31" customFormat="1" ht="15" customHeight="1">
      <c r="A89" s="27" t="e">
        <f t="shared" si="16"/>
        <v>#REF!</v>
      </c>
      <c r="B89" s="46"/>
      <c r="C89" s="47"/>
      <c r="D89" s="48"/>
      <c r="E89" s="48"/>
      <c r="F89" s="144"/>
      <c r="G89" s="149"/>
      <c r="H89" s="142"/>
      <c r="I89" s="148"/>
      <c r="J89" s="49"/>
      <c r="K89" s="50"/>
      <c r="L89" s="51"/>
      <c r="M89" s="166"/>
      <c r="N89" s="167"/>
      <c r="O89" s="166"/>
      <c r="P89" s="167"/>
      <c r="Q89" s="158"/>
      <c r="R89" s="176"/>
      <c r="S89" s="54"/>
      <c r="T89" s="178"/>
      <c r="U89" s="53"/>
      <c r="V89" s="225"/>
      <c r="W89" s="225"/>
      <c r="X89" s="202">
        <f t="shared" si="14"/>
        <v>0</v>
      </c>
      <c r="Y89" s="31" t="b">
        <f t="shared" si="15"/>
        <v>1</v>
      </c>
      <c r="AB89" s="31">
        <v>0</v>
      </c>
    </row>
    <row r="90" spans="1:28" s="31" customFormat="1" ht="15" customHeight="1">
      <c r="A90" s="27" t="e">
        <f t="shared" si="16"/>
        <v>#REF!</v>
      </c>
      <c r="B90" s="46"/>
      <c r="C90" s="47"/>
      <c r="D90" s="48"/>
      <c r="E90" s="48"/>
      <c r="F90" s="144"/>
      <c r="G90" s="149"/>
      <c r="H90" s="142"/>
      <c r="I90" s="148"/>
      <c r="J90" s="49"/>
      <c r="K90" s="50"/>
      <c r="L90" s="51"/>
      <c r="M90" s="166"/>
      <c r="N90" s="167"/>
      <c r="O90" s="166"/>
      <c r="P90" s="167"/>
      <c r="Q90" s="158"/>
      <c r="R90" s="176"/>
      <c r="S90" s="54"/>
      <c r="T90" s="178"/>
      <c r="U90" s="53"/>
      <c r="V90" s="225"/>
      <c r="W90" s="225"/>
      <c r="X90" s="202">
        <f t="shared" si="14"/>
        <v>0</v>
      </c>
      <c r="Y90" s="31" t="b">
        <f t="shared" si="15"/>
        <v>1</v>
      </c>
      <c r="AB90" s="31">
        <v>0</v>
      </c>
    </row>
    <row r="91" spans="1:28" s="31" customFormat="1" ht="15" customHeight="1">
      <c r="A91" s="27" t="e">
        <f t="shared" si="16"/>
        <v>#REF!</v>
      </c>
      <c r="B91" s="46"/>
      <c r="C91" s="47"/>
      <c r="D91" s="48"/>
      <c r="E91" s="48"/>
      <c r="F91" s="144"/>
      <c r="G91" s="149"/>
      <c r="H91" s="143"/>
      <c r="I91" s="150"/>
      <c r="J91" s="49"/>
      <c r="K91" s="50"/>
      <c r="L91" s="51"/>
      <c r="M91" s="166"/>
      <c r="N91" s="167"/>
      <c r="O91" s="166"/>
      <c r="P91" s="167"/>
      <c r="Q91" s="158"/>
      <c r="R91" s="176"/>
      <c r="S91" s="54"/>
      <c r="T91" s="178"/>
      <c r="U91" s="53"/>
      <c r="V91" s="224"/>
      <c r="W91" s="224"/>
      <c r="X91" s="202">
        <f t="shared" si="14"/>
        <v>0</v>
      </c>
      <c r="Y91" s="31" t="b">
        <f t="shared" ref="Y91:Y145" si="17">U91=X91</f>
        <v>1</v>
      </c>
      <c r="AB91" s="31">
        <v>0</v>
      </c>
    </row>
    <row r="92" spans="1:28" s="31" customFormat="1" ht="15.75" customHeight="1" thickBot="1">
      <c r="A92" s="27" t="e">
        <f t="shared" si="16"/>
        <v>#REF!</v>
      </c>
      <c r="B92" s="46"/>
      <c r="C92" s="47"/>
      <c r="D92" s="48">
        <f>'-------НОВАЯ БАЗА'!E123</f>
        <v>0</v>
      </c>
      <c r="E92" s="48"/>
      <c r="F92" s="145"/>
      <c r="G92" s="151"/>
      <c r="H92" s="152"/>
      <c r="I92" s="153"/>
      <c r="J92" s="56"/>
      <c r="K92" s="57"/>
      <c r="L92" s="58"/>
      <c r="M92" s="168">
        <f t="shared" ref="M92" si="18">G92*H92/1000</f>
        <v>0</v>
      </c>
      <c r="N92" s="169">
        <f t="shared" ref="N92" si="19">G92*I92/1000</f>
        <v>0</v>
      </c>
      <c r="O92" s="168"/>
      <c r="P92" s="169"/>
      <c r="Q92" s="177"/>
      <c r="R92" s="169"/>
      <c r="S92" s="59">
        <f t="shared" ref="S92" si="20">G92</f>
        <v>0</v>
      </c>
      <c r="T92" s="178"/>
      <c r="U92" s="60"/>
      <c r="V92" s="224"/>
      <c r="W92" s="224"/>
      <c r="X92" s="202">
        <f t="shared" si="14"/>
        <v>0</v>
      </c>
      <c r="Y92" s="31" t="b">
        <f t="shared" si="17"/>
        <v>1</v>
      </c>
      <c r="AB92" s="31">
        <v>0</v>
      </c>
    </row>
    <row r="93" spans="1:28" s="31" customFormat="1" ht="15" customHeight="1">
      <c r="A93" s="27" t="e">
        <f t="shared" si="16"/>
        <v>#REF!</v>
      </c>
      <c r="B93" s="61"/>
      <c r="C93" s="28"/>
      <c r="E93" s="62"/>
      <c r="F93" s="63"/>
      <c r="N93" s="32"/>
      <c r="O93" s="32"/>
      <c r="P93" s="32"/>
      <c r="Q93" s="32"/>
      <c r="R93" s="32"/>
      <c r="S93" s="32"/>
      <c r="T93" s="33"/>
      <c r="U93" s="33"/>
      <c r="V93" s="224"/>
      <c r="W93" s="224"/>
      <c r="X93" s="202">
        <f t="shared" si="14"/>
        <v>0</v>
      </c>
      <c r="Y93" s="31" t="b">
        <f t="shared" si="17"/>
        <v>1</v>
      </c>
      <c r="AB93" s="31">
        <v>0</v>
      </c>
    </row>
    <row r="94" spans="1:28" s="31" customFormat="1" ht="15" customHeight="1">
      <c r="A94" s="27" t="e">
        <f t="shared" si="16"/>
        <v>#REF!</v>
      </c>
      <c r="B94" s="46"/>
      <c r="C94" s="28"/>
      <c r="E94" s="62"/>
      <c r="F94" s="63"/>
      <c r="N94" s="32"/>
      <c r="O94" s="32"/>
      <c r="P94" s="32"/>
      <c r="Q94" s="32"/>
      <c r="R94" s="32"/>
      <c r="S94" s="32"/>
      <c r="T94" s="33"/>
      <c r="U94" s="33"/>
      <c r="V94" s="224"/>
      <c r="W94" s="224"/>
      <c r="X94" s="202">
        <f t="shared" si="14"/>
        <v>0</v>
      </c>
      <c r="Y94" s="31" t="b">
        <f t="shared" si="17"/>
        <v>1</v>
      </c>
      <c r="AB94" s="31">
        <v>0</v>
      </c>
    </row>
    <row r="95" spans="1:28" s="31" customFormat="1" ht="15" customHeight="1">
      <c r="A95" s="27" t="e">
        <f t="shared" si="16"/>
        <v>#REF!</v>
      </c>
      <c r="B95" s="46"/>
      <c r="C95" s="28"/>
      <c r="E95" s="62"/>
      <c r="F95" s="63"/>
      <c r="N95" s="32"/>
      <c r="O95" s="32"/>
      <c r="P95" s="32"/>
      <c r="Q95" s="32"/>
      <c r="R95" s="32"/>
      <c r="S95" s="32"/>
      <c r="T95" s="33"/>
      <c r="U95" s="33"/>
      <c r="V95" s="224"/>
      <c r="W95" s="224"/>
      <c r="X95" s="202">
        <f t="shared" si="14"/>
        <v>0</v>
      </c>
      <c r="Y95" s="31" t="b">
        <f t="shared" si="17"/>
        <v>1</v>
      </c>
      <c r="AB95" s="31">
        <v>0</v>
      </c>
    </row>
    <row r="96" spans="1:28" s="31" customFormat="1" ht="15" customHeight="1">
      <c r="A96" s="27" t="e">
        <f t="shared" si="16"/>
        <v>#REF!</v>
      </c>
      <c r="B96" s="46"/>
      <c r="C96" s="28"/>
      <c r="E96" s="62"/>
      <c r="F96" s="63"/>
      <c r="N96" s="32"/>
      <c r="O96" s="32"/>
      <c r="P96" s="32"/>
      <c r="Q96" s="32"/>
      <c r="R96" s="32"/>
      <c r="S96" s="32"/>
      <c r="T96" s="33"/>
      <c r="U96" s="33"/>
      <c r="V96" s="224"/>
      <c r="W96" s="224"/>
      <c r="X96" s="202">
        <f t="shared" si="14"/>
        <v>0</v>
      </c>
      <c r="Y96" s="31" t="b">
        <f t="shared" si="17"/>
        <v>1</v>
      </c>
      <c r="AB96" s="31">
        <v>0</v>
      </c>
    </row>
    <row r="97" spans="1:32" s="31" customFormat="1" ht="15" customHeight="1">
      <c r="A97" s="27" t="e">
        <f t="shared" si="16"/>
        <v>#REF!</v>
      </c>
      <c r="B97" s="46"/>
      <c r="C97" s="28"/>
      <c r="E97" s="62"/>
      <c r="F97" s="63"/>
      <c r="N97" s="32"/>
      <c r="O97" s="32"/>
      <c r="P97" s="32"/>
      <c r="Q97" s="32"/>
      <c r="R97" s="32"/>
      <c r="S97" s="32"/>
      <c r="T97" s="33"/>
      <c r="U97" s="33"/>
      <c r="V97" s="224"/>
      <c r="W97" s="224"/>
      <c r="X97" s="202">
        <f t="shared" si="14"/>
        <v>0</v>
      </c>
      <c r="Y97" s="31" t="b">
        <f t="shared" si="17"/>
        <v>1</v>
      </c>
      <c r="AB97" s="31">
        <v>0</v>
      </c>
    </row>
    <row r="98" spans="1:32" s="31" customFormat="1" ht="15" customHeight="1">
      <c r="A98" s="27" t="e">
        <f t="shared" si="16"/>
        <v>#REF!</v>
      </c>
      <c r="B98" s="46"/>
      <c r="C98" s="28"/>
      <c r="E98" s="62"/>
      <c r="F98" s="63"/>
      <c r="N98" s="32"/>
      <c r="O98" s="32"/>
      <c r="P98" s="32"/>
      <c r="Q98" s="32"/>
      <c r="R98" s="32"/>
      <c r="S98" s="32"/>
      <c r="T98" s="33"/>
      <c r="U98" s="33"/>
      <c r="V98" s="224"/>
      <c r="W98" s="224"/>
      <c r="X98" s="202">
        <f t="shared" si="14"/>
        <v>0</v>
      </c>
      <c r="Y98" s="31" t="b">
        <f t="shared" si="17"/>
        <v>1</v>
      </c>
      <c r="AB98" s="31">
        <v>0</v>
      </c>
    </row>
    <row r="99" spans="1:32" s="31" customFormat="1" ht="15" customHeight="1">
      <c r="A99" s="27" t="e">
        <f t="shared" si="16"/>
        <v>#REF!</v>
      </c>
      <c r="B99" s="46"/>
      <c r="C99" s="28"/>
      <c r="E99" s="62"/>
      <c r="F99" s="63"/>
      <c r="N99" s="32"/>
      <c r="O99" s="32"/>
      <c r="P99" s="32"/>
      <c r="Q99" s="32"/>
      <c r="R99" s="32"/>
      <c r="S99" s="32"/>
      <c r="T99" s="33"/>
      <c r="U99" s="33"/>
      <c r="V99" s="224"/>
      <c r="W99" s="224"/>
      <c r="X99" s="202">
        <f t="shared" si="14"/>
        <v>0</v>
      </c>
      <c r="Y99" s="31" t="b">
        <f t="shared" si="17"/>
        <v>1</v>
      </c>
      <c r="AB99" s="31">
        <v>0</v>
      </c>
    </row>
    <row r="100" spans="1:32" s="31" customFormat="1" ht="15" customHeight="1">
      <c r="A100" s="27" t="e">
        <f t="shared" si="16"/>
        <v>#REF!</v>
      </c>
      <c r="B100" s="46"/>
      <c r="C100" s="28"/>
      <c r="E100" s="62"/>
      <c r="F100" s="63"/>
      <c r="N100" s="32"/>
      <c r="O100" s="32"/>
      <c r="P100" s="32"/>
      <c r="Q100" s="32"/>
      <c r="R100" s="32"/>
      <c r="S100" s="32"/>
      <c r="T100" s="33"/>
      <c r="U100" s="33"/>
      <c r="V100" s="224"/>
      <c r="W100" s="224"/>
      <c r="X100" s="202">
        <f t="shared" si="14"/>
        <v>0</v>
      </c>
      <c r="Y100" s="31" t="b">
        <f t="shared" si="17"/>
        <v>1</v>
      </c>
      <c r="AB100" s="31">
        <v>0</v>
      </c>
    </row>
    <row r="101" spans="1:32" s="31" customFormat="1" ht="15" customHeight="1">
      <c r="A101" s="27" t="e">
        <f t="shared" si="16"/>
        <v>#REF!</v>
      </c>
      <c r="B101" s="46"/>
      <c r="C101" s="28"/>
      <c r="E101" s="62"/>
      <c r="F101" s="63"/>
      <c r="N101" s="32"/>
      <c r="O101" s="32"/>
      <c r="P101" s="32"/>
      <c r="Q101" s="32"/>
      <c r="R101" s="32"/>
      <c r="S101" s="32"/>
      <c r="T101" s="33"/>
      <c r="U101" s="33"/>
      <c r="V101" s="224"/>
      <c r="W101" s="224"/>
      <c r="X101" s="202">
        <f t="shared" si="14"/>
        <v>0</v>
      </c>
      <c r="Y101" s="31" t="b">
        <f t="shared" si="17"/>
        <v>1</v>
      </c>
      <c r="AB101" s="31">
        <v>0</v>
      </c>
    </row>
    <row r="102" spans="1:32" s="31" customFormat="1" ht="15" customHeight="1">
      <c r="A102" s="27" t="e">
        <f t="shared" si="16"/>
        <v>#REF!</v>
      </c>
      <c r="B102" s="46"/>
      <c r="C102" s="28"/>
      <c r="E102" s="62"/>
      <c r="F102" s="63"/>
      <c r="N102" s="32"/>
      <c r="O102" s="32"/>
      <c r="P102" s="32"/>
      <c r="Q102" s="32"/>
      <c r="R102" s="32"/>
      <c r="S102" s="32"/>
      <c r="T102" s="33"/>
      <c r="U102" s="33"/>
      <c r="V102" s="224"/>
      <c r="W102" s="224"/>
      <c r="X102" s="202">
        <f t="shared" si="14"/>
        <v>0</v>
      </c>
      <c r="Y102" s="31" t="b">
        <f t="shared" si="17"/>
        <v>1</v>
      </c>
      <c r="AB102" s="31">
        <v>0</v>
      </c>
    </row>
    <row r="103" spans="1:32" s="31" customFormat="1" ht="15" customHeight="1">
      <c r="A103" s="27" t="e">
        <f t="shared" si="16"/>
        <v>#REF!</v>
      </c>
      <c r="B103" s="46"/>
      <c r="C103" s="28"/>
      <c r="E103" s="62"/>
      <c r="F103" s="63"/>
      <c r="N103" s="32"/>
      <c r="O103" s="32"/>
      <c r="P103" s="32"/>
      <c r="Q103" s="32"/>
      <c r="R103" s="32"/>
      <c r="S103" s="32"/>
      <c r="T103" s="33"/>
      <c r="U103" s="33"/>
      <c r="V103" s="224"/>
      <c r="W103" s="224"/>
      <c r="X103" s="202">
        <f t="shared" si="14"/>
        <v>0</v>
      </c>
      <c r="Y103" s="31" t="b">
        <f t="shared" si="17"/>
        <v>1</v>
      </c>
      <c r="AB103" s="31">
        <v>0</v>
      </c>
    </row>
    <row r="104" spans="1:32" s="31" customFormat="1" ht="15" customHeight="1">
      <c r="A104" s="27" t="e">
        <f t="shared" si="16"/>
        <v>#REF!</v>
      </c>
      <c r="B104" s="46"/>
      <c r="C104" s="28"/>
      <c r="E104" s="62"/>
      <c r="F104" s="63"/>
      <c r="N104" s="32"/>
      <c r="O104" s="32"/>
      <c r="P104" s="32"/>
      <c r="Q104" s="32"/>
      <c r="R104" s="32"/>
      <c r="S104" s="32"/>
      <c r="T104" s="33"/>
      <c r="U104" s="33"/>
      <c r="V104" s="224"/>
      <c r="W104" s="224"/>
      <c r="X104" s="202">
        <f t="shared" si="14"/>
        <v>0</v>
      </c>
      <c r="Y104" s="31" t="b">
        <f t="shared" si="17"/>
        <v>1</v>
      </c>
      <c r="AB104" s="31">
        <v>0</v>
      </c>
    </row>
    <row r="105" spans="1:32" s="31" customFormat="1" ht="15" customHeight="1">
      <c r="A105" s="27" t="e">
        <f t="shared" si="16"/>
        <v>#REF!</v>
      </c>
      <c r="B105" s="46"/>
      <c r="C105" s="28"/>
      <c r="E105" s="62"/>
      <c r="F105" s="63"/>
      <c r="N105" s="32"/>
      <c r="O105" s="32"/>
      <c r="P105" s="32"/>
      <c r="Q105" s="32"/>
      <c r="R105" s="32"/>
      <c r="S105" s="32"/>
      <c r="T105" s="33"/>
      <c r="U105" s="33"/>
      <c r="V105" s="224"/>
      <c r="W105" s="224"/>
      <c r="X105" s="202">
        <f t="shared" si="14"/>
        <v>0</v>
      </c>
      <c r="Y105" s="31" t="b">
        <f t="shared" si="17"/>
        <v>1</v>
      </c>
      <c r="AB105" s="31">
        <v>0</v>
      </c>
    </row>
    <row r="106" spans="1:32" s="31" customFormat="1" ht="15" customHeight="1">
      <c r="A106" s="27" t="e">
        <f t="shared" si="16"/>
        <v>#REF!</v>
      </c>
      <c r="B106" s="46"/>
      <c r="C106" s="28"/>
      <c r="E106" s="62"/>
      <c r="F106" s="63"/>
      <c r="N106" s="32"/>
      <c r="O106" s="32"/>
      <c r="P106" s="32"/>
      <c r="Q106" s="32"/>
      <c r="R106" s="32"/>
      <c r="S106" s="32"/>
      <c r="T106" s="33"/>
      <c r="U106" s="33"/>
      <c r="V106" s="224"/>
      <c r="W106" s="224"/>
      <c r="X106" s="202">
        <f t="shared" si="14"/>
        <v>0</v>
      </c>
      <c r="Y106" s="31" t="b">
        <f t="shared" si="17"/>
        <v>1</v>
      </c>
      <c r="AB106" s="31">
        <v>0</v>
      </c>
    </row>
    <row r="107" spans="1:32" s="31" customFormat="1" ht="15" customHeight="1">
      <c r="A107" s="27" t="e">
        <f t="shared" si="16"/>
        <v>#REF!</v>
      </c>
      <c r="B107" s="46"/>
      <c r="C107" s="28"/>
      <c r="E107" s="62"/>
      <c r="F107" s="63"/>
      <c r="N107" s="32"/>
      <c r="O107" s="32"/>
      <c r="P107" s="32"/>
      <c r="Q107" s="32"/>
      <c r="R107" s="32"/>
      <c r="S107" s="32"/>
      <c r="T107" s="33"/>
      <c r="U107" s="33"/>
      <c r="V107" s="224"/>
      <c r="W107" s="224"/>
      <c r="X107" s="202">
        <f t="shared" si="14"/>
        <v>0</v>
      </c>
      <c r="Y107" s="31" t="b">
        <f t="shared" si="17"/>
        <v>1</v>
      </c>
      <c r="AB107" s="31">
        <v>0</v>
      </c>
    </row>
    <row r="108" spans="1:32" s="31" customFormat="1" ht="15" customHeight="1">
      <c r="A108" s="27" t="e">
        <f t="shared" si="16"/>
        <v>#REF!</v>
      </c>
      <c r="B108" s="46"/>
      <c r="C108" s="28"/>
      <c r="E108" s="62"/>
      <c r="F108" s="63"/>
      <c r="N108" s="32"/>
      <c r="O108" s="32"/>
      <c r="P108" s="32"/>
      <c r="Q108" s="32"/>
      <c r="R108" s="32"/>
      <c r="S108" s="32"/>
      <c r="T108" s="33"/>
      <c r="U108" s="33"/>
      <c r="V108" s="224"/>
      <c r="W108" s="224"/>
      <c r="X108" s="202">
        <f t="shared" si="14"/>
        <v>0</v>
      </c>
      <c r="Y108" s="31" t="b">
        <f t="shared" si="17"/>
        <v>1</v>
      </c>
      <c r="AB108" s="31">
        <v>0</v>
      </c>
    </row>
    <row r="109" spans="1:32" s="31" customFormat="1" ht="15" customHeight="1">
      <c r="A109" s="27" t="e">
        <f t="shared" si="16"/>
        <v>#REF!</v>
      </c>
      <c r="B109" s="46"/>
      <c r="C109" s="28"/>
      <c r="E109" s="62"/>
      <c r="F109" s="63"/>
      <c r="N109" s="32"/>
      <c r="O109" s="32"/>
      <c r="P109" s="32"/>
      <c r="Q109" s="32"/>
      <c r="R109" s="32"/>
      <c r="S109" s="32"/>
      <c r="T109" s="33"/>
      <c r="U109" s="33"/>
      <c r="V109" s="224"/>
      <c r="W109" s="224"/>
      <c r="X109" s="202">
        <f t="shared" si="14"/>
        <v>0</v>
      </c>
      <c r="Y109" s="31" t="b">
        <f t="shared" si="17"/>
        <v>1</v>
      </c>
      <c r="AB109" s="31">
        <v>0</v>
      </c>
    </row>
    <row r="110" spans="1:32">
      <c r="X110" s="202">
        <f t="shared" si="14"/>
        <v>0</v>
      </c>
      <c r="Y110" s="31" t="b">
        <f t="shared" si="17"/>
        <v>1</v>
      </c>
      <c r="Z110" s="31"/>
      <c r="AB110" s="28">
        <v>0</v>
      </c>
      <c r="AF110" s="31"/>
    </row>
    <row r="111" spans="1:32">
      <c r="X111" s="202">
        <f t="shared" si="14"/>
        <v>0</v>
      </c>
      <c r="Y111" s="31" t="b">
        <f t="shared" si="17"/>
        <v>1</v>
      </c>
      <c r="Z111" s="31"/>
      <c r="AB111" s="28">
        <v>0</v>
      </c>
      <c r="AF111" s="31"/>
    </row>
    <row r="112" spans="1:32">
      <c r="X112" s="202">
        <f t="shared" si="14"/>
        <v>0</v>
      </c>
      <c r="Y112" s="31" t="b">
        <f t="shared" si="17"/>
        <v>1</v>
      </c>
      <c r="Z112" s="31"/>
      <c r="AB112" s="28">
        <v>0</v>
      </c>
      <c r="AF112" s="31"/>
    </row>
    <row r="113" spans="24:32">
      <c r="X113" s="202">
        <f t="shared" si="14"/>
        <v>0</v>
      </c>
      <c r="Y113" s="31" t="b">
        <f t="shared" si="17"/>
        <v>1</v>
      </c>
      <c r="Z113" s="31"/>
      <c r="AB113" s="28">
        <v>0</v>
      </c>
      <c r="AF113" s="31"/>
    </row>
    <row r="114" spans="24:32">
      <c r="X114" s="202">
        <f t="shared" si="14"/>
        <v>0</v>
      </c>
      <c r="Y114" s="31" t="b">
        <f t="shared" si="17"/>
        <v>1</v>
      </c>
      <c r="Z114" s="31"/>
      <c r="AB114" s="28">
        <v>0</v>
      </c>
      <c r="AF114" s="31"/>
    </row>
    <row r="115" spans="24:32">
      <c r="X115" s="202">
        <f t="shared" si="14"/>
        <v>0</v>
      </c>
      <c r="Y115" s="31" t="b">
        <f t="shared" si="17"/>
        <v>1</v>
      </c>
      <c r="Z115" s="31"/>
      <c r="AB115" s="28">
        <v>0</v>
      </c>
      <c r="AF115" s="31"/>
    </row>
    <row r="116" spans="24:32">
      <c r="X116" s="202">
        <f t="shared" si="14"/>
        <v>0</v>
      </c>
      <c r="Y116" s="31" t="b">
        <f t="shared" si="17"/>
        <v>1</v>
      </c>
      <c r="Z116" s="31"/>
      <c r="AB116" s="28">
        <v>0</v>
      </c>
      <c r="AF116" s="31"/>
    </row>
    <row r="117" spans="24:32">
      <c r="X117" s="202">
        <f t="shared" si="14"/>
        <v>0</v>
      </c>
      <c r="Y117" s="31" t="b">
        <f t="shared" si="17"/>
        <v>1</v>
      </c>
      <c r="Z117" s="31"/>
      <c r="AB117" s="28">
        <v>0</v>
      </c>
      <c r="AF117" s="31"/>
    </row>
    <row r="118" spans="24:32">
      <c r="X118" s="202">
        <f t="shared" si="14"/>
        <v>0</v>
      </c>
      <c r="Y118" s="31" t="b">
        <f t="shared" si="17"/>
        <v>1</v>
      </c>
      <c r="Z118" s="31"/>
      <c r="AB118" s="28">
        <v>0</v>
      </c>
      <c r="AF118" s="31"/>
    </row>
    <row r="119" spans="24:32">
      <c r="X119" s="202">
        <f t="shared" si="14"/>
        <v>0</v>
      </c>
      <c r="Y119" s="31" t="b">
        <f t="shared" si="17"/>
        <v>1</v>
      </c>
      <c r="Z119" s="31"/>
      <c r="AB119" s="28">
        <v>0</v>
      </c>
      <c r="AF119" s="31"/>
    </row>
    <row r="120" spans="24:32">
      <c r="X120" s="202">
        <f t="shared" si="14"/>
        <v>0</v>
      </c>
      <c r="Y120" s="31" t="b">
        <f t="shared" si="17"/>
        <v>1</v>
      </c>
      <c r="Z120" s="31"/>
      <c r="AB120" s="28">
        <v>0</v>
      </c>
      <c r="AF120" s="31"/>
    </row>
    <row r="121" spans="24:32">
      <c r="X121" s="202">
        <f t="shared" si="14"/>
        <v>0</v>
      </c>
      <c r="Y121" s="31" t="b">
        <f t="shared" si="17"/>
        <v>1</v>
      </c>
      <c r="Z121" s="31"/>
      <c r="AB121" s="28">
        <v>0</v>
      </c>
      <c r="AF121" s="31"/>
    </row>
    <row r="122" spans="24:32">
      <c r="X122" s="202">
        <f t="shared" si="14"/>
        <v>0</v>
      </c>
      <c r="Y122" s="31" t="b">
        <f t="shared" si="17"/>
        <v>1</v>
      </c>
      <c r="Z122" s="31"/>
      <c r="AB122" s="28">
        <v>0</v>
      </c>
      <c r="AF122" s="31"/>
    </row>
    <row r="123" spans="24:32">
      <c r="X123" s="202">
        <f t="shared" si="14"/>
        <v>0</v>
      </c>
      <c r="Y123" s="31" t="b">
        <f t="shared" si="17"/>
        <v>1</v>
      </c>
      <c r="Z123" s="31"/>
      <c r="AB123" s="28">
        <v>0</v>
      </c>
      <c r="AF123" s="31"/>
    </row>
    <row r="124" spans="24:32">
      <c r="X124" s="202">
        <f t="shared" si="14"/>
        <v>0</v>
      </c>
      <c r="Y124" s="31" t="b">
        <f t="shared" si="17"/>
        <v>1</v>
      </c>
      <c r="Z124" s="31"/>
      <c r="AB124" s="28">
        <v>0</v>
      </c>
      <c r="AF124" s="31"/>
    </row>
    <row r="125" spans="24:32">
      <c r="X125" s="202">
        <f t="shared" si="14"/>
        <v>0</v>
      </c>
      <c r="Y125" s="31" t="b">
        <f t="shared" si="17"/>
        <v>1</v>
      </c>
      <c r="Z125" s="31"/>
      <c r="AB125" s="28">
        <v>0</v>
      </c>
      <c r="AF125" s="31"/>
    </row>
    <row r="126" spans="24:32">
      <c r="X126" s="202">
        <f t="shared" si="14"/>
        <v>0</v>
      </c>
      <c r="Y126" s="31" t="b">
        <f t="shared" si="17"/>
        <v>1</v>
      </c>
      <c r="Z126" s="31"/>
      <c r="AB126" s="28">
        <v>0</v>
      </c>
      <c r="AF126" s="31"/>
    </row>
    <row r="127" spans="24:32">
      <c r="X127" s="202">
        <f t="shared" si="14"/>
        <v>0</v>
      </c>
      <c r="Y127" s="31" t="b">
        <f t="shared" si="17"/>
        <v>1</v>
      </c>
      <c r="Z127" s="31"/>
      <c r="AB127" s="28">
        <v>0</v>
      </c>
      <c r="AF127" s="31"/>
    </row>
    <row r="128" spans="24:32">
      <c r="X128" s="202">
        <f t="shared" si="14"/>
        <v>0</v>
      </c>
      <c r="Y128" s="31" t="b">
        <f t="shared" si="17"/>
        <v>1</v>
      </c>
      <c r="Z128" s="31"/>
      <c r="AB128" s="28">
        <v>0</v>
      </c>
      <c r="AF128" s="31"/>
    </row>
    <row r="129" spans="24:32">
      <c r="X129" s="202">
        <f t="shared" si="14"/>
        <v>0</v>
      </c>
      <c r="Y129" s="31" t="b">
        <f t="shared" si="17"/>
        <v>1</v>
      </c>
      <c r="Z129" s="31"/>
      <c r="AB129" s="28">
        <v>0</v>
      </c>
      <c r="AF129" s="31"/>
    </row>
    <row r="130" spans="24:32">
      <c r="X130" s="202">
        <f t="shared" si="14"/>
        <v>0</v>
      </c>
      <c r="Y130" s="31" t="b">
        <f t="shared" si="17"/>
        <v>1</v>
      </c>
      <c r="Z130" s="31"/>
      <c r="AB130" s="28">
        <v>0</v>
      </c>
      <c r="AF130" s="31"/>
    </row>
    <row r="131" spans="24:32">
      <c r="X131" s="202">
        <f t="shared" si="14"/>
        <v>0</v>
      </c>
      <c r="Y131" s="31" t="b">
        <f t="shared" si="17"/>
        <v>1</v>
      </c>
      <c r="Z131" s="31"/>
      <c r="AB131" s="28">
        <v>0</v>
      </c>
      <c r="AF131" s="31"/>
    </row>
    <row r="132" spans="24:32">
      <c r="X132" s="202">
        <f t="shared" si="14"/>
        <v>0</v>
      </c>
      <c r="Y132" s="31" t="b">
        <f t="shared" si="17"/>
        <v>1</v>
      </c>
      <c r="Z132" s="31"/>
      <c r="AB132" s="28">
        <v>0</v>
      </c>
      <c r="AF132" s="31"/>
    </row>
    <row r="133" spans="24:32">
      <c r="X133" s="202">
        <f t="shared" si="14"/>
        <v>0</v>
      </c>
      <c r="Y133" s="31" t="b">
        <f t="shared" si="17"/>
        <v>1</v>
      </c>
      <c r="Z133" s="31"/>
      <c r="AB133" s="28">
        <v>0</v>
      </c>
      <c r="AF133" s="31"/>
    </row>
    <row r="134" spans="24:32">
      <c r="X134" s="202">
        <f t="shared" si="14"/>
        <v>0</v>
      </c>
      <c r="Y134" s="31" t="b">
        <f t="shared" si="17"/>
        <v>1</v>
      </c>
      <c r="Z134" s="31"/>
      <c r="AB134" s="28">
        <v>0</v>
      </c>
      <c r="AF134" s="31"/>
    </row>
    <row r="135" spans="24:32">
      <c r="X135" s="202">
        <f t="shared" si="14"/>
        <v>0</v>
      </c>
      <c r="Y135" s="31" t="b">
        <f t="shared" si="17"/>
        <v>1</v>
      </c>
      <c r="Z135" s="31"/>
      <c r="AB135" s="28">
        <v>0</v>
      </c>
      <c r="AF135" s="31"/>
    </row>
    <row r="136" spans="24:32">
      <c r="X136" s="202">
        <f t="shared" ref="X136:X145" si="21">VLOOKUP(F136,AB:AD,3,0)</f>
        <v>0</v>
      </c>
      <c r="Y136" s="31" t="b">
        <f t="shared" si="17"/>
        <v>1</v>
      </c>
      <c r="Z136" s="31"/>
      <c r="AB136" s="28">
        <v>0</v>
      </c>
      <c r="AF136" s="31"/>
    </row>
    <row r="137" spans="24:32">
      <c r="X137" s="202">
        <f t="shared" si="21"/>
        <v>0</v>
      </c>
      <c r="Y137" s="31" t="b">
        <f t="shared" si="17"/>
        <v>1</v>
      </c>
      <c r="Z137" s="31"/>
      <c r="AB137" s="28">
        <v>0</v>
      </c>
      <c r="AF137" s="31"/>
    </row>
    <row r="138" spans="24:32">
      <c r="X138" s="202">
        <f t="shared" si="21"/>
        <v>0</v>
      </c>
      <c r="Y138" s="31" t="b">
        <f t="shared" si="17"/>
        <v>1</v>
      </c>
      <c r="Z138" s="31"/>
      <c r="AB138" s="28">
        <v>0</v>
      </c>
      <c r="AF138" s="31"/>
    </row>
    <row r="139" spans="24:32">
      <c r="X139" s="202">
        <f t="shared" si="21"/>
        <v>0</v>
      </c>
      <c r="Y139" s="31" t="b">
        <f t="shared" si="17"/>
        <v>1</v>
      </c>
      <c r="Z139" s="31"/>
      <c r="AB139" s="28">
        <v>0</v>
      </c>
      <c r="AF139" s="31"/>
    </row>
    <row r="140" spans="24:32">
      <c r="X140" s="202">
        <f t="shared" si="21"/>
        <v>0</v>
      </c>
      <c r="Y140" s="31" t="b">
        <f t="shared" si="17"/>
        <v>1</v>
      </c>
      <c r="Z140" s="31"/>
      <c r="AB140" s="28">
        <v>0</v>
      </c>
      <c r="AF140" s="31"/>
    </row>
    <row r="141" spans="24:32">
      <c r="X141" s="202">
        <f t="shared" si="21"/>
        <v>0</v>
      </c>
      <c r="Y141" s="31" t="b">
        <f t="shared" si="17"/>
        <v>1</v>
      </c>
      <c r="Z141" s="31"/>
      <c r="AB141" s="28">
        <v>0</v>
      </c>
      <c r="AF141" s="31"/>
    </row>
    <row r="142" spans="24:32">
      <c r="X142" s="202">
        <f t="shared" si="21"/>
        <v>0</v>
      </c>
      <c r="Y142" s="31" t="b">
        <f t="shared" si="17"/>
        <v>1</v>
      </c>
      <c r="AB142" s="28">
        <v>0</v>
      </c>
      <c r="AF142" s="31"/>
    </row>
    <row r="143" spans="24:32">
      <c r="X143" s="202">
        <f t="shared" si="21"/>
        <v>0</v>
      </c>
      <c r="Y143" s="31" t="b">
        <f t="shared" si="17"/>
        <v>1</v>
      </c>
      <c r="AB143" s="28">
        <v>0</v>
      </c>
      <c r="AF143" s="31"/>
    </row>
    <row r="144" spans="24:32">
      <c r="X144" s="202">
        <f t="shared" si="21"/>
        <v>0</v>
      </c>
      <c r="Y144" s="31" t="b">
        <f t="shared" si="17"/>
        <v>1</v>
      </c>
      <c r="AB144" s="28">
        <v>0</v>
      </c>
      <c r="AF144" s="31"/>
    </row>
    <row r="145" spans="5:32">
      <c r="X145" s="202">
        <f t="shared" si="21"/>
        <v>0</v>
      </c>
      <c r="Y145" s="31" t="b">
        <f t="shared" si="17"/>
        <v>1</v>
      </c>
      <c r="AB145" s="28">
        <v>0</v>
      </c>
      <c r="AF145" s="31"/>
    </row>
    <row r="146" spans="5:32">
      <c r="AB146" s="28">
        <v>0</v>
      </c>
      <c r="AF146" s="31"/>
    </row>
    <row r="147" spans="5:32">
      <c r="AB147" s="28">
        <v>0</v>
      </c>
      <c r="AF147" s="31"/>
    </row>
    <row r="148" spans="5:32">
      <c r="AB148" s="28">
        <v>0</v>
      </c>
      <c r="AF148" s="31"/>
    </row>
    <row r="149" spans="5:32">
      <c r="E149" s="28" t="s">
        <v>89</v>
      </c>
      <c r="G149" s="30">
        <v>1.7536937680000002</v>
      </c>
      <c r="J149" s="30">
        <v>27.004000000000001</v>
      </c>
      <c r="AB149" s="28">
        <v>0</v>
      </c>
      <c r="AF149" s="31"/>
    </row>
    <row r="150" spans="5:32">
      <c r="AB150" s="28">
        <v>0</v>
      </c>
      <c r="AF150" s="31"/>
    </row>
    <row r="151" spans="5:32">
      <c r="AB151" s="28">
        <v>0</v>
      </c>
      <c r="AF151" s="31"/>
    </row>
    <row r="152" spans="5:32">
      <c r="AB152" s="28">
        <v>0</v>
      </c>
      <c r="AF152" s="31"/>
    </row>
    <row r="153" spans="5:32">
      <c r="AB153" s="28">
        <v>0</v>
      </c>
      <c r="AF153" s="31"/>
    </row>
    <row r="154" spans="5:32">
      <c r="AB154" s="28">
        <v>0</v>
      </c>
      <c r="AF154" s="31"/>
    </row>
    <row r="155" spans="5:32">
      <c r="AB155" s="28">
        <v>0</v>
      </c>
      <c r="AF155" s="31"/>
    </row>
    <row r="156" spans="5:32">
      <c r="AB156" s="28">
        <v>0</v>
      </c>
    </row>
    <row r="157" spans="5:32">
      <c r="AB157" s="28">
        <v>0</v>
      </c>
    </row>
    <row r="158" spans="5:32">
      <c r="AB158" s="28">
        <v>0</v>
      </c>
    </row>
    <row r="159" spans="5:32">
      <c r="AB159" s="28">
        <v>0</v>
      </c>
    </row>
    <row r="160" spans="5:32">
      <c r="AB160" s="28">
        <v>0</v>
      </c>
    </row>
    <row r="161" spans="28:28">
      <c r="AB161" s="28">
        <v>0</v>
      </c>
    </row>
    <row r="162" spans="28:28">
      <c r="AB162" s="28">
        <v>0</v>
      </c>
    </row>
    <row r="163" spans="28:28">
      <c r="AB163" s="28">
        <v>0</v>
      </c>
    </row>
    <row r="164" spans="28:28">
      <c r="AB164" s="28">
        <v>0</v>
      </c>
    </row>
    <row r="165" spans="28:28">
      <c r="AB165" s="28">
        <v>0</v>
      </c>
    </row>
    <row r="166" spans="28:28">
      <c r="AB166" s="28">
        <v>0</v>
      </c>
    </row>
    <row r="167" spans="28:28">
      <c r="AB167" s="28">
        <v>0</v>
      </c>
    </row>
    <row r="168" spans="28:28">
      <c r="AB168" s="28">
        <v>0</v>
      </c>
    </row>
    <row r="169" spans="28:28">
      <c r="AB169" s="28">
        <v>0</v>
      </c>
    </row>
    <row r="170" spans="28:28">
      <c r="AB170" s="28">
        <v>0</v>
      </c>
    </row>
    <row r="171" spans="28:28">
      <c r="AB171" s="28">
        <v>0</v>
      </c>
    </row>
    <row r="172" spans="28:28">
      <c r="AB172" s="28">
        <v>0</v>
      </c>
    </row>
    <row r="173" spans="28:28">
      <c r="AB173" s="28">
        <v>0</v>
      </c>
    </row>
    <row r="174" spans="28:28">
      <c r="AB174" s="28">
        <v>0</v>
      </c>
    </row>
    <row r="175" spans="28:28">
      <c r="AB175" s="28">
        <v>0</v>
      </c>
    </row>
    <row r="176" spans="28:28">
      <c r="AB176" s="28">
        <v>0</v>
      </c>
    </row>
    <row r="177" spans="28:28">
      <c r="AB177" s="28">
        <v>0</v>
      </c>
    </row>
    <row r="178" spans="28:28">
      <c r="AB178" s="28">
        <v>0</v>
      </c>
    </row>
    <row r="179" spans="28:28">
      <c r="AB179" s="28">
        <v>0</v>
      </c>
    </row>
    <row r="180" spans="28:28">
      <c r="AB180" s="28">
        <v>0</v>
      </c>
    </row>
    <row r="181" spans="28:28">
      <c r="AB181" s="28">
        <v>0</v>
      </c>
    </row>
    <row r="182" spans="28:28">
      <c r="AB182" s="28">
        <v>0</v>
      </c>
    </row>
    <row r="183" spans="28:28">
      <c r="AB183" s="28">
        <v>0</v>
      </c>
    </row>
    <row r="184" spans="28:28">
      <c r="AB184" s="28">
        <v>0</v>
      </c>
    </row>
    <row r="185" spans="28:28">
      <c r="AB185" s="28">
        <v>0</v>
      </c>
    </row>
  </sheetData>
  <autoFilter ref="A9:AF68"/>
  <mergeCells count="4">
    <mergeCell ref="L1:M1"/>
    <mergeCell ref="N1:O1"/>
    <mergeCell ref="T7:T9"/>
    <mergeCell ref="U7:U9"/>
  </mergeCells>
  <pageMargins left="0.70866141732283472" right="0.70866141732283472" top="0.74803149606299213" bottom="0.74803149606299213" header="0.31496062992125984" footer="0.31496062992125984"/>
  <pageSetup paperSize="9" scale="18" orientation="landscape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'-------НОВАЯ БАЗА'!$Q$6:$Y$6</xm:f>
          </x14:formula1>
          <xm:sqref>J9</xm:sqref>
        </x14:dataValidation>
        <x14:dataValidation type="list" allowBlank="1" showInputMessage="1" showErrorMessage="1">
          <x14:formula1>
            <xm:f>'-------НОВАЯ БАЗА'!$Z$6:$AC$6</xm:f>
          </x14:formula1>
          <xm:sqref>H9:I9</xm:sqref>
        </x14:dataValidation>
        <x14:dataValidation type="list" allowBlank="1" showInputMessage="1" showErrorMessage="1">
          <x14:formula1>
            <xm:f>'-------НОВАЯ БАЗА'!$AD$6:$AG$6</xm:f>
          </x14:formula1>
          <xm:sqref>K9:L9</xm:sqref>
        </x14:dataValidation>
        <x14:dataValidation type="list" allowBlank="1" showInputMessage="1" showErrorMessage="1">
          <x14:formula1>
            <xm:f>'-------НОВАЯ БАЗА'!$H$6:$P$6</xm:f>
          </x14:formula1>
          <xm:sqref>G9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0">
    <pageSetUpPr fitToPage="1"/>
  </sheetPr>
  <dimension ref="A1:AF185"/>
  <sheetViews>
    <sheetView zoomScaleNormal="100" workbookViewId="0">
      <pane xSplit="6" ySplit="9" topLeftCell="G10" activePane="bottomRight" state="frozen"/>
      <selection activeCell="G8" sqref="G8:H9"/>
      <selection pane="topRight" activeCell="G8" sqref="G8:H9"/>
      <selection pane="bottomLeft" activeCell="G8" sqref="G8:H9"/>
      <selection pane="bottomRight" activeCell="G8" sqref="G8:H9"/>
    </sheetView>
  </sheetViews>
  <sheetFormatPr defaultRowHeight="15" outlineLevelCol="1"/>
  <cols>
    <col min="1" max="1" width="4.42578125" style="64" customWidth="1"/>
    <col min="2" max="2" width="23.7109375" style="28" customWidth="1"/>
    <col min="3" max="3" width="28.85546875" style="28" customWidth="1"/>
    <col min="4" max="4" width="16.5703125" style="31" customWidth="1" outlineLevel="1"/>
    <col min="5" max="5" width="41.140625" style="28" customWidth="1"/>
    <col min="6" max="6" width="13.42578125" style="29" customWidth="1" outlineLevel="1"/>
    <col min="7" max="7" width="37.140625" style="30" customWidth="1"/>
    <col min="8" max="9" width="34" style="28" customWidth="1"/>
    <col min="10" max="10" width="27.85546875" style="30" customWidth="1"/>
    <col min="11" max="12" width="33.5703125" style="28" customWidth="1"/>
    <col min="13" max="13" width="23.5703125" style="28" customWidth="1" outlineLevel="1"/>
    <col min="14" max="14" width="22.7109375" style="65" customWidth="1" outlineLevel="1"/>
    <col min="15" max="16" width="21.140625" style="65" customWidth="1" outlineLevel="1"/>
    <col min="17" max="18" width="21.140625" style="65" customWidth="1"/>
    <col min="19" max="19" width="18.7109375" style="65" hidden="1" customWidth="1" outlineLevel="1"/>
    <col min="20" max="21" width="16.85546875" style="66" bestFit="1" customWidth="1" collapsed="1"/>
    <col min="22" max="23" width="14.7109375" style="224" bestFit="1" customWidth="1"/>
    <col min="24" max="24" width="9.140625" style="28"/>
    <col min="25" max="25" width="16.42578125" style="28" customWidth="1"/>
    <col min="26" max="27" width="9.140625" style="28"/>
    <col min="28" max="28" width="28.140625" style="28" customWidth="1"/>
    <col min="29" max="29" width="17.5703125" style="28" customWidth="1"/>
    <col min="30" max="31" width="9.140625" style="28"/>
    <col min="32" max="32" width="10" style="28" bestFit="1" customWidth="1"/>
    <col min="33" max="16384" width="9.140625" style="28"/>
  </cols>
  <sheetData>
    <row r="1" spans="1:30" s="31" customFormat="1" ht="16.5" thickBot="1">
      <c r="A1" s="27"/>
      <c r="B1" s="28"/>
      <c r="C1" s="28"/>
      <c r="D1" s="28"/>
      <c r="E1" s="260" t="e">
        <f>G29/J29</f>
        <v>#REF!</v>
      </c>
      <c r="F1" s="195"/>
      <c r="G1" s="196" t="s">
        <v>129</v>
      </c>
      <c r="H1" s="193" t="s">
        <v>6</v>
      </c>
      <c r="I1" s="136" t="e">
        <f>I4/H4</f>
        <v>#REF!</v>
      </c>
      <c r="J1" s="34" t="str">
        <f>СПИСОК_СТОЛБЦОВ_2</f>
        <v>ОБЩИЙ ОБЪЕМ ТЭ 
2 полугодие</v>
      </c>
      <c r="K1" s="215" t="s">
        <v>159</v>
      </c>
      <c r="L1" s="295" t="s">
        <v>163</v>
      </c>
      <c r="M1" s="296"/>
      <c r="N1" s="297" t="s">
        <v>157</v>
      </c>
      <c r="O1" s="298"/>
      <c r="P1" s="216" t="s">
        <v>160</v>
      </c>
      <c r="Q1" s="216" t="s">
        <v>160</v>
      </c>
      <c r="R1" s="32"/>
      <c r="S1" s="32"/>
      <c r="T1" s="33"/>
      <c r="U1" s="33"/>
      <c r="V1" s="33"/>
      <c r="W1" s="33"/>
    </row>
    <row r="2" spans="1:30" s="31" customFormat="1" ht="16.5" thickBot="1">
      <c r="A2" s="27"/>
      <c r="B2" s="187" t="s">
        <v>165</v>
      </c>
      <c r="C2" s="28"/>
      <c r="D2" s="28"/>
      <c r="F2" s="197" t="e">
        <f>(H4-H5)/H6</f>
        <v>#REF!</v>
      </c>
      <c r="G2" s="211" t="e">
        <f>(I4-I5)/I6</f>
        <v>#REF!</v>
      </c>
      <c r="H2" s="194"/>
      <c r="I2" s="136" t="e">
        <f>I7/H7</f>
        <v>#REF!</v>
      </c>
      <c r="J2" s="34"/>
      <c r="K2" s="216"/>
      <c r="L2" s="217" t="s">
        <v>32</v>
      </c>
      <c r="M2" s="218" t="s">
        <v>161</v>
      </c>
      <c r="N2" s="219" t="s">
        <v>32</v>
      </c>
      <c r="O2" s="220" t="s">
        <v>161</v>
      </c>
      <c r="P2" s="216" t="s">
        <v>32</v>
      </c>
      <c r="Q2" s="216" t="s">
        <v>161</v>
      </c>
      <c r="R2" s="32"/>
      <c r="S2" s="32"/>
      <c r="T2" s="33"/>
      <c r="U2" s="33"/>
      <c r="V2" s="33"/>
      <c r="W2" s="33"/>
    </row>
    <row r="3" spans="1:30" s="31" customFormat="1" ht="15.75">
      <c r="A3" s="27"/>
      <c r="B3" s="28"/>
      <c r="C3" s="234"/>
      <c r="D3" s="234"/>
      <c r="E3" s="235" t="s">
        <v>168</v>
      </c>
      <c r="F3" s="29"/>
      <c r="G3" s="212" t="e">
        <f>G7/J7</f>
        <v>#REF!</v>
      </c>
      <c r="H3" s="179" t="s">
        <v>7</v>
      </c>
      <c r="I3" s="180" t="s">
        <v>8</v>
      </c>
      <c r="J3" s="34"/>
      <c r="K3" s="216" t="s">
        <v>29</v>
      </c>
      <c r="L3" s="217">
        <v>6170.7985966416463</v>
      </c>
      <c r="M3" s="218">
        <v>6170.7985966416463</v>
      </c>
      <c r="N3" s="219">
        <v>869.52244957678704</v>
      </c>
      <c r="O3" s="220">
        <v>908.32298157544722</v>
      </c>
      <c r="P3" s="216">
        <f t="shared" ref="P3:Q5" si="0">N3/L3*1000</f>
        <v>140.90922527434458</v>
      </c>
      <c r="Q3" s="216">
        <f t="shared" si="0"/>
        <v>147.19699036519953</v>
      </c>
      <c r="R3" s="32"/>
      <c r="S3" s="35" t="e">
        <f>S4-S9</f>
        <v>#REF!</v>
      </c>
      <c r="T3" s="33"/>
      <c r="U3" s="33"/>
      <c r="V3" s="33"/>
      <c r="W3" s="33"/>
    </row>
    <row r="4" spans="1:30" s="31" customFormat="1" ht="20.25" thickBot="1">
      <c r="A4" s="27"/>
      <c r="B4" s="28"/>
      <c r="C4" s="239">
        <v>6431645.3851726614</v>
      </c>
      <c r="D4" s="234"/>
      <c r="E4" s="236">
        <v>160155.58287513163</v>
      </c>
      <c r="F4" s="28"/>
      <c r="H4" s="200" t="e">
        <f>Q9/J7*1000</f>
        <v>#REF!</v>
      </c>
      <c r="I4" s="200" t="e">
        <f>R9/J7*1000</f>
        <v>#REF!</v>
      </c>
      <c r="J4" s="192" t="e">
        <f>I4/H4</f>
        <v>#REF!</v>
      </c>
      <c r="K4" s="216" t="s">
        <v>162</v>
      </c>
      <c r="L4" s="221">
        <v>1190.308769708007</v>
      </c>
      <c r="M4" s="222">
        <v>1190.308769708007</v>
      </c>
      <c r="N4" s="219">
        <v>176.05030547665632</v>
      </c>
      <c r="O4" s="220">
        <v>192.08518968901751</v>
      </c>
      <c r="P4" s="216">
        <f t="shared" si="0"/>
        <v>147.90305671682395</v>
      </c>
      <c r="Q4" s="216">
        <f t="shared" si="0"/>
        <v>161.3742539560871</v>
      </c>
      <c r="R4" s="32"/>
      <c r="S4" s="35">
        <f>'[28]2021'!AH8</f>
        <v>3746543.8500353484</v>
      </c>
      <c r="T4" s="33"/>
      <c r="U4" s="33"/>
      <c r="V4" s="33"/>
      <c r="W4" s="33"/>
    </row>
    <row r="5" spans="1:30" s="31" customFormat="1" ht="19.5" thickBot="1">
      <c r="A5" s="27"/>
      <c r="B5" s="28"/>
      <c r="C5" s="28"/>
      <c r="D5" s="28"/>
      <c r="E5" s="237" t="s">
        <v>158</v>
      </c>
      <c r="F5" s="198"/>
      <c r="H5" s="201" t="e">
        <f>O9/J7*1000</f>
        <v>#REF!</v>
      </c>
      <c r="I5" s="201" t="e">
        <f>P9/J7*1000</f>
        <v>#REF!</v>
      </c>
      <c r="J5" s="192" t="e">
        <f t="shared" ref="J5:J6" si="1">I5/H5</f>
        <v>#REF!</v>
      </c>
      <c r="K5" s="205">
        <f>L5+M5</f>
        <v>14722.214732699307</v>
      </c>
      <c r="L5" s="223">
        <f>L3+L4</f>
        <v>7361.1073663496536</v>
      </c>
      <c r="M5" s="223">
        <f>M3+M4</f>
        <v>7361.1073663496536</v>
      </c>
      <c r="N5" s="223">
        <f>N3+N4</f>
        <v>1045.5727550534434</v>
      </c>
      <c r="O5" s="223">
        <f>O3+O4</f>
        <v>1100.4081712644647</v>
      </c>
      <c r="P5" s="215">
        <f t="shared" si="0"/>
        <v>142.04014464360941</v>
      </c>
      <c r="Q5" s="215">
        <f t="shared" si="0"/>
        <v>149.48948799399909</v>
      </c>
      <c r="R5" s="32"/>
      <c r="S5" s="35"/>
      <c r="T5" s="33"/>
      <c r="U5" s="33"/>
      <c r="V5" s="33"/>
      <c r="W5" s="33"/>
    </row>
    <row r="6" spans="1:30" s="31" customFormat="1" ht="19.5" thickBot="1">
      <c r="A6" s="27"/>
      <c r="B6" s="28"/>
      <c r="C6" s="28"/>
      <c r="D6" s="214"/>
      <c r="F6" s="29"/>
      <c r="G6" s="156" t="e">
        <f>MATCH($G$9,#REF!,0)</f>
        <v>#REF!</v>
      </c>
      <c r="H6" s="201" t="e">
        <f>M9/G7*1000</f>
        <v>#REF!</v>
      </c>
      <c r="I6" s="201" t="e">
        <f>N9/G7*1000</f>
        <v>#REF!</v>
      </c>
      <c r="J6" s="192" t="e">
        <f t="shared" si="1"/>
        <v>#REF!</v>
      </c>
      <c r="K6" s="30"/>
      <c r="L6" s="30"/>
      <c r="M6" s="30"/>
      <c r="N6" s="32"/>
      <c r="O6" s="32"/>
      <c r="P6" s="32"/>
      <c r="Q6" s="32"/>
      <c r="R6" s="32"/>
      <c r="S6" s="35"/>
      <c r="T6" s="33"/>
      <c r="U6" s="33"/>
      <c r="V6" s="33"/>
      <c r="W6" s="33"/>
    </row>
    <row r="7" spans="1:30" s="31" customFormat="1" ht="45" customHeight="1" thickBot="1">
      <c r="A7" s="27"/>
      <c r="B7" s="238"/>
      <c r="C7" s="28"/>
      <c r="D7" s="213"/>
      <c r="E7" s="36" t="s">
        <v>9</v>
      </c>
      <c r="F7" s="29"/>
      <c r="G7" s="137" t="e">
        <f>SUBTOTAL(9,G10:G102)</f>
        <v>#REF!</v>
      </c>
      <c r="H7" s="199" t="e">
        <f>Q9/G7*1000</f>
        <v>#REF!</v>
      </c>
      <c r="I7" s="199" t="e">
        <f>R9/G7*1000</f>
        <v>#REF!</v>
      </c>
      <c r="J7" s="157" t="e">
        <f>SUBTOTAL(9,J10:J102)</f>
        <v>#REF!</v>
      </c>
      <c r="K7" s="256" t="e">
        <f>J11/G11</f>
        <v>#REF!</v>
      </c>
      <c r="L7" s="31" t="s">
        <v>155</v>
      </c>
      <c r="M7" s="160" t="s">
        <v>123</v>
      </c>
      <c r="N7" s="161" t="s">
        <v>156</v>
      </c>
      <c r="O7" s="170" t="s">
        <v>124</v>
      </c>
      <c r="P7" s="172" t="s">
        <v>125</v>
      </c>
      <c r="Q7" s="181" t="s">
        <v>126</v>
      </c>
      <c r="R7" s="182" t="s">
        <v>127</v>
      </c>
      <c r="S7" s="37" t="s">
        <v>10</v>
      </c>
      <c r="T7" s="299" t="s">
        <v>11</v>
      </c>
      <c r="U7" s="299" t="s">
        <v>12</v>
      </c>
      <c r="V7" s="224"/>
      <c r="W7" s="224" t="s">
        <v>164</v>
      </c>
    </row>
    <row r="8" spans="1:30" s="31" customFormat="1" ht="15.75" thickBot="1">
      <c r="A8" s="27"/>
      <c r="B8" s="38"/>
      <c r="C8" s="38"/>
      <c r="D8" s="38"/>
      <c r="E8" s="38"/>
      <c r="F8" s="39"/>
      <c r="G8" s="138" t="s">
        <v>13</v>
      </c>
      <c r="H8" s="139" t="s">
        <v>14</v>
      </c>
      <c r="I8" s="140" t="s">
        <v>14</v>
      </c>
      <c r="J8" s="146" t="s">
        <v>128</v>
      </c>
      <c r="K8" s="40" t="s">
        <v>122</v>
      </c>
      <c r="L8" s="159" t="s">
        <v>122</v>
      </c>
      <c r="M8" s="162" t="s">
        <v>121</v>
      </c>
      <c r="N8" s="163" t="s">
        <v>121</v>
      </c>
      <c r="O8" s="171" t="s">
        <v>121</v>
      </c>
      <c r="P8" s="173" t="s">
        <v>121</v>
      </c>
      <c r="Q8" s="183"/>
      <c r="R8" s="184"/>
      <c r="S8" s="174" t="s">
        <v>13</v>
      </c>
      <c r="T8" s="300"/>
      <c r="U8" s="300"/>
      <c r="V8" s="224"/>
      <c r="W8" s="224"/>
    </row>
    <row r="9" spans="1:30" s="31" customFormat="1" ht="47.25">
      <c r="A9" s="27"/>
      <c r="B9" s="41" t="s">
        <v>1</v>
      </c>
      <c r="C9" s="42" t="s">
        <v>3</v>
      </c>
      <c r="D9" s="43" t="s">
        <v>116</v>
      </c>
      <c r="E9" s="44" t="s">
        <v>15</v>
      </c>
      <c r="F9" s="255" t="s">
        <v>5</v>
      </c>
      <c r="G9" s="45" t="s">
        <v>108</v>
      </c>
      <c r="H9" s="141" t="s">
        <v>177</v>
      </c>
      <c r="I9" s="141" t="s">
        <v>178</v>
      </c>
      <c r="J9" s="154" t="s">
        <v>120</v>
      </c>
      <c r="K9" s="155" t="s">
        <v>179</v>
      </c>
      <c r="L9" s="155" t="s">
        <v>180</v>
      </c>
      <c r="M9" s="164" t="e">
        <f t="shared" ref="M9:S9" si="2">SUBTOTAL(9,M10:M102)</f>
        <v>#REF!</v>
      </c>
      <c r="N9" s="165" t="e">
        <f t="shared" si="2"/>
        <v>#REF!</v>
      </c>
      <c r="O9" s="164" t="e">
        <f t="shared" si="2"/>
        <v>#REF!</v>
      </c>
      <c r="P9" s="165" t="e">
        <f t="shared" si="2"/>
        <v>#REF!</v>
      </c>
      <c r="Q9" s="185" t="e">
        <f t="shared" si="2"/>
        <v>#REF!</v>
      </c>
      <c r="R9" s="186" t="e">
        <f t="shared" si="2"/>
        <v>#REF!</v>
      </c>
      <c r="S9" s="175" t="e">
        <f t="shared" si="2"/>
        <v>#REF!</v>
      </c>
      <c r="T9" s="301"/>
      <c r="U9" s="301"/>
      <c r="V9" s="224"/>
      <c r="W9" s="224"/>
    </row>
    <row r="10" spans="1:30" s="31" customFormat="1" ht="15" customHeight="1">
      <c r="A10" s="27">
        <v>1</v>
      </c>
      <c r="B10" s="46" t="str">
        <f>'-------НОВАЯ БАЗА'!B7</f>
        <v>Большесолдатский район</v>
      </c>
      <c r="C10" s="47" t="str">
        <f>'-------НОВАЯ БАЗА'!D7</f>
        <v xml:space="preserve">Волоконский сельсовет </v>
      </c>
      <c r="D10" s="48" t="str">
        <f>'-------НОВАЯ БАЗА'!E7</f>
        <v>закрытая</v>
      </c>
      <c r="E10" s="48" t="str">
        <f>'-------НОВАЯ БАЗА'!F7</f>
        <v xml:space="preserve">ГУПКО "Курскоблжилкомхоз" </v>
      </c>
      <c r="F10" s="144">
        <f>'-------НОВАЯ БАЗА'!G7</f>
        <v>4632024035</v>
      </c>
      <c r="G10" s="147" t="e">
        <f>VLOOKUP(A10,'-------НОВАЯ БАЗА'!$A$6:$AG$487,6+MATCH($G$9,#REF!,0),0)</f>
        <v>#REF!</v>
      </c>
      <c r="H10" s="142">
        <f>VLOOKUP(A10,'-------НОВАЯ БАЗА'!$A$6:$AG$487,7+MATCH($H$9,СПИСОК_СТОЛБЦОВ_2,0),0)</f>
        <v>0</v>
      </c>
      <c r="I10" s="148">
        <f>VLOOKUP(A10,'-------НОВАЯ БАЗА'!$A$6:$AG$487,7+MATCH($I$9,СПИСОК_СТОЛБЦОВ_2,0),0)</f>
        <v>0</v>
      </c>
      <c r="J10" s="49" t="e">
        <f>VLOOKUP(A10,'-------НОВАЯ БАЗА'!$A$6:$AG$487,13+MATCH($J$9,СПИСОК_СТОЛБЦОВ_2,0),0)</f>
        <v>#REF!</v>
      </c>
      <c r="K10" s="50">
        <f>VLOOKUP(A10,'-------НОВАЯ БАЗА'!$A$6:$AG$487,7+MATCH($K$9,СПИСОК_СТОЛБЦОВ_2,0),0)</f>
        <v>0</v>
      </c>
      <c r="L10" s="51">
        <f>VLOOKUP(A10,'-------НОВАЯ БАЗА'!$A$6:$AG$487,7+MATCH($L$9,СПИСОК_СТОЛБЦОВ_2,0),0)</f>
        <v>0</v>
      </c>
      <c r="M10" s="166" t="e">
        <f t="shared" ref="M10:M68" si="3">G10*H10/1000</f>
        <v>#REF!</v>
      </c>
      <c r="N10" s="167" t="e">
        <f t="shared" ref="N10:N68" si="4">G10*I10/1000</f>
        <v>#REF!</v>
      </c>
      <c r="O10" s="166" t="e">
        <f t="shared" ref="O10:O68" si="5">J10*K10/1000</f>
        <v>#REF!</v>
      </c>
      <c r="P10" s="167" t="e">
        <f t="shared" ref="P10:P68" si="6">J10*L10/1000</f>
        <v>#REF!</v>
      </c>
      <c r="Q10" s="158" t="e">
        <f t="shared" ref="Q10:R25" si="7">M10+O10</f>
        <v>#REF!</v>
      </c>
      <c r="R10" s="176" t="e">
        <f t="shared" si="7"/>
        <v>#REF!</v>
      </c>
      <c r="S10" s="52" t="e">
        <f>G10</f>
        <v>#REF!</v>
      </c>
      <c r="T10" s="178" t="e">
        <f>R10/Q10</f>
        <v>#REF!</v>
      </c>
      <c r="U10" s="204" t="s">
        <v>16</v>
      </c>
      <c r="V10" s="224" t="e">
        <f>Q10/J10*1000</f>
        <v>#REF!</v>
      </c>
      <c r="W10" s="225" t="e">
        <f>R10/J10*1000</f>
        <v>#REF!</v>
      </c>
    </row>
    <row r="11" spans="1:30" s="31" customFormat="1" ht="15" customHeight="1">
      <c r="A11" s="27">
        <f>A10+1</f>
        <v>2</v>
      </c>
      <c r="B11" s="46" t="str">
        <f>'-------НОВАЯ БАЗА'!B9</f>
        <v>Железногорский район</v>
      </c>
      <c r="C11" s="47" t="str">
        <f>'-------НОВАЯ БАЗА'!D9</f>
        <v>пос. Магнитный</v>
      </c>
      <c r="D11" s="48" t="str">
        <f>'-------НОВАЯ БАЗА'!E9</f>
        <v>закрытая</v>
      </c>
      <c r="E11" s="48" t="str">
        <f>'-------НОВАЯ БАЗА'!F9</f>
        <v xml:space="preserve">ГУПКО "Курскоблжилкомхоз" </v>
      </c>
      <c r="F11" s="144">
        <f>'-------НОВАЯ БАЗА'!G9</f>
        <v>4632024035</v>
      </c>
      <c r="G11" s="147" t="e">
        <f>VLOOKUP(A11,'-------НОВАЯ БАЗА'!$A$6:$AG$487,6+MATCH($G$9,#REF!,0),0)</f>
        <v>#REF!</v>
      </c>
      <c r="H11" s="142">
        <f>VLOOKUP(A11,'-------НОВАЯ БАЗА'!$A$6:$AG$487,7+MATCH($H$9,СПИСОК_СТОЛБЦОВ_2,0),0)</f>
        <v>2035.98</v>
      </c>
      <c r="I11" s="148">
        <f>VLOOKUP(A11,'-------НОВАЯ БАЗА'!$A$6:$AG$487,7+MATCH($I$9,СПИСОК_СТОЛБЦОВ_2,0),0)</f>
        <v>2318.98</v>
      </c>
      <c r="J11" s="49" t="e">
        <f>VLOOKUP(A11,'-------НОВАЯ БАЗА'!$A$6:$AG$487,13+MATCH($J$9,СПИСОК_СТОЛБЦОВ_2,0),0)</f>
        <v>#REF!</v>
      </c>
      <c r="K11" s="50">
        <f>VLOOKUP(A11,'-------НОВАЯ БАЗА'!$A$6:$AG$487,7+MATCH($K$9,СПИСОК_СТОЛБЦОВ_2,0),0)</f>
        <v>72.983999999999995</v>
      </c>
      <c r="L11" s="51">
        <f>VLOOKUP(A11,'-------НОВАЯ БАЗА'!$A$6:$AG$487,7+MATCH($L$9,СПИСОК_СТОЛБЦОВ_2,0),0)</f>
        <v>77.051999999999992</v>
      </c>
      <c r="M11" s="166" t="e">
        <f t="shared" si="3"/>
        <v>#REF!</v>
      </c>
      <c r="N11" s="167" t="e">
        <f t="shared" si="4"/>
        <v>#REF!</v>
      </c>
      <c r="O11" s="166" t="e">
        <f t="shared" si="5"/>
        <v>#REF!</v>
      </c>
      <c r="P11" s="167" t="e">
        <f t="shared" si="6"/>
        <v>#REF!</v>
      </c>
      <c r="Q11" s="158" t="e">
        <f t="shared" si="7"/>
        <v>#REF!</v>
      </c>
      <c r="R11" s="176" t="e">
        <f t="shared" si="7"/>
        <v>#REF!</v>
      </c>
      <c r="S11" s="52" t="e">
        <f t="shared" ref="S11:S68" si="8">G11</f>
        <v>#REF!</v>
      </c>
      <c r="T11" s="178" t="e">
        <f t="shared" ref="T11:T56" si="9">R11/Q11</f>
        <v>#REF!</v>
      </c>
      <c r="U11" s="178" t="s">
        <v>16</v>
      </c>
      <c r="V11" s="224" t="e">
        <f t="shared" ref="V11:V33" si="10">Q11/J11*1000</f>
        <v>#REF!</v>
      </c>
      <c r="W11" s="224" t="e">
        <f t="shared" ref="W11:W33" si="11">R11/J11*1000</f>
        <v>#REF!</v>
      </c>
      <c r="AB11" s="31" t="s">
        <v>5</v>
      </c>
      <c r="AC11" s="31" t="s">
        <v>131</v>
      </c>
      <c r="AD11" s="31" t="s">
        <v>132</v>
      </c>
    </row>
    <row r="12" spans="1:30" s="31" customFormat="1" ht="15" customHeight="1">
      <c r="A12" s="27">
        <f t="shared" ref="A12:A68" si="12">A11+1</f>
        <v>3</v>
      </c>
      <c r="B12" s="46" t="str">
        <f>'-------НОВАЯ БАЗА'!B11</f>
        <v>Железногорский район</v>
      </c>
      <c r="C12" s="47" t="str">
        <f>'-------НОВАЯ БАЗА'!D11</f>
        <v>Новоандросовский сельсовет</v>
      </c>
      <c r="D12" s="48" t="str">
        <f>'-------НОВАЯ БАЗА'!E11</f>
        <v>открытая</v>
      </c>
      <c r="E12" s="48" t="str">
        <f>'-------НОВАЯ БАЗА'!F11</f>
        <v xml:space="preserve">МУП «Районное коммунальное хозяйство» </v>
      </c>
      <c r="F12" s="144">
        <f>'-------НОВАЯ БАЗА'!G11</f>
        <v>4633037132</v>
      </c>
      <c r="G12" s="147" t="e">
        <f>VLOOKUP(A12,'-------НОВАЯ БАЗА'!$A$6:$AG$487,6+MATCH($G$9,#REF!,0),0)</f>
        <v>#REF!</v>
      </c>
      <c r="H12" s="142">
        <f>VLOOKUP(A12,'-------НОВАЯ БАЗА'!$A$6:$AG$487,7+MATCH($H$9,СПИСОК_СТОЛБЦОВ_2,0),0)</f>
        <v>2801.48</v>
      </c>
      <c r="I12" s="148">
        <f>VLOOKUP(A12,'-------НОВАЯ БАЗА'!$A$6:$AG$487,7+MATCH($I$9,СПИСОК_СТОЛБЦОВ_2,0),0)</f>
        <v>3193.69</v>
      </c>
      <c r="J12" s="49" t="e">
        <f>VLOOKUP(A12,'-------НОВАЯ БАЗА'!$A$6:$AG$487,13+MATCH($J$9,СПИСОК_СТОЛБЦОВ_2,0),0)</f>
        <v>#REF!</v>
      </c>
      <c r="K12" s="50">
        <f>VLOOKUP(A12,'-------НОВАЯ БАЗА'!$A$6:$AG$487,7+MATCH($K$9,СПИСОК_СТОЛБЦОВ_2,0),0)</f>
        <v>0</v>
      </c>
      <c r="L12" s="51">
        <f>VLOOKUP(A12,'-------НОВАЯ БАЗА'!$A$6:$AG$487,7+MATCH($L$9,СПИСОК_СТОЛБЦОВ_2,0),0)</f>
        <v>0</v>
      </c>
      <c r="M12" s="166" t="e">
        <f t="shared" si="3"/>
        <v>#REF!</v>
      </c>
      <c r="N12" s="167" t="e">
        <f t="shared" si="4"/>
        <v>#REF!</v>
      </c>
      <c r="O12" s="166" t="e">
        <f t="shared" si="5"/>
        <v>#REF!</v>
      </c>
      <c r="P12" s="167" t="e">
        <f t="shared" si="6"/>
        <v>#REF!</v>
      </c>
      <c r="Q12" s="158" t="e">
        <f t="shared" si="7"/>
        <v>#REF!</v>
      </c>
      <c r="R12" s="176" t="e">
        <f t="shared" si="7"/>
        <v>#REF!</v>
      </c>
      <c r="S12" s="52" t="e">
        <f t="shared" si="8"/>
        <v>#REF!</v>
      </c>
      <c r="T12" s="178" t="e">
        <f t="shared" si="9"/>
        <v>#REF!</v>
      </c>
      <c r="U12" s="53" t="s">
        <v>17</v>
      </c>
      <c r="V12" s="224" t="e">
        <f t="shared" si="10"/>
        <v>#REF!</v>
      </c>
      <c r="W12" s="224" t="e">
        <f t="shared" si="11"/>
        <v>#REF!</v>
      </c>
    </row>
    <row r="13" spans="1:30" s="31" customFormat="1" ht="15" customHeight="1">
      <c r="A13" s="27">
        <f t="shared" si="12"/>
        <v>4</v>
      </c>
      <c r="B13" s="46" t="str">
        <f>'-------НОВАЯ БАЗА'!B13</f>
        <v>Железногорский район</v>
      </c>
      <c r="C13" s="47" t="str">
        <f>'-------НОВАЯ БАЗА'!D13</f>
        <v>Разветьевский сельсовет</v>
      </c>
      <c r="D13" s="48" t="str">
        <f>'-------НОВАЯ БАЗА'!E13</f>
        <v>закрытая</v>
      </c>
      <c r="E13" s="48" t="str">
        <f>'-------НОВАЯ БАЗА'!F13</f>
        <v xml:space="preserve">МУП «Районное коммунальное хозяйство» </v>
      </c>
      <c r="F13" s="144">
        <f>'-------НОВАЯ БАЗА'!G13</f>
        <v>4633037132</v>
      </c>
      <c r="G13" s="147" t="e">
        <f>VLOOKUP(A13,'-------НОВАЯ БАЗА'!$A$6:$AG$487,6+MATCH($G$9,#REF!,0),0)</f>
        <v>#REF!</v>
      </c>
      <c r="H13" s="142">
        <f>VLOOKUP(A13,'-------НОВАЯ БАЗА'!$A$6:$AG$487,7+MATCH($H$9,СПИСОК_СТОЛБЦОВ_2,0),0)</f>
        <v>2801.48</v>
      </c>
      <c r="I13" s="148">
        <f>VLOOKUP(A13,'-------НОВАЯ БАЗА'!$A$6:$AG$487,7+MATCH($I$9,СПИСОК_СТОЛБЦОВ_2,0),0)</f>
        <v>3193.69</v>
      </c>
      <c r="J13" s="49" t="e">
        <f>VLOOKUP(A13,'-------НОВАЯ БАЗА'!$A$6:$AG$487,13+MATCH($J$9,СПИСОК_СТОЛБЦОВ_2,0),0)</f>
        <v>#REF!</v>
      </c>
      <c r="K13" s="50">
        <f>VLOOKUP(A13,'-------НОВАЯ БАЗА'!$A$6:$AG$487,7+MATCH($K$9,СПИСОК_СТОЛБЦОВ_2,0),0)</f>
        <v>72.98</v>
      </c>
      <c r="L13" s="51">
        <f>VLOOKUP(A13,'-------НОВАЯ БАЗА'!$A$6:$AG$487,7+MATCH($L$9,СПИСОК_СТОЛБЦОВ_2,0),0)</f>
        <v>83.45</v>
      </c>
      <c r="M13" s="166" t="e">
        <f t="shared" si="3"/>
        <v>#REF!</v>
      </c>
      <c r="N13" s="167" t="e">
        <f t="shared" si="4"/>
        <v>#REF!</v>
      </c>
      <c r="O13" s="166" t="e">
        <f t="shared" si="5"/>
        <v>#REF!</v>
      </c>
      <c r="P13" s="167" t="e">
        <f t="shared" si="6"/>
        <v>#REF!</v>
      </c>
      <c r="Q13" s="158" t="e">
        <f t="shared" si="7"/>
        <v>#REF!</v>
      </c>
      <c r="R13" s="176" t="e">
        <f t="shared" si="7"/>
        <v>#REF!</v>
      </c>
      <c r="S13" s="52" t="e">
        <f t="shared" si="8"/>
        <v>#REF!</v>
      </c>
      <c r="T13" s="178" t="e">
        <f t="shared" si="9"/>
        <v>#REF!</v>
      </c>
      <c r="U13" s="178" t="s">
        <v>17</v>
      </c>
      <c r="V13" s="224" t="e">
        <f t="shared" si="10"/>
        <v>#REF!</v>
      </c>
      <c r="W13" s="224" t="e">
        <f t="shared" si="11"/>
        <v>#REF!</v>
      </c>
      <c r="AB13" s="31">
        <v>7721632827</v>
      </c>
      <c r="AC13" s="31" t="s">
        <v>133</v>
      </c>
      <c r="AD13" s="31" t="s">
        <v>134</v>
      </c>
    </row>
    <row r="14" spans="1:30" s="31" customFormat="1" ht="17.25" customHeight="1">
      <c r="A14" s="27">
        <f t="shared" si="12"/>
        <v>5</v>
      </c>
      <c r="B14" s="46" t="str">
        <f>'-------НОВАЯ БАЗА'!B15</f>
        <v>Железногорский район</v>
      </c>
      <c r="C14" s="47" t="str">
        <f>'-------НОВАЯ БАЗА'!D15</f>
        <v>Студенокский сельсовет</v>
      </c>
      <c r="D14" s="48" t="str">
        <f>'-------НОВАЯ БАЗА'!E15</f>
        <v>закрытая</v>
      </c>
      <c r="E14" s="48" t="str">
        <f>'-------НОВАЯ БАЗА'!F15</f>
        <v xml:space="preserve">МУП «Районное коммунальное хозяйство»  </v>
      </c>
      <c r="F14" s="144">
        <f>'-------НОВАЯ БАЗА'!G15</f>
        <v>4633037132</v>
      </c>
      <c r="G14" s="147" t="e">
        <f>VLOOKUP(A14,'-------НОВАЯ БАЗА'!$A$6:$AG$487,6+MATCH($G$9,#REF!,0),0)</f>
        <v>#REF!</v>
      </c>
      <c r="H14" s="142">
        <f>VLOOKUP(A14,'-------НОВАЯ БАЗА'!$A$6:$AG$487,7+MATCH($H$9,СПИСОК_СТОЛБЦОВ_2,0),0)</f>
        <v>2268.33</v>
      </c>
      <c r="I14" s="148">
        <f>VLOOKUP(A14,'-------НОВАЯ БАЗА'!$A$6:$AG$487,7+MATCH($I$9,СПИСОК_СТОЛБЦОВ_2,0),0)</f>
        <v>2585.9</v>
      </c>
      <c r="J14" s="49" t="e">
        <f>VLOOKUP(A14,'-------НОВАЯ БАЗА'!$A$6:$AG$487,13+MATCH($J$9,СПИСОК_СТОЛБЦОВ_2,0),0)</f>
        <v>#REF!</v>
      </c>
      <c r="K14" s="50">
        <f>VLOOKUP(A14,'-------НОВАЯ БАЗА'!$A$6:$AG$487,7+MATCH($K$9,СПИСОК_СТОЛБЦОВ_2,0),0)</f>
        <v>72.98</v>
      </c>
      <c r="L14" s="51">
        <f>VLOOKUP(A14,'-------НОВАЯ БАЗА'!$A$6:$AG$487,7+MATCH($L$9,СПИСОК_СТОЛБЦОВ_2,0),0)</f>
        <v>83.45</v>
      </c>
      <c r="M14" s="166" t="e">
        <f t="shared" si="3"/>
        <v>#REF!</v>
      </c>
      <c r="N14" s="167" t="e">
        <f t="shared" si="4"/>
        <v>#REF!</v>
      </c>
      <c r="O14" s="166" t="e">
        <f t="shared" si="5"/>
        <v>#REF!</v>
      </c>
      <c r="P14" s="167" t="e">
        <f t="shared" si="6"/>
        <v>#REF!</v>
      </c>
      <c r="Q14" s="158" t="e">
        <f t="shared" si="7"/>
        <v>#REF!</v>
      </c>
      <c r="R14" s="176" t="e">
        <f t="shared" si="7"/>
        <v>#REF!</v>
      </c>
      <c r="S14" s="52" t="e">
        <f t="shared" si="8"/>
        <v>#REF!</v>
      </c>
      <c r="T14" s="178" t="e">
        <f t="shared" si="9"/>
        <v>#REF!</v>
      </c>
      <c r="U14" s="178" t="s">
        <v>17</v>
      </c>
      <c r="V14" s="224" t="e">
        <f t="shared" si="10"/>
        <v>#REF!</v>
      </c>
      <c r="W14" s="224" t="e">
        <f t="shared" si="11"/>
        <v>#REF!</v>
      </c>
      <c r="AB14" s="31">
        <v>4621009099</v>
      </c>
      <c r="AC14" s="31" t="s">
        <v>136</v>
      </c>
      <c r="AD14" s="31" t="s">
        <v>135</v>
      </c>
    </row>
    <row r="15" spans="1:30" s="31" customFormat="1" ht="15" customHeight="1">
      <c r="A15" s="27">
        <f t="shared" si="12"/>
        <v>6</v>
      </c>
      <c r="B15" s="46" t="str">
        <f>'-------НОВАЯ БАЗА'!B17</f>
        <v>Касторенский район</v>
      </c>
      <c r="C15" s="47" t="str">
        <f>'-------НОВАЯ БАЗА'!D17</f>
        <v>Лачиновский сельсовет</v>
      </c>
      <c r="D15" s="48" t="str">
        <f>'-------НОВАЯ БАЗА'!E17</f>
        <v>закрытая</v>
      </c>
      <c r="E15" s="48" t="str">
        <f>'-------НОВАЯ БАЗА'!F17</f>
        <v xml:space="preserve">ГУПКО "Курскоблжилкомхоз" </v>
      </c>
      <c r="F15" s="144">
        <f>'-------НОВАЯ БАЗА'!G17</f>
        <v>4632024035</v>
      </c>
      <c r="G15" s="147" t="e">
        <f>VLOOKUP(A15,'-------НОВАЯ БАЗА'!$A$6:$AG$487,6+MATCH($G$9,#REF!,0),0)</f>
        <v>#REF!</v>
      </c>
      <c r="H15" s="142">
        <f>VLOOKUP(A15,'-------НОВАЯ БАЗА'!$A$6:$AG$487,7+MATCH($H$9,СПИСОК_СТОЛБЦОВ_2,0),0)</f>
        <v>0</v>
      </c>
      <c r="I15" s="148">
        <f>VLOOKUP(A15,'-------НОВАЯ БАЗА'!$A$6:$AG$487,7+MATCH($I$9,СПИСОК_СТОЛБЦОВ_2,0),0)</f>
        <v>0</v>
      </c>
      <c r="J15" s="49" t="e">
        <f>VLOOKUP(A15,'-------НОВАЯ БАЗА'!$A$6:$AG$487,13+MATCH($J$9,СПИСОК_СТОЛБЦОВ_2,0),0)</f>
        <v>#REF!</v>
      </c>
      <c r="K15" s="50">
        <f>VLOOKUP(A15,'-------НОВАЯ БАЗА'!$A$6:$AG$487,7+MATCH($K$9,СПИСОК_СТОЛБЦОВ_2,0),0)</f>
        <v>72.983999999999995</v>
      </c>
      <c r="L15" s="51">
        <f>VLOOKUP(A15,'-------НОВАЯ БАЗА'!$A$6:$AG$487,7+MATCH($L$9,СПИСОК_СТОЛБЦОВ_2,0),0)</f>
        <v>77.051999999999992</v>
      </c>
      <c r="M15" s="166" t="e">
        <f t="shared" si="3"/>
        <v>#REF!</v>
      </c>
      <c r="N15" s="167" t="e">
        <f t="shared" si="4"/>
        <v>#REF!</v>
      </c>
      <c r="O15" s="166" t="e">
        <f t="shared" si="5"/>
        <v>#REF!</v>
      </c>
      <c r="P15" s="167" t="e">
        <f t="shared" si="6"/>
        <v>#REF!</v>
      </c>
      <c r="Q15" s="158" t="e">
        <f t="shared" si="7"/>
        <v>#REF!</v>
      </c>
      <c r="R15" s="176" t="e">
        <f t="shared" si="7"/>
        <v>#REF!</v>
      </c>
      <c r="S15" s="52" t="e">
        <f t="shared" si="8"/>
        <v>#REF!</v>
      </c>
      <c r="T15" s="178" t="e">
        <f t="shared" si="9"/>
        <v>#REF!</v>
      </c>
      <c r="U15" s="204" t="s">
        <v>16</v>
      </c>
      <c r="V15" s="224" t="e">
        <f t="shared" si="10"/>
        <v>#REF!</v>
      </c>
      <c r="W15" s="224" t="e">
        <f t="shared" si="11"/>
        <v>#REF!</v>
      </c>
      <c r="AB15" s="31">
        <v>4633022993</v>
      </c>
      <c r="AC15" s="31" t="s">
        <v>137</v>
      </c>
      <c r="AD15" s="31" t="s">
        <v>135</v>
      </c>
    </row>
    <row r="16" spans="1:30" s="31" customFormat="1" ht="15" customHeight="1">
      <c r="A16" s="27">
        <f t="shared" si="12"/>
        <v>7</v>
      </c>
      <c r="B16" s="46" t="str">
        <f>'-------НОВАЯ БАЗА'!B19</f>
        <v>Курский район</v>
      </c>
      <c r="C16" s="47" t="str">
        <f>'-------НОВАЯ БАЗА'!D19</f>
        <v xml:space="preserve"> Клюквинский сельсовет</v>
      </c>
      <c r="D16" s="48" t="str">
        <f>'-------НОВАЯ БАЗА'!E19</f>
        <v>закрытая</v>
      </c>
      <c r="E16" s="48" t="str">
        <f>'-------НОВАЯ БАЗА'!F19</f>
        <v xml:space="preserve">АО "ГАЗСПЕЦРЕСУРС" </v>
      </c>
      <c r="F16" s="144">
        <f>'-------НОВАЯ БАЗА'!G19</f>
        <v>4611016308</v>
      </c>
      <c r="G16" s="147" t="e">
        <f>VLOOKUP(A16,'-------НОВАЯ БАЗА'!$A$6:$AG$487,6+MATCH($G$9,#REF!,0),0)</f>
        <v>#REF!</v>
      </c>
      <c r="H16" s="142">
        <f>VLOOKUP(A16,'-------НОВАЯ БАЗА'!$A$6:$AG$487,7+MATCH($H$9,СПИСОК_СТОЛБЦОВ_2,0),0)</f>
        <v>2126.58</v>
      </c>
      <c r="I16" s="148">
        <f>VLOOKUP(A16,'-------НОВАЯ БАЗА'!$A$6:$AG$487,7+MATCH($I$9,СПИСОК_СТОЛБЦОВ_2,0),0)</f>
        <v>2424.3000000000002</v>
      </c>
      <c r="J16" s="49" t="e">
        <f>VLOOKUP(A16,'-------НОВАЯ БАЗА'!$A$6:$AG$487,13+MATCH($J$9,СПИСОК_СТОЛБЦОВ_2,0),0)</f>
        <v>#REF!</v>
      </c>
      <c r="K16" s="50">
        <f>VLOOKUP(A16,'-------НОВАЯ БАЗА'!$A$6:$AG$487,7+MATCH($K$9,СПИСОК_СТОЛБЦОВ_2,0),0)</f>
        <v>54.335999999999999</v>
      </c>
      <c r="L16" s="51">
        <f>VLOOKUP(A16,'-------НОВАЯ БАЗА'!$A$6:$AG$487,7+MATCH($L$9,СПИСОК_СТОЛБЦОВ_2,0),0)</f>
        <v>56.675999999999995</v>
      </c>
      <c r="M16" s="166" t="e">
        <f t="shared" si="3"/>
        <v>#REF!</v>
      </c>
      <c r="N16" s="167" t="e">
        <f t="shared" si="4"/>
        <v>#REF!</v>
      </c>
      <c r="O16" s="166" t="e">
        <f t="shared" si="5"/>
        <v>#REF!</v>
      </c>
      <c r="P16" s="167" t="e">
        <f t="shared" si="6"/>
        <v>#REF!</v>
      </c>
      <c r="Q16" s="158" t="e">
        <f t="shared" si="7"/>
        <v>#REF!</v>
      </c>
      <c r="R16" s="176" t="e">
        <f t="shared" si="7"/>
        <v>#REF!</v>
      </c>
      <c r="S16" s="52" t="e">
        <f t="shared" si="8"/>
        <v>#REF!</v>
      </c>
      <c r="T16" s="178" t="e">
        <f t="shared" si="9"/>
        <v>#REF!</v>
      </c>
      <c r="U16" s="254" t="s">
        <v>16</v>
      </c>
      <c r="V16" s="224" t="e">
        <f t="shared" si="10"/>
        <v>#REF!</v>
      </c>
      <c r="W16" s="224" t="e">
        <f t="shared" si="11"/>
        <v>#REF!</v>
      </c>
      <c r="AB16" s="31">
        <v>4620001192</v>
      </c>
      <c r="AC16" s="31" t="s">
        <v>138</v>
      </c>
      <c r="AD16" s="31" t="s">
        <v>134</v>
      </c>
    </row>
    <row r="17" spans="1:32" s="55" customFormat="1" ht="15" customHeight="1">
      <c r="A17" s="27">
        <f t="shared" si="12"/>
        <v>8</v>
      </c>
      <c r="B17" s="46" t="str">
        <f>'-------НОВАЯ БАЗА'!B21</f>
        <v>Курский район</v>
      </c>
      <c r="C17" s="47">
        <f>'-------НОВАЯ БАЗА'!D21</f>
        <v>0</v>
      </c>
      <c r="D17" s="48" t="str">
        <f>'-------НОВАЯ БАЗА'!E21</f>
        <v>открытая</v>
      </c>
      <c r="E17" s="48" t="str">
        <f>'-------НОВАЯ БАЗА'!F21</f>
        <v>ФГБУ "ЦЖКУ" Минобороны России</v>
      </c>
      <c r="F17" s="144">
        <f>'-------НОВАЯ БАЗА'!G21</f>
        <v>7729314745</v>
      </c>
      <c r="G17" s="147" t="e">
        <f>VLOOKUP(A17,'-------НОВАЯ БАЗА'!$A$6:$AG$487,6+MATCH($G$9,#REF!,0),0)</f>
        <v>#REF!</v>
      </c>
      <c r="H17" s="142">
        <f>VLOOKUP(A17,'-------НОВАЯ БАЗА'!$A$6:$AG$487,7+MATCH($H$9,СПИСОК_СТОЛБЦОВ_2,0),0)</f>
        <v>1666.93</v>
      </c>
      <c r="I17" s="148">
        <f>VLOOKUP(A17,'-------НОВАЯ БАЗА'!$A$6:$AG$487,7+MATCH($I$9,СПИСОК_СТОЛБЦОВ_2,0),0)</f>
        <v>1898.63</v>
      </c>
      <c r="J17" s="49" t="e">
        <f>VLOOKUP(A17,'-------НОВАЯ БАЗА'!$A$6:$AG$487,13+MATCH($J$9,СПИСОК_СТОЛБЦОВ_2,0),0)</f>
        <v>#REF!</v>
      </c>
      <c r="K17" s="50">
        <f>VLOOKUP(A17,'-------НОВАЯ БАЗА'!$A$6:$AG$487,7+MATCH($K$9,СПИСОК_СТОЛБЦОВ_2,0),0)</f>
        <v>34.512</v>
      </c>
      <c r="L17" s="51">
        <f>VLOOKUP(A17,'-------НОВАЯ БАЗА'!$A$6:$AG$487,7+MATCH($L$9,СПИСОК_СТОЛБЦОВ_2,0),0)</f>
        <v>38.770000000000003</v>
      </c>
      <c r="M17" s="166" t="e">
        <f t="shared" si="3"/>
        <v>#REF!</v>
      </c>
      <c r="N17" s="167" t="e">
        <f t="shared" si="4"/>
        <v>#REF!</v>
      </c>
      <c r="O17" s="166" t="e">
        <f t="shared" si="5"/>
        <v>#REF!</v>
      </c>
      <c r="P17" s="167" t="e">
        <f t="shared" si="6"/>
        <v>#REF!</v>
      </c>
      <c r="Q17" s="158" t="e">
        <f t="shared" si="7"/>
        <v>#REF!</v>
      </c>
      <c r="R17" s="176" t="e">
        <f t="shared" si="7"/>
        <v>#REF!</v>
      </c>
      <c r="S17" s="52" t="e">
        <f t="shared" si="8"/>
        <v>#REF!</v>
      </c>
      <c r="T17" s="178" t="e">
        <f t="shared" si="9"/>
        <v>#REF!</v>
      </c>
      <c r="U17" s="178" t="s">
        <v>16</v>
      </c>
      <c r="V17" s="224" t="e">
        <f t="shared" si="10"/>
        <v>#REF!</v>
      </c>
      <c r="W17" s="224" t="e">
        <f t="shared" si="11"/>
        <v>#REF!</v>
      </c>
      <c r="X17" s="31"/>
      <c r="Y17" s="31"/>
      <c r="Z17" s="31"/>
      <c r="AB17" s="31">
        <v>4630001280</v>
      </c>
      <c r="AC17" s="31" t="s">
        <v>139</v>
      </c>
      <c r="AD17" s="31" t="s">
        <v>134</v>
      </c>
      <c r="AE17" s="31"/>
      <c r="AF17" s="31"/>
    </row>
    <row r="18" spans="1:32" s="55" customFormat="1" ht="15" customHeight="1">
      <c r="A18" s="27">
        <f t="shared" si="12"/>
        <v>9</v>
      </c>
      <c r="B18" s="46" t="str">
        <f>'-------НОВАЯ БАЗА'!B23</f>
        <v>Курский район</v>
      </c>
      <c r="C18" s="47">
        <f>'-------НОВАЯ БАЗА'!D23</f>
        <v>0</v>
      </c>
      <c r="D18" s="48" t="str">
        <f>'-------НОВАЯ БАЗА'!E23</f>
        <v>открытая</v>
      </c>
      <c r="E18" s="48" t="str">
        <f>'-------НОВАЯ БАЗА'!F23</f>
        <v>«АО «РИР Энерго» (филиал  АО «РИР Энерго» - «Курская генерация»)</v>
      </c>
      <c r="F18" s="144">
        <f>'-------НОВАЯ БАЗА'!G23</f>
        <v>6829012680</v>
      </c>
      <c r="G18" s="147" t="e">
        <f>VLOOKUP(A18,'-------НОВАЯ БАЗА'!$A$6:$AG$487,6+MATCH($G$9,#REF!,0),0)</f>
        <v>#REF!</v>
      </c>
      <c r="H18" s="142">
        <f>VLOOKUP(A18,'-------НОВАЯ БАЗА'!$A$6:$AG$487,7+MATCH($H$9,СПИСОК_СТОЛБЦОВ_2,0),0)</f>
        <v>0</v>
      </c>
      <c r="I18" s="148">
        <f>VLOOKUP(A18,'-------НОВАЯ БАЗА'!$A$6:$AG$487,7+MATCH($I$9,СПИСОК_СТОЛБЦОВ_2,0),0)</f>
        <v>0</v>
      </c>
      <c r="J18" s="49" t="e">
        <f>VLOOKUP(A18,'-------НОВАЯ БАЗА'!$A$6:$AG$487,13+MATCH($J$9,СПИСОК_СТОЛБЦОВ_2,0),0)</f>
        <v>#REF!</v>
      </c>
      <c r="K18" s="50">
        <f>VLOOKUP(A18,'-------НОВАЯ БАЗА'!$A$6:$AG$487,7+MATCH($K$9,СПИСОК_СТОЛБЦОВ_2,0),0)</f>
        <v>35.495999999999995</v>
      </c>
      <c r="L18" s="51">
        <f>VLOOKUP(A18,'-------НОВАЯ БАЗА'!$A$6:$AG$487,7+MATCH($L$9,СПИСОК_СТОЛБЦОВ_2,0),0)</f>
        <v>36.18</v>
      </c>
      <c r="M18" s="166" t="e">
        <f t="shared" si="3"/>
        <v>#REF!</v>
      </c>
      <c r="N18" s="167" t="e">
        <f t="shared" si="4"/>
        <v>#REF!</v>
      </c>
      <c r="O18" s="166" t="e">
        <f t="shared" si="5"/>
        <v>#REF!</v>
      </c>
      <c r="P18" s="167" t="e">
        <f t="shared" si="6"/>
        <v>#REF!</v>
      </c>
      <c r="Q18" s="158" t="e">
        <f t="shared" si="7"/>
        <v>#REF!</v>
      </c>
      <c r="R18" s="176" t="e">
        <f t="shared" si="7"/>
        <v>#REF!</v>
      </c>
      <c r="S18" s="52" t="e">
        <f t="shared" si="8"/>
        <v>#REF!</v>
      </c>
      <c r="T18" s="178" t="e">
        <f t="shared" si="9"/>
        <v>#REF!</v>
      </c>
      <c r="U18" s="53" t="s">
        <v>16</v>
      </c>
      <c r="V18" s="224" t="e">
        <f t="shared" si="10"/>
        <v>#REF!</v>
      </c>
      <c r="W18" s="224" t="e">
        <f t="shared" si="11"/>
        <v>#REF!</v>
      </c>
      <c r="X18" s="31"/>
      <c r="Y18" s="31"/>
      <c r="Z18" s="31"/>
      <c r="AB18" s="55">
        <v>4632121159</v>
      </c>
      <c r="AC18" s="55" t="s">
        <v>140</v>
      </c>
      <c r="AD18" s="55" t="s">
        <v>134</v>
      </c>
      <c r="AF18" s="31"/>
    </row>
    <row r="19" spans="1:32" s="31" customFormat="1" ht="15" customHeight="1">
      <c r="A19" s="27">
        <f t="shared" si="12"/>
        <v>10</v>
      </c>
      <c r="B19" s="46" t="str">
        <f>'-------НОВАЯ БАЗА'!B25</f>
        <v>Курский район</v>
      </c>
      <c r="C19" s="47" t="str">
        <f>'-------НОВАЯ БАЗА'!D25</f>
        <v>Рышковский сельсовет</v>
      </c>
      <c r="D19" s="48" t="str">
        <f>'-------НОВАЯ БАЗА'!E25</f>
        <v>закрытая</v>
      </c>
      <c r="E19" s="48" t="str">
        <f>'-------НОВАЯ БАЗА'!F25</f>
        <v xml:space="preserve">ГУПКО "Курскоблжилкомхоз" </v>
      </c>
      <c r="F19" s="144">
        <f>'-------НОВАЯ БАЗА'!G25</f>
        <v>4632024035</v>
      </c>
      <c r="G19" s="147" t="e">
        <f>VLOOKUP(A19,'-------НОВАЯ БАЗА'!$A$6:$AG$487,6+MATCH($G$9,#REF!,0),0)</f>
        <v>#REF!</v>
      </c>
      <c r="H19" s="142">
        <f>VLOOKUP(A19,'-------НОВАЯ БАЗА'!$A$6:$AG$487,7+MATCH($H$9,СПИСОК_СТОЛБЦОВ_2,0),0)</f>
        <v>0</v>
      </c>
      <c r="I19" s="148">
        <f>VLOOKUP(A19,'-------НОВАЯ БАЗА'!$A$6:$AG$487,7+MATCH($I$9,СПИСОК_СТОЛБЦОВ_2,0),0)</f>
        <v>0</v>
      </c>
      <c r="J19" s="49" t="e">
        <f>VLOOKUP(A19,'-------НОВАЯ БАЗА'!$A$6:$AG$487,13+MATCH($J$9,СПИСОК_СТОЛБЦОВ_2,0),0)</f>
        <v>#REF!</v>
      </c>
      <c r="K19" s="50">
        <f>VLOOKUP(A19,'-------НОВАЯ БАЗА'!$A$6:$AG$487,7+MATCH($K$9,СПИСОК_СТОЛБЦОВ_2,0),0)</f>
        <v>0</v>
      </c>
      <c r="L19" s="51">
        <f>VLOOKUP(A19,'-------НОВАЯ БАЗА'!$A$6:$AG$487,7+MATCH($L$9,СПИСОК_СТОЛБЦОВ_2,0),0)</f>
        <v>0</v>
      </c>
      <c r="M19" s="166" t="e">
        <f t="shared" si="3"/>
        <v>#REF!</v>
      </c>
      <c r="N19" s="167" t="e">
        <f t="shared" si="4"/>
        <v>#REF!</v>
      </c>
      <c r="O19" s="166" t="e">
        <f t="shared" si="5"/>
        <v>#REF!</v>
      </c>
      <c r="P19" s="167" t="e">
        <f t="shared" si="6"/>
        <v>#REF!</v>
      </c>
      <c r="Q19" s="158" t="e">
        <f t="shared" si="7"/>
        <v>#REF!</v>
      </c>
      <c r="R19" s="176" t="e">
        <f t="shared" si="7"/>
        <v>#REF!</v>
      </c>
      <c r="S19" s="52" t="e">
        <f t="shared" si="8"/>
        <v>#REF!</v>
      </c>
      <c r="T19" s="178" t="e">
        <f t="shared" si="9"/>
        <v>#REF!</v>
      </c>
      <c r="U19" s="204" t="s">
        <v>16</v>
      </c>
      <c r="V19" s="224" t="e">
        <f t="shared" si="10"/>
        <v>#REF!</v>
      </c>
      <c r="W19" s="224" t="e">
        <f t="shared" si="11"/>
        <v>#REF!</v>
      </c>
      <c r="AB19" s="31">
        <v>4632000330</v>
      </c>
      <c r="AC19" s="31" t="s">
        <v>141</v>
      </c>
      <c r="AD19" s="31" t="s">
        <v>134</v>
      </c>
    </row>
    <row r="20" spans="1:32" s="31" customFormat="1" ht="15" customHeight="1">
      <c r="A20" s="27">
        <f t="shared" si="12"/>
        <v>11</v>
      </c>
      <c r="B20" s="46" t="str">
        <f>'-------НОВАЯ БАЗА'!B27</f>
        <v>Курский район</v>
      </c>
      <c r="C20" s="47" t="str">
        <f>'-------НОВАЯ БАЗА'!D27</f>
        <v>Моковский сельсовет</v>
      </c>
      <c r="D20" s="48" t="str">
        <f>'-------НОВАЯ БАЗА'!E27</f>
        <v>закрытая</v>
      </c>
      <c r="E20" s="48" t="str">
        <f>'-------НОВАЯ БАЗА'!F27</f>
        <v xml:space="preserve">ГУПКО "Курскоблжилкомхоз" </v>
      </c>
      <c r="F20" s="144">
        <f>'-------НОВАЯ БАЗА'!G27</f>
        <v>4632024035</v>
      </c>
      <c r="G20" s="147" t="e">
        <f>VLOOKUP(A20,'-------НОВАЯ БАЗА'!$A$6:$AG$487,6+MATCH($G$9,#REF!,0),0)</f>
        <v>#REF!</v>
      </c>
      <c r="H20" s="142">
        <f>VLOOKUP(A20,'-------НОВАЯ БАЗА'!$A$6:$AG$487,7+MATCH($H$9,СПИСОК_СТОЛБЦОВ_2,0),0)</f>
        <v>0</v>
      </c>
      <c r="I20" s="148">
        <f>VLOOKUP(A20,'-------НОВАЯ БАЗА'!$A$6:$AG$487,7+MATCH($I$9,СПИСОК_СТОЛБЦОВ_2,0),0)</f>
        <v>0</v>
      </c>
      <c r="J20" s="49" t="e">
        <f>VLOOKUP(A20,'-------НОВАЯ БАЗА'!$A$6:$AG$487,13+MATCH($J$9,СПИСОК_СТОЛБЦОВ_2,0),0)</f>
        <v>#REF!</v>
      </c>
      <c r="K20" s="50">
        <f>VLOOKUP(A20,'-------НОВАЯ БАЗА'!$A$6:$AG$487,7+MATCH($K$9,СПИСОК_СТОЛБЦОВ_2,0),0)</f>
        <v>0</v>
      </c>
      <c r="L20" s="51">
        <f>VLOOKUP(A20,'-------НОВАЯ БАЗА'!$A$6:$AG$487,7+MATCH($L$9,СПИСОК_СТОЛБЦОВ_2,0),0)</f>
        <v>0</v>
      </c>
      <c r="M20" s="166" t="e">
        <f t="shared" si="3"/>
        <v>#REF!</v>
      </c>
      <c r="N20" s="167" t="e">
        <f t="shared" si="4"/>
        <v>#REF!</v>
      </c>
      <c r="O20" s="166" t="e">
        <f t="shared" si="5"/>
        <v>#REF!</v>
      </c>
      <c r="P20" s="167" t="e">
        <f t="shared" si="6"/>
        <v>#REF!</v>
      </c>
      <c r="Q20" s="158" t="e">
        <f t="shared" si="7"/>
        <v>#REF!</v>
      </c>
      <c r="R20" s="176" t="e">
        <f t="shared" si="7"/>
        <v>#REF!</v>
      </c>
      <c r="S20" s="52" t="e">
        <f t="shared" si="8"/>
        <v>#REF!</v>
      </c>
      <c r="T20" s="178" t="e">
        <f t="shared" si="9"/>
        <v>#REF!</v>
      </c>
      <c r="U20" s="178" t="s">
        <v>16</v>
      </c>
      <c r="V20" s="224" t="e">
        <f t="shared" si="10"/>
        <v>#REF!</v>
      </c>
      <c r="W20" s="224" t="e">
        <f t="shared" si="11"/>
        <v>#REF!</v>
      </c>
      <c r="AB20" s="31">
        <v>4623002116</v>
      </c>
      <c r="AC20" s="31" t="s">
        <v>142</v>
      </c>
      <c r="AD20" s="31" t="s">
        <v>135</v>
      </c>
    </row>
    <row r="21" spans="1:32" s="31" customFormat="1" ht="15" customHeight="1">
      <c r="A21" s="27">
        <f t="shared" si="12"/>
        <v>12</v>
      </c>
      <c r="B21" s="46" t="str">
        <f>'-------НОВАЯ БАЗА'!B29</f>
        <v>Курский район</v>
      </c>
      <c r="C21" s="47" t="str">
        <f>'-------НОВАЯ БАЗА'!D29</f>
        <v>Моковский сельсовет</v>
      </c>
      <c r="D21" s="48" t="str">
        <f>'-------НОВАЯ БАЗА'!E29</f>
        <v>закрытая</v>
      </c>
      <c r="E21" s="48" t="str">
        <f>'-------НОВАЯ БАЗА'!F29</f>
        <v>Индивидуальный предприниматель Рустем Мансур Исмаилович</v>
      </c>
      <c r="F21" s="144">
        <f>'-------НОВАЯ БАЗА'!G29</f>
        <v>461109152080</v>
      </c>
      <c r="G21" s="147" t="e">
        <f>VLOOKUP(A21,'-------НОВАЯ БАЗА'!$A$6:$AG$487,6+MATCH($G$9,#REF!,0),0)</f>
        <v>#REF!</v>
      </c>
      <c r="H21" s="142">
        <f>VLOOKUP(A21,'-------НОВАЯ БАЗА'!$A$6:$AG$487,7+MATCH($H$9,СПИСОК_СТОЛБЦОВ_2,0),0)</f>
        <v>2437.5100000000002</v>
      </c>
      <c r="I21" s="148">
        <f>VLOOKUP(A21,'-------НОВАЯ БАЗА'!$A$6:$AG$487,7+MATCH($I$9,СПИСОК_СТОЛБЦОВ_2,0),0)</f>
        <v>2507.09</v>
      </c>
      <c r="J21" s="49" t="e">
        <f>VLOOKUP(A21,'-------НОВАЯ БАЗА'!$A$6:$AG$487,13+MATCH($J$9,СПИСОК_СТОЛБЦОВ_2,0),0)</f>
        <v>#REF!</v>
      </c>
      <c r="K21" s="50">
        <f>VLOOKUP(A21,'-------НОВАЯ БАЗА'!$A$6:$AG$487,7+MATCH($K$9,СПИСОК_СТОЛБЦОВ_2,0),0)</f>
        <v>14.58</v>
      </c>
      <c r="L21" s="51">
        <f>VLOOKUP(A21,'-------НОВАЯ БАЗА'!$A$6:$AG$487,7+MATCH($L$9,СПИСОК_СТОЛБЦОВ_2,0),0)</f>
        <v>15.68</v>
      </c>
      <c r="M21" s="166" t="e">
        <f t="shared" si="3"/>
        <v>#REF!</v>
      </c>
      <c r="N21" s="167" t="e">
        <f t="shared" si="4"/>
        <v>#REF!</v>
      </c>
      <c r="O21" s="166" t="e">
        <f t="shared" si="5"/>
        <v>#REF!</v>
      </c>
      <c r="P21" s="167" t="e">
        <f t="shared" si="6"/>
        <v>#REF!</v>
      </c>
      <c r="Q21" s="158" t="e">
        <f t="shared" si="7"/>
        <v>#REF!</v>
      </c>
      <c r="R21" s="176" t="e">
        <f t="shared" si="7"/>
        <v>#REF!</v>
      </c>
      <c r="S21" s="52" t="e">
        <f t="shared" si="8"/>
        <v>#REF!</v>
      </c>
      <c r="T21" s="178" t="e">
        <f t="shared" si="9"/>
        <v>#REF!</v>
      </c>
      <c r="U21" s="53" t="s">
        <v>17</v>
      </c>
      <c r="V21" s="224" t="e">
        <f t="shared" si="10"/>
        <v>#REF!</v>
      </c>
      <c r="W21" s="224" t="e">
        <f t="shared" si="11"/>
        <v>#REF!</v>
      </c>
      <c r="AB21" s="31">
        <v>4610006900</v>
      </c>
      <c r="AC21" s="31" t="s">
        <v>143</v>
      </c>
      <c r="AD21" s="31" t="s">
        <v>135</v>
      </c>
    </row>
    <row r="22" spans="1:32" s="31" customFormat="1" ht="15" customHeight="1">
      <c r="A22" s="27">
        <f t="shared" si="12"/>
        <v>13</v>
      </c>
      <c r="B22" s="46" t="str">
        <f>'-------НОВАЯ БАЗА'!B31</f>
        <v>Курский район</v>
      </c>
      <c r="C22" s="47" t="str">
        <f>'-------НОВАЯ БАЗА'!D31</f>
        <v>Щетинский сельсовет</v>
      </c>
      <c r="D22" s="48" t="str">
        <f>'-------НОВАЯ БАЗА'!E31</f>
        <v>открытая</v>
      </c>
      <c r="E22" s="48" t="str">
        <f>'-------НОВАЯ БАЗА'!F31</f>
        <v>«АО «РИР Энерго» (филиал  АО «РИР Энерго» - «Курская генерация»)</v>
      </c>
      <c r="F22" s="144">
        <f>'-------НОВАЯ БАЗА'!G31</f>
        <v>6829012680</v>
      </c>
      <c r="G22" s="147" t="e">
        <f>VLOOKUP(A22,'-------НОВАЯ БАЗА'!$A$6:$AG$487,6+MATCH($G$9,#REF!,0),0)</f>
        <v>#REF!</v>
      </c>
      <c r="H22" s="142">
        <f>VLOOKUP(A22,'-------НОВАЯ БАЗА'!$A$6:$AG$487,7+MATCH($H$9,СПИСОК_СТОЛБЦОВ_2,0),0)</f>
        <v>2403.02</v>
      </c>
      <c r="I22" s="148">
        <f>VLOOKUP(A22,'-------НОВАЯ БАЗА'!$A$6:$AG$487,7+MATCH($I$9,СПИСОК_СТОЛБЦОВ_2,0),0)</f>
        <v>2710.6065599999997</v>
      </c>
      <c r="J22" s="49" t="e">
        <f>VLOOKUP(A22,'-------НОВАЯ БАЗА'!$A$6:$AG$487,13+MATCH($J$9,СПИСОК_СТОЛБЦОВ_2,0),0)</f>
        <v>#REF!</v>
      </c>
      <c r="K22" s="50">
        <f>VLOOKUP(A22,'-------НОВАЯ БАЗА'!$A$6:$AG$487,7+MATCH($K$9,СПИСОК_СТОЛБЦОВ_2,0),0)</f>
        <v>35.495999999999995</v>
      </c>
      <c r="L22" s="51">
        <f>VLOOKUP(A22,'-------НОВАЯ БАЗА'!$A$6:$AG$487,7+MATCH($L$9,СПИСОК_СТОЛБЦОВ_2,0),0)</f>
        <v>36.18</v>
      </c>
      <c r="M22" s="166" t="e">
        <f t="shared" si="3"/>
        <v>#REF!</v>
      </c>
      <c r="N22" s="167" t="e">
        <f t="shared" si="4"/>
        <v>#REF!</v>
      </c>
      <c r="O22" s="166" t="e">
        <f t="shared" si="5"/>
        <v>#REF!</v>
      </c>
      <c r="P22" s="167" t="e">
        <f t="shared" si="6"/>
        <v>#REF!</v>
      </c>
      <c r="Q22" s="158" t="e">
        <f t="shared" si="7"/>
        <v>#REF!</v>
      </c>
      <c r="R22" s="176" t="e">
        <f t="shared" si="7"/>
        <v>#REF!</v>
      </c>
      <c r="S22" s="52" t="e">
        <f t="shared" si="8"/>
        <v>#REF!</v>
      </c>
      <c r="T22" s="178" t="e">
        <f t="shared" si="9"/>
        <v>#REF!</v>
      </c>
      <c r="U22" s="178" t="s">
        <v>16</v>
      </c>
      <c r="V22" s="224" t="e">
        <f t="shared" si="10"/>
        <v>#REF!</v>
      </c>
      <c r="W22" s="224" t="e">
        <f t="shared" si="11"/>
        <v>#REF!</v>
      </c>
      <c r="AB22" s="31">
        <v>4633016372</v>
      </c>
      <c r="AC22" s="31" t="s">
        <v>144</v>
      </c>
      <c r="AD22" s="31" t="s">
        <v>134</v>
      </c>
    </row>
    <row r="23" spans="1:32" s="31" customFormat="1" ht="15" customHeight="1">
      <c r="A23" s="27">
        <f t="shared" si="12"/>
        <v>14</v>
      </c>
      <c r="B23" s="46" t="str">
        <f>'-------НОВАЯ БАЗА'!B33</f>
        <v>Курский район</v>
      </c>
      <c r="C23" s="47" t="str">
        <f>'-------НОВАЯ БАЗА'!D33</f>
        <v>Щетинский сельсовет</v>
      </c>
      <c r="D23" s="48" t="str">
        <f>'-------НОВАЯ БАЗА'!E33</f>
        <v>закрытая</v>
      </c>
      <c r="E23" s="48" t="str">
        <f>'-------НОВАЯ БАЗА'!F33</f>
        <v xml:space="preserve">ГУПКО "Курскоблжилкомхоз" </v>
      </c>
      <c r="F23" s="144">
        <f>'-------НОВАЯ БАЗА'!G33</f>
        <v>4632024035</v>
      </c>
      <c r="G23" s="147" t="e">
        <f>VLOOKUP(A23,'-------НОВАЯ БАЗА'!$A$6:$AG$487,6+MATCH($G$9,#REF!,0),0)</f>
        <v>#REF!</v>
      </c>
      <c r="H23" s="142">
        <f>VLOOKUP(A23,'-------НОВАЯ БАЗА'!$A$6:$AG$487,7+MATCH($H$9,СПИСОК_СТОЛБЦОВ_2,0),0)</f>
        <v>0</v>
      </c>
      <c r="I23" s="148">
        <f>VLOOKUP(A23,'-------НОВАЯ БАЗА'!$A$6:$AG$487,7+MATCH($I$9,СПИСОК_СТОЛБЦОВ_2,0),0)</f>
        <v>0</v>
      </c>
      <c r="J23" s="49" t="e">
        <f>VLOOKUP(A23,'-------НОВАЯ БАЗА'!$A$6:$AG$487,13+MATCH($J$9,СПИСОК_СТОЛБЦОВ_2,0),0)</f>
        <v>#REF!</v>
      </c>
      <c r="K23" s="50">
        <f>VLOOKUP(A23,'-------НОВАЯ БАЗА'!$A$6:$AG$487,7+MATCH($K$9,СПИСОК_СТОЛБЦОВ_2,0),0)</f>
        <v>0</v>
      </c>
      <c r="L23" s="51">
        <f>VLOOKUP(A23,'-------НОВАЯ БАЗА'!$A$6:$AG$487,7+MATCH($L$9,СПИСОК_СТОЛБЦОВ_2,0),0)</f>
        <v>0</v>
      </c>
      <c r="M23" s="166" t="e">
        <f t="shared" si="3"/>
        <v>#REF!</v>
      </c>
      <c r="N23" s="167" t="e">
        <f t="shared" si="4"/>
        <v>#REF!</v>
      </c>
      <c r="O23" s="166" t="e">
        <f t="shared" si="5"/>
        <v>#REF!</v>
      </c>
      <c r="P23" s="167" t="e">
        <f t="shared" si="6"/>
        <v>#REF!</v>
      </c>
      <c r="Q23" s="158" t="e">
        <f t="shared" si="7"/>
        <v>#REF!</v>
      </c>
      <c r="R23" s="176" t="e">
        <f t="shared" si="7"/>
        <v>#REF!</v>
      </c>
      <c r="S23" s="52" t="e">
        <f t="shared" si="8"/>
        <v>#REF!</v>
      </c>
      <c r="T23" s="178" t="e">
        <f t="shared" si="9"/>
        <v>#REF!</v>
      </c>
      <c r="U23" s="53" t="s">
        <v>16</v>
      </c>
      <c r="V23" s="224" t="e">
        <f t="shared" si="10"/>
        <v>#REF!</v>
      </c>
      <c r="W23" s="224" t="e">
        <f t="shared" si="11"/>
        <v>#REF!</v>
      </c>
      <c r="AB23" s="31">
        <v>4632033706</v>
      </c>
      <c r="AC23" s="31" t="s">
        <v>145</v>
      </c>
      <c r="AD23" s="31" t="s">
        <v>134</v>
      </c>
    </row>
    <row r="24" spans="1:32" s="31" customFormat="1" ht="15" customHeight="1">
      <c r="A24" s="27">
        <f t="shared" si="12"/>
        <v>15</v>
      </c>
      <c r="B24" s="46" t="str">
        <f>'-------НОВАЯ БАЗА'!B35</f>
        <v>Курский район</v>
      </c>
      <c r="C24" s="47" t="str">
        <f>'-------НОВАЯ БАЗА'!D35</f>
        <v>Щетинский сельсовет</v>
      </c>
      <c r="D24" s="48" t="str">
        <f>'-------НОВАЯ БАЗА'!E35</f>
        <v>закрытая</v>
      </c>
      <c r="E24" s="48" t="str">
        <f>'-------НОВАЯ БАЗА'!F35</f>
        <v>МУП ЖКХ "Родник"</v>
      </c>
      <c r="F24" s="144">
        <f>'-------НОВАЯ БАЗА'!G35</f>
        <v>4611013586</v>
      </c>
      <c r="G24" s="147" t="e">
        <f>VLOOKUP(A24,'-------НОВАЯ БАЗА'!$A$6:$AG$487,6+MATCH($G$9,#REF!,0),0)</f>
        <v>#REF!</v>
      </c>
      <c r="H24" s="142">
        <f>VLOOKUP(A24,'-------НОВАЯ БАЗА'!$A$6:$AG$487,7+MATCH($H$9,СПИСОК_СТОЛБЦОВ_2,0),0)</f>
        <v>3524.67</v>
      </c>
      <c r="I24" s="148">
        <f>VLOOKUP(A24,'-------НОВАЯ БАЗА'!$A$6:$AG$487,7+MATCH($I$9,СПИСОК_СТОЛБЦОВ_2,0),0)</f>
        <v>3595.17</v>
      </c>
      <c r="J24" s="49" t="e">
        <f>VLOOKUP(A24,'-------НОВАЯ БАЗА'!$A$6:$AG$487,13+MATCH($J$9,СПИСОК_СТОЛБЦОВ_2,0),0)</f>
        <v>#REF!</v>
      </c>
      <c r="K24" s="50">
        <f>VLOOKUP(A24,'-------НОВАЯ БАЗА'!$A$6:$AG$487,7+MATCH($K$9,СПИСОК_СТОЛБЦОВ_2,0),0)</f>
        <v>0</v>
      </c>
      <c r="L24" s="51">
        <f>VLOOKUP(A24,'-------НОВАЯ БАЗА'!$A$6:$AG$487,7+MATCH($L$9,СПИСОК_СТОЛБЦОВ_2,0),0)</f>
        <v>0</v>
      </c>
      <c r="M24" s="166" t="e">
        <f t="shared" si="3"/>
        <v>#REF!</v>
      </c>
      <c r="N24" s="167" t="e">
        <f t="shared" si="4"/>
        <v>#REF!</v>
      </c>
      <c r="O24" s="166" t="e">
        <f t="shared" si="5"/>
        <v>#REF!</v>
      </c>
      <c r="P24" s="167" t="e">
        <f t="shared" si="6"/>
        <v>#REF!</v>
      </c>
      <c r="Q24" s="158" t="e">
        <f t="shared" si="7"/>
        <v>#REF!</v>
      </c>
      <c r="R24" s="176" t="e">
        <f t="shared" si="7"/>
        <v>#REF!</v>
      </c>
      <c r="S24" s="52" t="e">
        <f t="shared" si="8"/>
        <v>#REF!</v>
      </c>
      <c r="T24" s="178" t="e">
        <f t="shared" si="9"/>
        <v>#REF!</v>
      </c>
      <c r="U24" s="178" t="s">
        <v>17</v>
      </c>
      <c r="V24" s="224" t="e">
        <f t="shared" si="10"/>
        <v>#REF!</v>
      </c>
      <c r="W24" s="224" t="e">
        <f t="shared" si="11"/>
        <v>#REF!</v>
      </c>
      <c r="AB24" s="31">
        <v>4607005286</v>
      </c>
      <c r="AC24" s="31" t="s">
        <v>146</v>
      </c>
      <c r="AD24" s="31" t="s">
        <v>135</v>
      </c>
    </row>
    <row r="25" spans="1:32" s="31" customFormat="1" ht="15" customHeight="1">
      <c r="A25" s="27">
        <f t="shared" si="12"/>
        <v>16</v>
      </c>
      <c r="B25" s="46" t="str">
        <f>'-------НОВАЯ БАЗА'!B37</f>
        <v>Курский район</v>
      </c>
      <c r="C25" s="47" t="str">
        <f>'-------НОВАЯ БАЗА'!D37</f>
        <v xml:space="preserve">Ворошневский сельсовет
</v>
      </c>
      <c r="D25" s="48" t="str">
        <f>'-------НОВАЯ БАЗА'!E37</f>
        <v>закрытая</v>
      </c>
      <c r="E25" s="48" t="str">
        <f>'-------НОВАЯ БАЗА'!F37</f>
        <v>МУП ЖКХ "Родник"</v>
      </c>
      <c r="F25" s="144">
        <f>'-------НОВАЯ БАЗА'!G37</f>
        <v>4611013586</v>
      </c>
      <c r="G25" s="147" t="e">
        <f>VLOOKUP(A25,'-------НОВАЯ БАЗА'!$A$6:$AG$487,6+MATCH($G$9,#REF!,0),0)</f>
        <v>#REF!</v>
      </c>
      <c r="H25" s="142">
        <f>VLOOKUP(A25,'-------НОВАЯ БАЗА'!$A$6:$AG$487,7+MATCH($H$9,СПИСОК_СТОЛБЦОВ_2,0),0)</f>
        <v>3052.71</v>
      </c>
      <c r="I25" s="148">
        <f>VLOOKUP(A25,'-------НОВАЯ БАЗА'!$A$6:$AG$487,7+MATCH($I$9,СПИСОК_СТОЛБЦОВ_2,0),0)</f>
        <v>3479.78</v>
      </c>
      <c r="J25" s="49" t="e">
        <f>VLOOKUP(A25,'-------НОВАЯ БАЗА'!$A$6:$AG$487,13+MATCH($J$9,СПИСОК_СТОЛБЦОВ_2,0),0)</f>
        <v>#REF!</v>
      </c>
      <c r="K25" s="50">
        <f>VLOOKUP(A25,'-------НОВАЯ БАЗА'!$A$6:$AG$487,7+MATCH($K$9,СПИСОК_СТОЛБЦОВ_2,0),0)</f>
        <v>0</v>
      </c>
      <c r="L25" s="51">
        <f>VLOOKUP(A25,'-------НОВАЯ БАЗА'!$A$6:$AG$487,7+MATCH($L$9,СПИСОК_СТОЛБЦОВ_2,0),0)</f>
        <v>0</v>
      </c>
      <c r="M25" s="166" t="e">
        <f t="shared" si="3"/>
        <v>#REF!</v>
      </c>
      <c r="N25" s="167" t="e">
        <f t="shared" si="4"/>
        <v>#REF!</v>
      </c>
      <c r="O25" s="166" t="e">
        <f t="shared" si="5"/>
        <v>#REF!</v>
      </c>
      <c r="P25" s="167" t="e">
        <f t="shared" si="6"/>
        <v>#REF!</v>
      </c>
      <c r="Q25" s="158" t="e">
        <f t="shared" si="7"/>
        <v>#REF!</v>
      </c>
      <c r="R25" s="176" t="e">
        <f t="shared" si="7"/>
        <v>#REF!</v>
      </c>
      <c r="S25" s="52" t="e">
        <f t="shared" si="8"/>
        <v>#REF!</v>
      </c>
      <c r="T25" s="178" t="e">
        <f t="shared" si="9"/>
        <v>#REF!</v>
      </c>
      <c r="U25" s="178" t="s">
        <v>17</v>
      </c>
      <c r="V25" s="224" t="e">
        <f t="shared" si="10"/>
        <v>#REF!</v>
      </c>
      <c r="W25" s="224" t="e">
        <f t="shared" si="11"/>
        <v>#REF!</v>
      </c>
      <c r="AB25" s="31">
        <v>4620014875</v>
      </c>
      <c r="AC25" s="31" t="s">
        <v>71</v>
      </c>
      <c r="AD25" s="31" t="s">
        <v>135</v>
      </c>
    </row>
    <row r="26" spans="1:32" s="31" customFormat="1" ht="15" customHeight="1">
      <c r="A26" s="27">
        <f t="shared" si="12"/>
        <v>17</v>
      </c>
      <c r="B26" s="46" t="str">
        <f>'-------НОВАЯ БАЗА'!B39</f>
        <v>Курчатовский район</v>
      </c>
      <c r="C26" s="47" t="str">
        <f>'-------НОВАЯ БАЗА'!D39</f>
        <v>п.им. К.Либкнехта</v>
      </c>
      <c r="D26" s="48" t="str">
        <f>'-------НОВАЯ БАЗА'!E39</f>
        <v>закрытая</v>
      </c>
      <c r="E26" s="48" t="str">
        <f>'-------НОВАЯ БАЗА'!F39</f>
        <v xml:space="preserve">ГУПКО "Курскоблжилкомхоз"                              </v>
      </c>
      <c r="F26" s="144">
        <f>'-------НОВАЯ БАЗА'!G39</f>
        <v>4632024035</v>
      </c>
      <c r="G26" s="147" t="e">
        <f>VLOOKUP(A26,'-------НОВАЯ БАЗА'!$A$6:$AG$487,6+MATCH($G$9,#REF!,0),0)</f>
        <v>#REF!</v>
      </c>
      <c r="H26" s="142">
        <f>VLOOKUP(A26,'-------НОВАЯ БАЗА'!$A$6:$AG$487,7+MATCH($H$9,СПИСОК_СТОЛБЦОВ_2,0),0)</f>
        <v>0</v>
      </c>
      <c r="I26" s="148">
        <f>VLOOKUP(A26,'-------НОВАЯ БАЗА'!$A$6:$AG$487,7+MATCH($I$9,СПИСОК_СТОЛБЦОВ_2,0),0)</f>
        <v>0</v>
      </c>
      <c r="J26" s="49" t="e">
        <f>VLOOKUP(A26,'-------НОВАЯ БАЗА'!$A$6:$AG$487,13+MATCH($J$9,СПИСОК_СТОЛБЦОВ_2,0),0)</f>
        <v>#REF!</v>
      </c>
      <c r="K26" s="50">
        <f>VLOOKUP(A26,'-------НОВАЯ БАЗА'!$A$6:$AG$487,7+MATCH($K$9,СПИСОК_СТОЛБЦОВ_2,0),0)</f>
        <v>72.983999999999995</v>
      </c>
      <c r="L26" s="51">
        <f>VLOOKUP(A26,'-------НОВАЯ БАЗА'!$A$6:$AG$487,7+MATCH($L$9,СПИСОК_СТОЛБЦОВ_2,0),0)</f>
        <v>77.051999999999992</v>
      </c>
      <c r="M26" s="166" t="e">
        <f t="shared" si="3"/>
        <v>#REF!</v>
      </c>
      <c r="N26" s="167" t="e">
        <f t="shared" si="4"/>
        <v>#REF!</v>
      </c>
      <c r="O26" s="166" t="e">
        <f t="shared" si="5"/>
        <v>#REF!</v>
      </c>
      <c r="P26" s="167" t="e">
        <f t="shared" si="6"/>
        <v>#REF!</v>
      </c>
      <c r="Q26" s="158" t="e">
        <f t="shared" ref="Q26:R68" si="13">M26+O26</f>
        <v>#REF!</v>
      </c>
      <c r="R26" s="176" t="e">
        <f t="shared" si="13"/>
        <v>#REF!</v>
      </c>
      <c r="S26" s="52" t="e">
        <f t="shared" si="8"/>
        <v>#REF!</v>
      </c>
      <c r="T26" s="178" t="e">
        <f t="shared" si="9"/>
        <v>#REF!</v>
      </c>
      <c r="U26" s="178" t="s">
        <v>16</v>
      </c>
      <c r="V26" s="224" t="e">
        <f t="shared" si="10"/>
        <v>#REF!</v>
      </c>
      <c r="W26" s="224" t="e">
        <f t="shared" si="11"/>
        <v>#REF!</v>
      </c>
      <c r="AB26" s="31">
        <v>4607000231</v>
      </c>
      <c r="AC26" s="31" t="s">
        <v>147</v>
      </c>
      <c r="AD26" s="31" t="s">
        <v>134</v>
      </c>
    </row>
    <row r="27" spans="1:32" s="31" customFormat="1" ht="15" customHeight="1">
      <c r="A27" s="27">
        <f t="shared" si="12"/>
        <v>18</v>
      </c>
      <c r="B27" s="46" t="str">
        <f>'-------НОВАЯ БАЗА'!B41</f>
        <v>Медвенский район</v>
      </c>
      <c r="C27" s="47" t="str">
        <f>'-------НОВАЯ БАЗА'!D41</f>
        <v xml:space="preserve"> п. Медвенка</v>
      </c>
      <c r="D27" s="48" t="str">
        <f>'-------НОВАЯ БАЗА'!E41</f>
        <v>закрытая</v>
      </c>
      <c r="E27" s="48" t="str">
        <f>'-------НОВАЯ БАЗА'!F41</f>
        <v xml:space="preserve">ГУПКО "Курскоблжилкомхоз"                              </v>
      </c>
      <c r="F27" s="144">
        <f>'-------НОВАЯ БАЗА'!G41</f>
        <v>4632024035</v>
      </c>
      <c r="G27" s="147" t="e">
        <f>VLOOKUP(A27,'-------НОВАЯ БАЗА'!$A$6:$AG$487,6+MATCH($G$9,#REF!,0),0)</f>
        <v>#REF!</v>
      </c>
      <c r="H27" s="142">
        <f>VLOOKUP(A27,'-------НОВАЯ БАЗА'!$A$6:$AG$487,7+MATCH($H$9,СПИСОК_СТОЛБЦОВ_2,0),0)</f>
        <v>0</v>
      </c>
      <c r="I27" s="148">
        <f>VLOOKUP(A27,'-------НОВАЯ БАЗА'!$A$6:$AG$487,7+MATCH($I$9,СПИСОК_СТОЛБЦОВ_2,0),0)</f>
        <v>0</v>
      </c>
      <c r="J27" s="49" t="e">
        <f>VLOOKUP(A27,'-------НОВАЯ БАЗА'!$A$6:$AG$487,13+MATCH($J$9,СПИСОК_СТОЛБЦОВ_2,0),0)</f>
        <v>#REF!</v>
      </c>
      <c r="K27" s="50">
        <f>VLOOKUP(A27,'-------НОВАЯ БАЗА'!$A$6:$AG$487,7+MATCH($K$9,СПИСОК_СТОЛБЦОВ_2,0),0)</f>
        <v>45.072000000000003</v>
      </c>
      <c r="L27" s="51">
        <f>VLOOKUP(A27,'-------НОВАЯ БАЗА'!$A$6:$AG$487,7+MATCH($L$9,СПИСОК_СТОЛБЦОВ_2,0),0)</f>
        <v>50.411999999999999</v>
      </c>
      <c r="M27" s="166" t="e">
        <f t="shared" si="3"/>
        <v>#REF!</v>
      </c>
      <c r="N27" s="167" t="e">
        <f t="shared" si="4"/>
        <v>#REF!</v>
      </c>
      <c r="O27" s="166" t="e">
        <f t="shared" si="5"/>
        <v>#REF!</v>
      </c>
      <c r="P27" s="167" t="e">
        <f t="shared" si="6"/>
        <v>#REF!</v>
      </c>
      <c r="Q27" s="158" t="e">
        <f t="shared" si="13"/>
        <v>#REF!</v>
      </c>
      <c r="R27" s="176" t="e">
        <f t="shared" si="13"/>
        <v>#REF!</v>
      </c>
      <c r="S27" s="52" t="e">
        <f t="shared" si="8"/>
        <v>#REF!</v>
      </c>
      <c r="T27" s="178" t="e">
        <f t="shared" si="9"/>
        <v>#REF!</v>
      </c>
      <c r="U27" s="53" t="s">
        <v>16</v>
      </c>
      <c r="V27" s="224" t="e">
        <f t="shared" si="10"/>
        <v>#REF!</v>
      </c>
      <c r="W27" s="224" t="e">
        <f t="shared" si="11"/>
        <v>#REF!</v>
      </c>
      <c r="AB27" s="31">
        <v>4603005599</v>
      </c>
      <c r="AC27" s="31" t="s">
        <v>130</v>
      </c>
      <c r="AD27" s="31" t="s">
        <v>135</v>
      </c>
    </row>
    <row r="28" spans="1:32" s="31" customFormat="1" ht="15" customHeight="1">
      <c r="A28" s="27">
        <f t="shared" si="12"/>
        <v>19</v>
      </c>
      <c r="B28" s="46" t="str">
        <f>'-------НОВАЯ БАЗА'!B43</f>
        <v>Обоянский район</v>
      </c>
      <c r="C28" s="47" t="str">
        <f>'-------НОВАЯ БАЗА'!D43</f>
        <v>г. Обоянь</v>
      </c>
      <c r="D28" s="48" t="str">
        <f>'-------НОВАЯ БАЗА'!E43</f>
        <v>закрытая</v>
      </c>
      <c r="E28" s="48" t="str">
        <f>'-------НОВАЯ БАЗА'!F43</f>
        <v>ООО "Обоянские Коммунальные Тепловые Сети"</v>
      </c>
      <c r="F28" s="144">
        <f>'-------НОВАЯ БАЗА'!G43</f>
        <v>4616008283</v>
      </c>
      <c r="G28" s="147" t="e">
        <f>VLOOKUP(A28,'-------НОВАЯ БАЗА'!$A$6:$AG$487,6+MATCH($G$9,#REF!,0),0)</f>
        <v>#REF!</v>
      </c>
      <c r="H28" s="142">
        <f>VLOOKUP(A28,'-------НОВАЯ БАЗА'!$A$6:$AG$487,7+MATCH($H$9,СПИСОК_СТОЛБЦОВ_2,0),0)</f>
        <v>0</v>
      </c>
      <c r="I28" s="148">
        <f>VLOOKUP(A28,'-------НОВАЯ БАЗА'!$A$6:$AG$487,7+MATCH($I$9,СПИСОК_СТОЛБЦОВ_2,0),0)</f>
        <v>0</v>
      </c>
      <c r="J28" s="49" t="e">
        <f>VLOOKUP(A28,'-------НОВАЯ БАЗА'!$A$6:$AG$487,13+MATCH($J$9,СПИСОК_СТОЛБЦОВ_2,0),0)</f>
        <v>#REF!</v>
      </c>
      <c r="K28" s="50">
        <f>VLOOKUP(A28,'-------НОВАЯ БАЗА'!$A$6:$AG$487,7+MATCH($K$9,СПИСОК_СТОЛБЦОВ_2,0),0)</f>
        <v>0</v>
      </c>
      <c r="L28" s="51">
        <f>VLOOKUP(A28,'-------НОВАЯ БАЗА'!$A$6:$AG$487,7+MATCH($L$9,СПИСОК_СТОЛБЦОВ_2,0),0)</f>
        <v>0</v>
      </c>
      <c r="M28" s="166" t="e">
        <f t="shared" si="3"/>
        <v>#REF!</v>
      </c>
      <c r="N28" s="167" t="e">
        <f t="shared" si="4"/>
        <v>#REF!</v>
      </c>
      <c r="O28" s="166" t="e">
        <f t="shared" si="5"/>
        <v>#REF!</v>
      </c>
      <c r="P28" s="167" t="e">
        <f t="shared" si="6"/>
        <v>#REF!</v>
      </c>
      <c r="Q28" s="158" t="e">
        <f t="shared" si="13"/>
        <v>#REF!</v>
      </c>
      <c r="R28" s="176" t="e">
        <f t="shared" si="13"/>
        <v>#REF!</v>
      </c>
      <c r="S28" s="52" t="e">
        <f t="shared" si="8"/>
        <v>#REF!</v>
      </c>
      <c r="T28" s="178" t="e">
        <f t="shared" si="9"/>
        <v>#REF!</v>
      </c>
      <c r="U28" s="178" t="s">
        <v>17</v>
      </c>
      <c r="V28" s="224" t="e">
        <f t="shared" si="10"/>
        <v>#REF!</v>
      </c>
      <c r="W28" s="224" t="e">
        <f t="shared" si="11"/>
        <v>#REF!</v>
      </c>
      <c r="AB28" s="31">
        <v>4626006207</v>
      </c>
      <c r="AC28" s="31" t="s">
        <v>148</v>
      </c>
      <c r="AD28" s="31" t="s">
        <v>135</v>
      </c>
    </row>
    <row r="29" spans="1:32" s="31" customFormat="1" ht="15" customHeight="1">
      <c r="A29" s="27">
        <f t="shared" si="12"/>
        <v>20</v>
      </c>
      <c r="B29" s="46" t="str">
        <f>'-------НОВАЯ БАЗА'!B45</f>
        <v>Обоянский район</v>
      </c>
      <c r="C29" s="47" t="str">
        <f>'-------НОВАЯ БАЗА'!D45</f>
        <v>г. Обоянь</v>
      </c>
      <c r="D29" s="48" t="str">
        <f>'-------НОВАЯ БАЗА'!E45</f>
        <v>открытая</v>
      </c>
      <c r="E29" s="48" t="str">
        <f>'-------НОВАЯ БАЗА'!F45</f>
        <v>ООО "Обоянские Коммунальные Тепловые Сети"</v>
      </c>
      <c r="F29" s="144">
        <f>'-------НОВАЯ БАЗА'!G45</f>
        <v>4616008283</v>
      </c>
      <c r="G29" s="147" t="e">
        <f>VLOOKUP(A29,'-------НОВАЯ БАЗА'!$A$6:$AG$487,6+MATCH($G$9,#REF!,0),0)</f>
        <v>#REF!</v>
      </c>
      <c r="H29" s="142">
        <f>VLOOKUP(A29,'-------НОВАЯ БАЗА'!$A$6:$AG$487,7+MATCH($H$9,СПИСОК_СТОЛБЦОВ_2,0),0)</f>
        <v>3572.47</v>
      </c>
      <c r="I29" s="148">
        <f>VLOOKUP(A29,'-------НОВАЯ БАЗА'!$A$6:$AG$487,7+MATCH($I$9,СПИСОК_СТОЛБЦОВ_2,0),0)</f>
        <v>3986.88</v>
      </c>
      <c r="J29" s="49" t="e">
        <f>VLOOKUP(A29,'-------НОВАЯ БАЗА'!$A$6:$AG$487,13+MATCH($J$9,СПИСОК_СТОЛБЦОВ_2,0),0)</f>
        <v>#REF!</v>
      </c>
      <c r="K29" s="50">
        <f>VLOOKUP(A29,'-------НОВАЯ БАЗА'!$A$6:$AG$487,7+MATCH($K$9,СПИСОК_СТОЛБЦОВ_2,0),0)</f>
        <v>62.03</v>
      </c>
      <c r="L29" s="51">
        <f>VLOOKUP(A29,'-------НОВАЯ БАЗА'!$A$6:$AG$487,7+MATCH($L$9,СПИСОК_СТОЛБЦОВ_2,0),0)</f>
        <v>64.67</v>
      </c>
      <c r="M29" s="166" t="e">
        <f t="shared" si="3"/>
        <v>#REF!</v>
      </c>
      <c r="N29" s="167" t="e">
        <f t="shared" si="4"/>
        <v>#REF!</v>
      </c>
      <c r="O29" s="166" t="e">
        <f t="shared" si="5"/>
        <v>#REF!</v>
      </c>
      <c r="P29" s="167" t="e">
        <f t="shared" si="6"/>
        <v>#REF!</v>
      </c>
      <c r="Q29" s="158" t="e">
        <f t="shared" si="13"/>
        <v>#REF!</v>
      </c>
      <c r="R29" s="176" t="e">
        <f t="shared" si="13"/>
        <v>#REF!</v>
      </c>
      <c r="S29" s="52" t="e">
        <f t="shared" si="8"/>
        <v>#REF!</v>
      </c>
      <c r="T29" s="178" t="e">
        <f t="shared" si="9"/>
        <v>#REF!</v>
      </c>
      <c r="U29" s="178" t="s">
        <v>17</v>
      </c>
      <c r="V29" s="224" t="e">
        <f t="shared" si="10"/>
        <v>#REF!</v>
      </c>
      <c r="W29" s="224" t="e">
        <f t="shared" si="11"/>
        <v>#REF!</v>
      </c>
      <c r="AB29" s="31">
        <v>4632077904</v>
      </c>
      <c r="AC29" s="31" t="s">
        <v>149</v>
      </c>
      <c r="AD29" s="31" t="s">
        <v>134</v>
      </c>
    </row>
    <row r="30" spans="1:32" s="31" customFormat="1" ht="15" customHeight="1">
      <c r="A30" s="27">
        <f t="shared" si="12"/>
        <v>21</v>
      </c>
      <c r="B30" s="46" t="str">
        <f>'-------НОВАЯ БАЗА'!B47</f>
        <v>Октябрьский район</v>
      </c>
      <c r="C30" s="47" t="str">
        <f>'-------НОВАЯ БАЗА'!D47</f>
        <v>п.Прямицыно</v>
      </c>
      <c r="D30" s="48" t="str">
        <f>'-------НОВАЯ БАЗА'!E47</f>
        <v>закрытая</v>
      </c>
      <c r="E30" s="48" t="str">
        <f>'-------НОВАЯ БАЗА'!F47</f>
        <v xml:space="preserve">ООО "Коммунальщик" </v>
      </c>
      <c r="F30" s="144">
        <f>'-------НОВАЯ БАЗА'!G47</f>
        <v>4617004147</v>
      </c>
      <c r="G30" s="147" t="e">
        <f>VLOOKUP(A30,'-------НОВАЯ БАЗА'!$A$6:$AG$487,6+MATCH($G$9,#REF!,0),0)</f>
        <v>#REF!</v>
      </c>
      <c r="H30" s="142">
        <f>VLOOKUP(A30,'-------НОВАЯ БАЗА'!$A$6:$AG$487,7+MATCH($H$9,СПИСОК_СТОЛБЦОВ_2,0),0)</f>
        <v>0</v>
      </c>
      <c r="I30" s="148">
        <f>VLOOKUP(A30,'-------НОВАЯ БАЗА'!$A$6:$AG$487,7+MATCH($I$9,СПИСОК_СТОЛБЦОВ_2,0),0)</f>
        <v>0</v>
      </c>
      <c r="J30" s="49" t="e">
        <f>VLOOKUP(A30,'-------НОВАЯ БАЗА'!$A$6:$AG$487,13+MATCH($J$9,СПИСОК_СТОЛБЦОВ_2,0),0)</f>
        <v>#REF!</v>
      </c>
      <c r="K30" s="50">
        <f>VLOOKUP(A30,'-------НОВАЯ БАЗА'!$A$6:$AG$487,7+MATCH($K$9,СПИСОК_СТОЛБЦОВ_2,0),0)</f>
        <v>45.55</v>
      </c>
      <c r="L30" s="51">
        <f>VLOOKUP(A30,'-------НОВАЯ БАЗА'!$A$6:$AG$487,7+MATCH($L$9,СПИСОК_СТОЛБЦОВ_2,0),0)</f>
        <v>46.13</v>
      </c>
      <c r="M30" s="166" t="e">
        <f t="shared" si="3"/>
        <v>#REF!</v>
      </c>
      <c r="N30" s="167" t="e">
        <f t="shared" si="4"/>
        <v>#REF!</v>
      </c>
      <c r="O30" s="166" t="e">
        <f t="shared" si="5"/>
        <v>#REF!</v>
      </c>
      <c r="P30" s="167" t="e">
        <f t="shared" si="6"/>
        <v>#REF!</v>
      </c>
      <c r="Q30" s="158" t="e">
        <f t="shared" si="13"/>
        <v>#REF!</v>
      </c>
      <c r="R30" s="176" t="e">
        <f t="shared" si="13"/>
        <v>#REF!</v>
      </c>
      <c r="S30" s="52" t="e">
        <f t="shared" si="8"/>
        <v>#REF!</v>
      </c>
      <c r="T30" s="178" t="e">
        <f t="shared" si="9"/>
        <v>#REF!</v>
      </c>
      <c r="U30" s="178" t="s">
        <v>17</v>
      </c>
      <c r="V30" s="224" t="e">
        <f t="shared" si="10"/>
        <v>#REF!</v>
      </c>
      <c r="W30" s="224" t="e">
        <f t="shared" si="11"/>
        <v>#REF!</v>
      </c>
      <c r="AB30" s="31">
        <v>7729314745</v>
      </c>
      <c r="AC30" s="31" t="s">
        <v>150</v>
      </c>
      <c r="AD30" s="31" t="s">
        <v>134</v>
      </c>
    </row>
    <row r="31" spans="1:32" s="31" customFormat="1" ht="15" customHeight="1">
      <c r="A31" s="27">
        <f t="shared" si="12"/>
        <v>22</v>
      </c>
      <c r="B31" s="46" t="str">
        <f>'-------НОВАЯ БАЗА'!B49</f>
        <v>Поныровский район</v>
      </c>
      <c r="C31" s="47" t="str">
        <f>'-------НОВАЯ БАЗА'!D49</f>
        <v>п.Поныри</v>
      </c>
      <c r="D31" s="48" t="str">
        <f>'-------НОВАЯ БАЗА'!E49</f>
        <v>закрытая</v>
      </c>
      <c r="E31" s="48" t="str">
        <f>'-------НОВАЯ БАЗА'!F49</f>
        <v>ООО Теплосети п.Поныри</v>
      </c>
      <c r="F31" s="144">
        <f>'-------НОВАЯ БАЗА'!G49</f>
        <v>4618003724</v>
      </c>
      <c r="G31" s="147" t="e">
        <f>VLOOKUP(A31,'-------НОВАЯ БАЗА'!$A$6:$AG$487,6+MATCH($G$9,#REF!,0),0)</f>
        <v>#REF!</v>
      </c>
      <c r="H31" s="142">
        <f>VLOOKUP(A31,'-------НОВАЯ БАЗА'!$A$6:$AG$487,7+MATCH($H$9,СПИСОК_СТОЛБЦОВ_2,0),0)</f>
        <v>0</v>
      </c>
      <c r="I31" s="148">
        <f>VLOOKUP(A31,'-------НОВАЯ БАЗА'!$A$6:$AG$487,7+MATCH($I$9,СПИСОК_СТОЛБЦОВ_2,0),0)</f>
        <v>0</v>
      </c>
      <c r="J31" s="49" t="e">
        <f>VLOOKUP(A31,'-------НОВАЯ БАЗА'!$A$6:$AG$487,13+MATCH($J$9,СПИСОК_СТОЛБЦОВ_2,0),0)</f>
        <v>#REF!</v>
      </c>
      <c r="K31" s="50">
        <f>VLOOKUP(A31,'-------НОВАЯ БАЗА'!$A$6:$AG$487,7+MATCH($K$9,СПИСОК_СТОЛБЦОВ_2,0),0)</f>
        <v>46.71</v>
      </c>
      <c r="L31" s="51">
        <f>VLOOKUP(A31,'-------НОВАЯ БАЗА'!$A$6:$AG$487,7+MATCH($L$9,СПИСОК_СТОЛБЦОВ_2,0),0)</f>
        <v>52.5</v>
      </c>
      <c r="M31" s="166" t="e">
        <f t="shared" si="3"/>
        <v>#REF!</v>
      </c>
      <c r="N31" s="167" t="e">
        <f t="shared" si="4"/>
        <v>#REF!</v>
      </c>
      <c r="O31" s="166" t="e">
        <f t="shared" si="5"/>
        <v>#REF!</v>
      </c>
      <c r="P31" s="167" t="e">
        <f t="shared" si="6"/>
        <v>#REF!</v>
      </c>
      <c r="Q31" s="158" t="e">
        <f t="shared" si="13"/>
        <v>#REF!</v>
      </c>
      <c r="R31" s="176" t="e">
        <f t="shared" si="13"/>
        <v>#REF!</v>
      </c>
      <c r="S31" s="52" t="e">
        <f t="shared" si="8"/>
        <v>#REF!</v>
      </c>
      <c r="T31" s="178" t="e">
        <f t="shared" si="9"/>
        <v>#REF!</v>
      </c>
      <c r="U31" s="53" t="s">
        <v>17</v>
      </c>
      <c r="V31" s="224" t="e">
        <f t="shared" si="10"/>
        <v>#REF!</v>
      </c>
      <c r="W31" s="224" t="e">
        <f t="shared" si="11"/>
        <v>#REF!</v>
      </c>
      <c r="AB31" s="31">
        <v>4633039010</v>
      </c>
      <c r="AC31" s="31" t="s">
        <v>151</v>
      </c>
      <c r="AD31" s="31" t="s">
        <v>135</v>
      </c>
    </row>
    <row r="32" spans="1:32" s="31" customFormat="1" ht="15" customHeight="1">
      <c r="A32" s="27">
        <f t="shared" si="12"/>
        <v>23</v>
      </c>
      <c r="B32" s="46" t="str">
        <f>'-------НОВАЯ БАЗА'!B51</f>
        <v>Рыльский район</v>
      </c>
      <c r="C32" s="47" t="str">
        <f>'-------НОВАЯ БАЗА'!D51</f>
        <v>город Рыльск</v>
      </c>
      <c r="D32" s="48" t="str">
        <f>'-------НОВАЯ БАЗА'!E51</f>
        <v>открытая</v>
      </c>
      <c r="E32" s="48" t="str">
        <f>'-------НОВАЯ БАЗА'!F51</f>
        <v>ООО "ПРОМ-ЭНЕРГО-СЕРВИС"</v>
      </c>
      <c r="F32" s="144">
        <f>'-------НОВАЯ БАЗА'!G51</f>
        <v>4620014875</v>
      </c>
      <c r="G32" s="147" t="e">
        <f>VLOOKUP(A32,'-------НОВАЯ БАЗА'!$A$6:$AG$487,6+MATCH($G$9,#REF!,0),0)</f>
        <v>#REF!</v>
      </c>
      <c r="H32" s="142">
        <f>VLOOKUP(A32,'-------НОВАЯ БАЗА'!$A$6:$AG$487,7+MATCH($H$9,СПИСОК_СТОЛБЦОВ_2,0),0)</f>
        <v>2455.14</v>
      </c>
      <c r="I32" s="148">
        <f>VLOOKUP(A32,'-------НОВАЯ БАЗА'!$A$6:$AG$487,7+MATCH($I$9,СПИСОК_СТОЛБЦОВ_2,0),0)</f>
        <v>2798.86</v>
      </c>
      <c r="J32" s="49" t="e">
        <f>VLOOKUP(A32,'-------НОВАЯ БАЗА'!$A$6:$AG$487,13+MATCH($J$9,СПИСОК_СТОЛБЦОВ_2,0),0)</f>
        <v>#REF!</v>
      </c>
      <c r="K32" s="50">
        <f>VLOOKUP(A32,'-------НОВАЯ БАЗА'!$A$6:$AG$487,7+MATCH($K$9,СПИСОК_СТОЛБЦОВ_2,0),0)</f>
        <v>47.98</v>
      </c>
      <c r="L32" s="51">
        <f>VLOOKUP(A32,'-------НОВАЯ БАЗА'!$A$6:$AG$487,7+MATCH($L$9,СПИСОК_СТОЛБЦОВ_2,0),0)</f>
        <v>52.86</v>
      </c>
      <c r="M32" s="166" t="e">
        <f t="shared" si="3"/>
        <v>#REF!</v>
      </c>
      <c r="N32" s="167" t="e">
        <f t="shared" si="4"/>
        <v>#REF!</v>
      </c>
      <c r="O32" s="166" t="e">
        <f t="shared" si="5"/>
        <v>#REF!</v>
      </c>
      <c r="P32" s="167" t="e">
        <f t="shared" si="6"/>
        <v>#REF!</v>
      </c>
      <c r="Q32" s="158" t="e">
        <f t="shared" si="13"/>
        <v>#REF!</v>
      </c>
      <c r="R32" s="176" t="e">
        <f t="shared" si="13"/>
        <v>#REF!</v>
      </c>
      <c r="S32" s="52" t="e">
        <f t="shared" si="8"/>
        <v>#REF!</v>
      </c>
      <c r="T32" s="178" t="e">
        <f t="shared" si="9"/>
        <v>#REF!</v>
      </c>
      <c r="U32" s="178" t="s">
        <v>17</v>
      </c>
      <c r="V32" s="224" t="e">
        <f t="shared" si="10"/>
        <v>#REF!</v>
      </c>
      <c r="W32" s="224" t="e">
        <f t="shared" si="11"/>
        <v>#REF!</v>
      </c>
      <c r="AB32" s="31">
        <v>4622005001</v>
      </c>
      <c r="AC32" s="31" t="s">
        <v>152</v>
      </c>
      <c r="AD32" s="31" t="s">
        <v>135</v>
      </c>
    </row>
    <row r="33" spans="1:30" s="31" customFormat="1" ht="15" customHeight="1">
      <c r="A33" s="27">
        <f t="shared" si="12"/>
        <v>24</v>
      </c>
      <c r="B33" s="46" t="str">
        <f>'-------НОВАЯ БАЗА'!B53</f>
        <v>Рыльский район</v>
      </c>
      <c r="C33" s="47" t="str">
        <f>'-------НОВАЯ БАЗА'!D53</f>
        <v>п.Учительский Ивановский сельсовет</v>
      </c>
      <c r="D33" s="48" t="str">
        <f>'-------НОВАЯ БАЗА'!E53</f>
        <v>закрытая</v>
      </c>
      <c r="E33" s="48" t="str">
        <f>'-------НОВАЯ БАЗА'!F53</f>
        <v>ООО "ПРОМ-ЭНЕРГО-СЕРВИС"</v>
      </c>
      <c r="F33" s="144">
        <f>'-------НОВАЯ БАЗА'!G53</f>
        <v>4620014875</v>
      </c>
      <c r="G33" s="147" t="e">
        <f>VLOOKUP(A33,'-------НОВАЯ БАЗА'!$A$6:$AG$487,6+MATCH($G$9,#REF!,0),0)</f>
        <v>#REF!</v>
      </c>
      <c r="H33" s="142">
        <f>VLOOKUP(A33,'-------НОВАЯ БАЗА'!$A$6:$AG$487,7+MATCH($H$9,СПИСОК_СТОЛБЦОВ_2,0),0)</f>
        <v>2169.3200000000002</v>
      </c>
      <c r="I33" s="148">
        <f>VLOOKUP(A33,'-------НОВАЯ БАЗА'!$A$6:$AG$487,7+MATCH($I$9,СПИСОК_СТОЛБЦОВ_2,0),0)</f>
        <v>2473.02</v>
      </c>
      <c r="J33" s="49" t="e">
        <f>VLOOKUP(A33,'-------НОВАЯ БАЗА'!$A$6:$AG$487,13+MATCH($J$9,СПИСОК_СТОЛБЦОВ_2,0),0)</f>
        <v>#REF!</v>
      </c>
      <c r="K33" s="50">
        <f>VLOOKUP(A33,'-------НОВАЯ БАЗА'!$A$6:$AG$487,7+MATCH($K$9,СПИСОК_СТОЛБЦОВ_2,0),0)</f>
        <v>0</v>
      </c>
      <c r="L33" s="51">
        <f>VLOOKUP(A33,'-------НОВАЯ БАЗА'!$A$6:$AG$487,7+MATCH($L$9,СПИСОК_СТОЛБЦОВ_2,0),0)</f>
        <v>0</v>
      </c>
      <c r="M33" s="166" t="e">
        <f t="shared" si="3"/>
        <v>#REF!</v>
      </c>
      <c r="N33" s="167" t="e">
        <f t="shared" si="4"/>
        <v>#REF!</v>
      </c>
      <c r="O33" s="166" t="e">
        <f t="shared" si="5"/>
        <v>#REF!</v>
      </c>
      <c r="P33" s="167" t="e">
        <f t="shared" si="6"/>
        <v>#REF!</v>
      </c>
      <c r="Q33" s="158" t="e">
        <f t="shared" si="13"/>
        <v>#REF!</v>
      </c>
      <c r="R33" s="176" t="e">
        <f t="shared" si="13"/>
        <v>#REF!</v>
      </c>
      <c r="S33" s="52" t="e">
        <f t="shared" si="8"/>
        <v>#REF!</v>
      </c>
      <c r="T33" s="178" t="e">
        <f t="shared" si="9"/>
        <v>#REF!</v>
      </c>
      <c r="U33" s="178" t="s">
        <v>17</v>
      </c>
      <c r="V33" s="224" t="e">
        <f t="shared" si="10"/>
        <v>#REF!</v>
      </c>
      <c r="W33" s="224" t="e">
        <f t="shared" si="11"/>
        <v>#REF!</v>
      </c>
      <c r="AB33" s="31">
        <v>3666120176</v>
      </c>
      <c r="AC33" s="31" t="s">
        <v>90</v>
      </c>
      <c r="AD33" s="31" t="s">
        <v>135</v>
      </c>
    </row>
    <row r="34" spans="1:30" s="31" customFormat="1" ht="15" customHeight="1">
      <c r="A34" s="27">
        <f t="shared" si="12"/>
        <v>25</v>
      </c>
      <c r="B34" s="46" t="str">
        <f>'-------НОВАЯ БАЗА'!B55</f>
        <v>Рыльский район</v>
      </c>
      <c r="C34" s="47" t="str">
        <f>'-------НОВАЯ БАЗА'!D55</f>
        <v xml:space="preserve"> Ивановский сельсовет</v>
      </c>
      <c r="D34" s="48" t="str">
        <f>'-------НОВАЯ БАЗА'!E55</f>
        <v>открытая</v>
      </c>
      <c r="E34" s="48" t="str">
        <f>'-------НОВАЯ БАЗА'!F55</f>
        <v xml:space="preserve">ФГБУ "Санаторий "Марьино" </v>
      </c>
      <c r="F34" s="144">
        <f>'-------НОВАЯ БАЗА'!G55</f>
        <v>4620001192</v>
      </c>
      <c r="G34" s="147" t="e">
        <f>VLOOKUP(A34,'-------НОВАЯ БАЗА'!$A$6:$AG$487,6+MATCH($G$9,#REF!,0),0)</f>
        <v>#REF!</v>
      </c>
      <c r="H34" s="142">
        <f>VLOOKUP(A34,'-------НОВАЯ БАЗА'!$A$6:$AG$487,7+MATCH($H$9,СПИСОК_СТОЛБЦОВ_2,0),0)</f>
        <v>2169.5100000000002</v>
      </c>
      <c r="I34" s="148">
        <f>VLOOKUP(A34,'-------НОВАЯ БАЗА'!$A$6:$AG$487,7+MATCH($I$9,СПИСОК_СТОЛБЦОВ_2,0),0)</f>
        <v>2473.2399999999998</v>
      </c>
      <c r="J34" s="49" t="e">
        <f>VLOOKUP(A34,'-------НОВАЯ БАЗА'!$A$6:$AG$487,13+MATCH($J$9,СПИСОК_СТОЛБЦОВ_2,0),0)</f>
        <v>#REF!</v>
      </c>
      <c r="K34" s="50">
        <f>VLOOKUP(A34,'-------НОВАЯ БАЗА'!$A$6:$AG$487,7+MATCH($K$9,СПИСОК_СТОЛБЦОВ_2,0),0)</f>
        <v>19.931999999999999</v>
      </c>
      <c r="L34" s="51">
        <f>VLOOKUP(A34,'-------НОВАЯ БАЗА'!$A$6:$AG$487,7+MATCH($L$9,СПИСОК_СТОЛБЦОВ_2,0),0)</f>
        <v>22.66</v>
      </c>
      <c r="M34" s="166" t="e">
        <f t="shared" si="3"/>
        <v>#REF!</v>
      </c>
      <c r="N34" s="167" t="e">
        <f t="shared" si="4"/>
        <v>#REF!</v>
      </c>
      <c r="O34" s="166" t="e">
        <f t="shared" si="5"/>
        <v>#REF!</v>
      </c>
      <c r="P34" s="167" t="e">
        <f t="shared" si="6"/>
        <v>#REF!</v>
      </c>
      <c r="Q34" s="158" t="e">
        <f t="shared" si="13"/>
        <v>#REF!</v>
      </c>
      <c r="R34" s="176" t="e">
        <f t="shared" si="13"/>
        <v>#REF!</v>
      </c>
      <c r="S34" s="52" t="e">
        <f t="shared" si="8"/>
        <v>#REF!</v>
      </c>
      <c r="T34" s="178" t="e">
        <f t="shared" si="9"/>
        <v>#REF!</v>
      </c>
      <c r="U34" s="204" t="s">
        <v>16</v>
      </c>
      <c r="V34" s="224"/>
      <c r="W34" s="224"/>
    </row>
    <row r="35" spans="1:30" s="31" customFormat="1" ht="15" customHeight="1">
      <c r="A35" s="27">
        <f t="shared" si="12"/>
        <v>26</v>
      </c>
      <c r="B35" s="46" t="str">
        <f>'-------НОВАЯ БАЗА'!B57</f>
        <v>Рыльский район</v>
      </c>
      <c r="C35" s="47" t="str">
        <f>'-------НОВАЯ БАЗА'!D57</f>
        <v xml:space="preserve"> Ивановский сельсовет</v>
      </c>
      <c r="D35" s="48" t="str">
        <f>'-------НОВАЯ БАЗА'!E57</f>
        <v>закрытая</v>
      </c>
      <c r="E35" s="48" t="str">
        <f>'-------НОВАЯ БАЗА'!F57</f>
        <v>ГУПКО "Курскоблжилкомхоз"</v>
      </c>
      <c r="F35" s="144">
        <f>'-------НОВАЯ БАЗА'!G57</f>
        <v>4632024035</v>
      </c>
      <c r="G35" s="147" t="e">
        <f>VLOOKUP(A35,'-------НОВАЯ БАЗА'!$A$6:$AG$487,6+MATCH($G$9,#REF!,0),0)</f>
        <v>#REF!</v>
      </c>
      <c r="H35" s="142">
        <f>VLOOKUP(A35,'-------НОВАЯ БАЗА'!$A$6:$AG$487,7+MATCH($H$9,СПИСОК_СТОЛБЦОВ_2,0),0)</f>
        <v>0</v>
      </c>
      <c r="I35" s="148">
        <f>VLOOKUP(A35,'-------НОВАЯ БАЗА'!$A$6:$AG$487,7+MATCH($I$9,СПИСОК_СТОЛБЦОВ_2,0),0)</f>
        <v>0</v>
      </c>
      <c r="J35" s="49" t="e">
        <f>VLOOKUP(A35,'-------НОВАЯ БАЗА'!$A$6:$AG$487,13+MATCH($J$9,СПИСОК_СТОЛБЦОВ_2,0),0)</f>
        <v>#REF!</v>
      </c>
      <c r="K35" s="50">
        <f>VLOOKUP(A35,'-------НОВАЯ БАЗА'!$A$6:$AG$487,7+MATCH($K$9,СПИСОК_СТОЛБЦОВ_2,0),0)</f>
        <v>58.403999999999996</v>
      </c>
      <c r="L35" s="51">
        <f>VLOOKUP(A35,'-------НОВАЯ БАЗА'!$A$6:$AG$487,7+MATCH($L$9,СПИСОК_СТОЛБЦОВ_2,0),0)</f>
        <v>65.411999999999992</v>
      </c>
      <c r="M35" s="166" t="e">
        <f t="shared" si="3"/>
        <v>#REF!</v>
      </c>
      <c r="N35" s="167" t="e">
        <f t="shared" si="4"/>
        <v>#REF!</v>
      </c>
      <c r="O35" s="166" t="e">
        <f t="shared" si="5"/>
        <v>#REF!</v>
      </c>
      <c r="P35" s="167" t="e">
        <f t="shared" si="6"/>
        <v>#REF!</v>
      </c>
      <c r="Q35" s="158" t="e">
        <f t="shared" si="13"/>
        <v>#REF!</v>
      </c>
      <c r="R35" s="176" t="e">
        <f t="shared" si="13"/>
        <v>#REF!</v>
      </c>
      <c r="S35" s="52" t="e">
        <f t="shared" si="8"/>
        <v>#REF!</v>
      </c>
      <c r="T35" s="178" t="e">
        <f t="shared" si="9"/>
        <v>#REF!</v>
      </c>
      <c r="U35" s="178" t="s">
        <v>16</v>
      </c>
      <c r="V35" s="224"/>
      <c r="W35" s="224"/>
    </row>
    <row r="36" spans="1:30" s="31" customFormat="1" ht="15" customHeight="1">
      <c r="A36" s="27">
        <f t="shared" si="12"/>
        <v>27</v>
      </c>
      <c r="B36" s="46" t="str">
        <f>'-------НОВАЯ БАЗА'!B59</f>
        <v>Советский район</v>
      </c>
      <c r="C36" s="47" t="str">
        <f>'-------НОВАЯ БАЗА'!D59</f>
        <v>Советский сельсовет</v>
      </c>
      <c r="D36" s="48" t="str">
        <f>'-------НОВАЯ БАЗА'!E59</f>
        <v>Закрытая</v>
      </c>
      <c r="E36" s="48" t="str">
        <f>'-------НОВАЯ БАЗА'!F59</f>
        <v>ГУПКО "Курскоблжилкомхоз"</v>
      </c>
      <c r="F36" s="144">
        <f>'-------НОВАЯ БАЗА'!G59</f>
        <v>4632024035</v>
      </c>
      <c r="G36" s="147" t="e">
        <f>VLOOKUP(A36,'-------НОВАЯ БАЗА'!$A$6:$AG$487,6+MATCH($G$9,#REF!,0),0)</f>
        <v>#REF!</v>
      </c>
      <c r="H36" s="142">
        <f>VLOOKUP(A36,'-------НОВАЯ БАЗА'!$A$6:$AG$487,7+MATCH($H$9,СПИСОК_СТОЛБЦОВ_2,0),0)</f>
        <v>0</v>
      </c>
      <c r="I36" s="148">
        <f>VLOOKUP(A36,'-------НОВАЯ БАЗА'!$A$6:$AG$487,7+MATCH($I$9,СПИСОК_СТОЛБЦОВ_2,0),0)</f>
        <v>0</v>
      </c>
      <c r="J36" s="49" t="e">
        <f>VLOOKUP(A36,'-------НОВАЯ БАЗА'!$A$6:$AG$487,13+MATCH($J$9,СПИСОК_СТОЛБЦОВ_2,0),0)</f>
        <v>#REF!</v>
      </c>
      <c r="K36" s="50">
        <f>VLOOKUP(A36,'-------НОВАЯ БАЗА'!$A$6:$AG$487,7+MATCH($K$9,СПИСОК_СТОЛБЦОВ_2,0),0)</f>
        <v>72.983999999999995</v>
      </c>
      <c r="L36" s="51">
        <f>VLOOKUP(A36,'-------НОВАЯ БАЗА'!$A$6:$AG$487,7+MATCH($L$9,СПИСОК_СТОЛБЦОВ_2,0),0)</f>
        <v>77.051999999999992</v>
      </c>
      <c r="M36" s="166" t="e">
        <f t="shared" si="3"/>
        <v>#REF!</v>
      </c>
      <c r="N36" s="167" t="e">
        <f t="shared" si="4"/>
        <v>#REF!</v>
      </c>
      <c r="O36" s="166" t="e">
        <f t="shared" si="5"/>
        <v>#REF!</v>
      </c>
      <c r="P36" s="167" t="e">
        <f t="shared" si="6"/>
        <v>#REF!</v>
      </c>
      <c r="Q36" s="158" t="e">
        <f t="shared" si="13"/>
        <v>#REF!</v>
      </c>
      <c r="R36" s="176" t="e">
        <f t="shared" si="13"/>
        <v>#REF!</v>
      </c>
      <c r="S36" s="52" t="e">
        <f t="shared" si="8"/>
        <v>#REF!</v>
      </c>
      <c r="T36" s="178" t="e">
        <f t="shared" si="9"/>
        <v>#REF!</v>
      </c>
      <c r="U36" s="178" t="s">
        <v>16</v>
      </c>
      <c r="V36" s="224"/>
      <c r="W36" s="224"/>
      <c r="X36" s="202"/>
    </row>
    <row r="37" spans="1:30" s="31" customFormat="1" ht="15" customHeight="1">
      <c r="A37" s="27">
        <f t="shared" si="12"/>
        <v>28</v>
      </c>
      <c r="B37" s="46" t="str">
        <f>'-------НОВАЯ БАЗА'!B61</f>
        <v>Суджанский район</v>
      </c>
      <c r="C37" s="47" t="str">
        <f>'-------НОВАЯ БАЗА'!D61</f>
        <v>г.Суджа</v>
      </c>
      <c r="D37" s="48" t="str">
        <f>'-------НОВАЯ БАЗА'!E61</f>
        <v>закрытая</v>
      </c>
      <c r="E37" s="48" t="str">
        <f>'-------НОВАЯ БАЗА'!F61</f>
        <v>МУП КЭТС г. Суджи</v>
      </c>
      <c r="F37" s="144">
        <f>'-------НОВАЯ БАЗА'!G61</f>
        <v>4623002116</v>
      </c>
      <c r="G37" s="147" t="e">
        <f>VLOOKUP(A37,'-------НОВАЯ БАЗА'!$A$6:$AG$487,6+MATCH($G$9,#REF!,0),0)</f>
        <v>#REF!</v>
      </c>
      <c r="H37" s="142">
        <f>VLOOKUP(A37,'-------НОВАЯ БАЗА'!$A$6:$AG$487,7+MATCH($H$9,СПИСОК_СТОЛБЦОВ_2,0),0)</f>
        <v>0</v>
      </c>
      <c r="I37" s="148">
        <f>VLOOKUP(A37,'-------НОВАЯ БАЗА'!$A$6:$AG$487,7+MATCH($I$9,СПИСОК_СТОЛБЦОВ_2,0),0)</f>
        <v>0</v>
      </c>
      <c r="J37" s="49" t="e">
        <f>VLOOKUP(A37,'-------НОВАЯ БАЗА'!$A$6:$AG$487,13+MATCH($J$9,СПИСОК_СТОЛБЦОВ_2,0),0)</f>
        <v>#REF!</v>
      </c>
      <c r="K37" s="50">
        <f>VLOOKUP(A37,'-------НОВАЯ БАЗА'!$A$6:$AG$487,7+MATCH($K$9,СПИСОК_СТОЛБЦОВ_2,0),0)</f>
        <v>0</v>
      </c>
      <c r="L37" s="51">
        <f>VLOOKUP(A37,'-------НОВАЯ БАЗА'!$A$6:$AG$487,7+MATCH($L$9,СПИСОК_СТОЛБЦОВ_2,0),0)</f>
        <v>0</v>
      </c>
      <c r="M37" s="166" t="e">
        <f t="shared" si="3"/>
        <v>#REF!</v>
      </c>
      <c r="N37" s="167" t="e">
        <f t="shared" si="4"/>
        <v>#REF!</v>
      </c>
      <c r="O37" s="166" t="e">
        <f t="shared" si="5"/>
        <v>#REF!</v>
      </c>
      <c r="P37" s="167" t="e">
        <f t="shared" si="6"/>
        <v>#REF!</v>
      </c>
      <c r="Q37" s="158" t="e">
        <f t="shared" si="13"/>
        <v>#REF!</v>
      </c>
      <c r="R37" s="176" t="e">
        <f t="shared" si="13"/>
        <v>#REF!</v>
      </c>
      <c r="S37" s="52" t="e">
        <f t="shared" si="8"/>
        <v>#REF!</v>
      </c>
      <c r="T37" s="178" t="e">
        <f t="shared" si="9"/>
        <v>#REF!</v>
      </c>
      <c r="U37" s="204" t="s">
        <v>17</v>
      </c>
      <c r="V37" s="224"/>
      <c r="W37" s="224"/>
      <c r="X37" s="202"/>
    </row>
    <row r="38" spans="1:30" s="31" customFormat="1" ht="15" customHeight="1">
      <c r="A38" s="27">
        <f t="shared" si="12"/>
        <v>29</v>
      </c>
      <c r="B38" s="46" t="str">
        <f>'-------НОВАЯ БАЗА'!B63</f>
        <v>Черемисиновский район</v>
      </c>
      <c r="C38" s="47" t="str">
        <f>'-------НОВАЯ БАЗА'!D63</f>
        <v>Краснополянский  сельсовет</v>
      </c>
      <c r="D38" s="48" t="str">
        <f>'-------НОВАЯ БАЗА'!E63</f>
        <v>Закрытая</v>
      </c>
      <c r="E38" s="48" t="str">
        <f>'-------НОВАЯ БАЗА'!F63</f>
        <v xml:space="preserve">ГУПКО "Курскоблжилкомхоз" </v>
      </c>
      <c r="F38" s="144">
        <f>'-------НОВАЯ БАЗА'!G63</f>
        <v>4632024035</v>
      </c>
      <c r="G38" s="147" t="e">
        <f>VLOOKUP(A38,'-------НОВАЯ БАЗА'!$A$6:$AG$487,6+MATCH($G$9,#REF!,0),0)</f>
        <v>#REF!</v>
      </c>
      <c r="H38" s="142">
        <f>VLOOKUP(A38,'-------НОВАЯ БАЗА'!$A$6:$AG$487,7+MATCH($H$9,СПИСОК_СТОЛБЦОВ_2,0),0)</f>
        <v>0</v>
      </c>
      <c r="I38" s="148">
        <f>VLOOKUP(A38,'-------НОВАЯ БАЗА'!$A$6:$AG$487,7+MATCH($I$9,СПИСОК_СТОЛБЦОВ_2,0),0)</f>
        <v>0</v>
      </c>
      <c r="J38" s="49" t="e">
        <f>VLOOKUP(A38,'-------НОВАЯ БАЗА'!$A$6:$AG$487,13+MATCH($J$9,СПИСОК_СТОЛБЦОВ_2,0),0)</f>
        <v>#REF!</v>
      </c>
      <c r="K38" s="50">
        <f>VLOOKUP(A38,'-------НОВАЯ БАЗА'!$A$6:$AG$487,7+MATCH($K$9,СПИСОК_СТОЛБЦОВ_2,0),0)</f>
        <v>72.983999999999995</v>
      </c>
      <c r="L38" s="51">
        <f>VLOOKUP(A38,'-------НОВАЯ БАЗА'!$A$6:$AG$487,7+MATCH($L$9,СПИСОК_СТОЛБЦОВ_2,0),0)</f>
        <v>77.051999999999992</v>
      </c>
      <c r="M38" s="166" t="e">
        <f t="shared" si="3"/>
        <v>#REF!</v>
      </c>
      <c r="N38" s="167" t="e">
        <f t="shared" si="4"/>
        <v>#REF!</v>
      </c>
      <c r="O38" s="166" t="e">
        <f t="shared" si="5"/>
        <v>#REF!</v>
      </c>
      <c r="P38" s="167" t="e">
        <f t="shared" si="6"/>
        <v>#REF!</v>
      </c>
      <c r="Q38" s="158" t="e">
        <f t="shared" si="13"/>
        <v>#REF!</v>
      </c>
      <c r="R38" s="176" t="e">
        <f t="shared" si="13"/>
        <v>#REF!</v>
      </c>
      <c r="S38" s="52" t="e">
        <f t="shared" si="8"/>
        <v>#REF!</v>
      </c>
      <c r="T38" s="178" t="e">
        <f t="shared" si="9"/>
        <v>#REF!</v>
      </c>
      <c r="U38" s="178" t="s">
        <v>16</v>
      </c>
      <c r="V38" s="224"/>
      <c r="W38" s="224"/>
      <c r="X38" s="202"/>
    </row>
    <row r="39" spans="1:30" s="31" customFormat="1" ht="15" customHeight="1">
      <c r="A39" s="27">
        <f t="shared" si="12"/>
        <v>30</v>
      </c>
      <c r="B39" s="46" t="str">
        <f>'-------НОВАЯ БАЗА'!B65</f>
        <v>Железногорский район</v>
      </c>
      <c r="C39" s="47" t="str">
        <f>'-------НОВАЯ БАЗА'!D65</f>
        <v>город Железногорск</v>
      </c>
      <c r="D39" s="48" t="str">
        <f>'-------НОВАЯ БАЗА'!E65</f>
        <v>закрытая</v>
      </c>
      <c r="E39" s="48" t="str">
        <f>'-------НОВАЯ БАЗА'!F65</f>
        <v xml:space="preserve">МУП "Гортеплосеть"
</v>
      </c>
      <c r="F39" s="144">
        <f>'-------НОВАЯ БАЗА'!G65</f>
        <v>4633002394</v>
      </c>
      <c r="G39" s="147" t="e">
        <f>VLOOKUP(A39,'-------НОВАЯ БАЗА'!$A$6:$AG$487,6+MATCH($G$9,#REF!,0),0)</f>
        <v>#REF!</v>
      </c>
      <c r="H39" s="142">
        <f>VLOOKUP(A39,'-------НОВАЯ БАЗА'!$A$6:$AG$487,7+MATCH($H$9,СПИСОК_СТОЛБЦОВ_2,0),0)</f>
        <v>2326.91</v>
      </c>
      <c r="I39" s="148">
        <f>VLOOKUP(A39,'-------НОВАЯ БАЗА'!$A$6:$AG$487,7+MATCH($I$9,СПИСОК_СТОЛБЦОВ_2,0),0)</f>
        <v>2571.56</v>
      </c>
      <c r="J39" s="49" t="e">
        <f>VLOOKUP(A39,'-------НОВАЯ БАЗА'!$A$6:$AG$487,13+MATCH($J$9,СПИСОК_СТОЛБЦОВ_2,0),0)</f>
        <v>#REF!</v>
      </c>
      <c r="K39" s="50">
        <f>VLOOKUP(A39,'-------НОВАЯ БАЗА'!$A$6:$AG$487,7+MATCH($K$9,СПИСОК_СТОЛБЦОВ_2,0),0)</f>
        <v>38.448</v>
      </c>
      <c r="L39" s="51">
        <f>VLOOKUP(A39,'-------НОВАЯ БАЗА'!$A$6:$AG$487,7+MATCH($L$9,СПИСОК_СТОЛБЦОВ_2,0),0)</f>
        <v>40.775999999999996</v>
      </c>
      <c r="M39" s="166" t="e">
        <f t="shared" si="3"/>
        <v>#REF!</v>
      </c>
      <c r="N39" s="167" t="e">
        <f t="shared" si="4"/>
        <v>#REF!</v>
      </c>
      <c r="O39" s="166" t="e">
        <f t="shared" si="5"/>
        <v>#REF!</v>
      </c>
      <c r="P39" s="167" t="e">
        <f t="shared" si="6"/>
        <v>#REF!</v>
      </c>
      <c r="Q39" s="158" t="e">
        <f t="shared" si="13"/>
        <v>#REF!</v>
      </c>
      <c r="R39" s="176" t="e">
        <f t="shared" si="13"/>
        <v>#REF!</v>
      </c>
      <c r="S39" s="52" t="e">
        <f t="shared" si="8"/>
        <v>#REF!</v>
      </c>
      <c r="T39" s="178" t="e">
        <f t="shared" si="9"/>
        <v>#REF!</v>
      </c>
      <c r="U39" s="204" t="s">
        <v>16</v>
      </c>
      <c r="V39" s="224"/>
      <c r="W39" s="224"/>
      <c r="X39" s="202"/>
    </row>
    <row r="40" spans="1:30" s="31" customFormat="1" ht="15" customHeight="1">
      <c r="A40" s="27">
        <f t="shared" si="12"/>
        <v>31</v>
      </c>
      <c r="B40" s="46" t="str">
        <f>'-------НОВАЯ БАЗА'!B67</f>
        <v>Железногорский район</v>
      </c>
      <c r="C40" s="47" t="str">
        <f>'-------НОВАЯ БАЗА'!D67</f>
        <v>город Железногорск</v>
      </c>
      <c r="D40" s="48" t="str">
        <f>'-------НОВАЯ БАЗА'!E67</f>
        <v>закрытая</v>
      </c>
      <c r="E40" s="48" t="str">
        <f>'-------НОВАЯ БАЗА'!F67</f>
        <v>ООО "Комфорт"</v>
      </c>
      <c r="F40" s="144">
        <f>'-------НОВАЯ БАЗА'!G67</f>
        <v>4633022993</v>
      </c>
      <c r="G40" s="147" t="e">
        <f>VLOOKUP(A40,'-------НОВАЯ БАЗА'!$A$6:$AG$487,6+MATCH($G$9,#REF!,0),0)</f>
        <v>#REF!</v>
      </c>
      <c r="H40" s="142">
        <f>VLOOKUP(A40,'-------НОВАЯ БАЗА'!$A$6:$AG$487,7+MATCH($H$9,СПИСОК_СТОЛБЦОВ_2,0),0)</f>
        <v>1837.55</v>
      </c>
      <c r="I40" s="148">
        <f>VLOOKUP(A40,'-------НОВАЯ БАЗА'!$A$6:$AG$487,7+MATCH($I$9,СПИСОК_СТОЛБЦОВ_2,0),0)</f>
        <v>1964.56</v>
      </c>
      <c r="J40" s="49" t="e">
        <f>VLOOKUP(A40,'-------НОВАЯ БАЗА'!$A$6:$AG$487,13+MATCH($J$9,СПИСОК_СТОЛБЦОВ_2,0),0)</f>
        <v>#REF!</v>
      </c>
      <c r="K40" s="50">
        <f>VLOOKUP(A40,'-------НОВАЯ БАЗА'!$A$6:$AG$487,7+MATCH($K$9,СПИСОК_СТОЛБЦОВ_2,0),0)</f>
        <v>0</v>
      </c>
      <c r="L40" s="51">
        <f>VLOOKUP(A40,'-------НОВАЯ БАЗА'!$A$6:$AG$487,7+MATCH($L$9,СПИСОК_СТОЛБЦОВ_2,0),0)</f>
        <v>0</v>
      </c>
      <c r="M40" s="166" t="e">
        <f t="shared" si="3"/>
        <v>#REF!</v>
      </c>
      <c r="N40" s="167" t="e">
        <f t="shared" si="4"/>
        <v>#REF!</v>
      </c>
      <c r="O40" s="166" t="e">
        <f t="shared" si="5"/>
        <v>#REF!</v>
      </c>
      <c r="P40" s="167" t="e">
        <f t="shared" si="6"/>
        <v>#REF!</v>
      </c>
      <c r="Q40" s="158" t="e">
        <f t="shared" si="13"/>
        <v>#REF!</v>
      </c>
      <c r="R40" s="176" t="e">
        <f t="shared" si="13"/>
        <v>#REF!</v>
      </c>
      <c r="S40" s="52" t="e">
        <f t="shared" si="8"/>
        <v>#REF!</v>
      </c>
      <c r="T40" s="178" t="e">
        <f t="shared" si="9"/>
        <v>#REF!</v>
      </c>
      <c r="U40" s="204" t="s">
        <v>17</v>
      </c>
      <c r="V40" s="224"/>
      <c r="W40" s="224"/>
      <c r="X40" s="202"/>
    </row>
    <row r="41" spans="1:30" s="31" customFormat="1" ht="15" customHeight="1">
      <c r="A41" s="27">
        <f t="shared" si="12"/>
        <v>32</v>
      </c>
      <c r="B41" s="46" t="str">
        <f>'-------НОВАЯ БАЗА'!B69</f>
        <v>Железногорский район</v>
      </c>
      <c r="C41" s="47" t="str">
        <f>'-------НОВАЯ БАЗА'!D69</f>
        <v>город Железногорск</v>
      </c>
      <c r="D41" s="48" t="str">
        <f>'-------НОВАЯ БАЗА'!E69</f>
        <v>закрытая</v>
      </c>
      <c r="E41" s="48" t="str">
        <f>'-------НОВАЯ БАЗА'!F69</f>
        <v>ООО "Комфорт"</v>
      </c>
      <c r="F41" s="144">
        <f>'-------НОВАЯ БАЗА'!G69</f>
        <v>4633039010</v>
      </c>
      <c r="G41" s="147" t="e">
        <f>VLOOKUP(A41,'-------НОВАЯ БАЗА'!$A$6:$AG$487,6+MATCH($G$9,#REF!,0),0)</f>
        <v>#REF!</v>
      </c>
      <c r="H41" s="142">
        <f>VLOOKUP(A41,'-------НОВАЯ БАЗА'!$A$6:$AG$487,7+MATCH($H$9,СПИСОК_СТОЛБЦОВ_2,0),0)</f>
        <v>1717.71</v>
      </c>
      <c r="I41" s="148">
        <f>VLOOKUP(A41,'-------НОВАЯ БАЗА'!$A$6:$AG$487,7+MATCH($I$9,СПИСОК_СТОЛБЦОВ_2,0),0)</f>
        <v>1964.56</v>
      </c>
      <c r="J41" s="49" t="e">
        <f>VLOOKUP(A41,'-------НОВАЯ БАЗА'!$A$6:$AG$487,13+MATCH($J$9,СПИСОК_СТОЛБЦОВ_2,0),0)</f>
        <v>#REF!</v>
      </c>
      <c r="K41" s="50">
        <f>VLOOKUP(A41,'-------НОВАЯ БАЗА'!$A$6:$AG$487,7+MATCH($K$9,СПИСОК_СТОЛБЦОВ_2,0),0)</f>
        <v>0</v>
      </c>
      <c r="L41" s="51">
        <f>VLOOKUP(A41,'-------НОВАЯ БАЗА'!$A$6:$AG$487,7+MATCH($L$9,СПИСОК_СТОЛБЦОВ_2,0),0)</f>
        <v>0</v>
      </c>
      <c r="M41" s="166" t="e">
        <f t="shared" si="3"/>
        <v>#REF!</v>
      </c>
      <c r="N41" s="167" t="e">
        <f t="shared" si="4"/>
        <v>#REF!</v>
      </c>
      <c r="O41" s="166" t="e">
        <f t="shared" si="5"/>
        <v>#REF!</v>
      </c>
      <c r="P41" s="167" t="e">
        <f t="shared" si="6"/>
        <v>#REF!</v>
      </c>
      <c r="Q41" s="158" t="e">
        <f t="shared" si="13"/>
        <v>#REF!</v>
      </c>
      <c r="R41" s="176" t="e">
        <f t="shared" si="13"/>
        <v>#REF!</v>
      </c>
      <c r="S41" s="52" t="e">
        <f t="shared" si="8"/>
        <v>#REF!</v>
      </c>
      <c r="T41" s="178" t="e">
        <f t="shared" si="9"/>
        <v>#REF!</v>
      </c>
      <c r="U41" s="204" t="s">
        <v>17</v>
      </c>
      <c r="V41" s="224"/>
      <c r="W41" s="224"/>
      <c r="X41" s="202"/>
    </row>
    <row r="42" spans="1:30" s="31" customFormat="1" ht="15" customHeight="1">
      <c r="A42" s="27">
        <f t="shared" si="12"/>
        <v>33</v>
      </c>
      <c r="B42" s="46" t="str">
        <f>'-------НОВАЯ БАЗА'!B71</f>
        <v>Курский район</v>
      </c>
      <c r="C42" s="47" t="str">
        <f>'-------НОВАЯ БАЗА'!D71</f>
        <v>город Курск</v>
      </c>
      <c r="D42" s="48" t="str">
        <f>'-------НОВАЯ БАЗА'!E71</f>
        <v>открытая</v>
      </c>
      <c r="E42" s="48" t="str">
        <f>'-------НОВАЯ БАЗА'!F71</f>
        <v>Курский завод "Маяк" - филиал АО "Нижегородское научно-производственное объединение имени М.В.Фрунзе"</v>
      </c>
      <c r="F42" s="144">
        <f>'-------НОВАЯ БАЗА'!G71</f>
        <v>5261077695</v>
      </c>
      <c r="G42" s="147" t="e">
        <f>VLOOKUP(A42,'-------НОВАЯ БАЗА'!$A$6:$AG$487,6+MATCH($G$9,#REF!,0),0)</f>
        <v>#REF!</v>
      </c>
      <c r="H42" s="142">
        <f>VLOOKUP(A42,'-------НОВАЯ БАЗА'!$A$6:$AG$487,7+MATCH($H$9,СПИСОК_СТОЛБЦОВ_2,0),0)</f>
        <v>0</v>
      </c>
      <c r="I42" s="148">
        <f>VLOOKUP(A42,'-------НОВАЯ БАЗА'!$A$6:$AG$487,7+MATCH($I$9,СПИСОК_СТОЛБЦОВ_2,0),0)</f>
        <v>0</v>
      </c>
      <c r="J42" s="49" t="e">
        <f>VLOOKUP(A42,'-------НОВАЯ БАЗА'!$A$6:$AG$487,13+MATCH($J$9,СПИСОК_СТОЛБЦОВ_2,0),0)</f>
        <v>#REF!</v>
      </c>
      <c r="K42" s="50">
        <f>VLOOKUP(A42,'-------НОВАЯ БАЗА'!$A$6:$AG$487,7+MATCH($K$9,СПИСОК_СТОЛБЦОВ_2,0),0)</f>
        <v>25.94</v>
      </c>
      <c r="L42" s="51">
        <f>VLOOKUP(A42,'-------НОВАЯ БАЗА'!$A$6:$AG$487,7+MATCH($L$9,СПИСОК_СТОЛБЦОВ_2,0),0)</f>
        <v>31.13</v>
      </c>
      <c r="M42" s="166" t="e">
        <f t="shared" si="3"/>
        <v>#REF!</v>
      </c>
      <c r="N42" s="167" t="e">
        <f t="shared" si="4"/>
        <v>#REF!</v>
      </c>
      <c r="O42" s="166" t="e">
        <f t="shared" si="5"/>
        <v>#REF!</v>
      </c>
      <c r="P42" s="167" t="e">
        <f t="shared" si="6"/>
        <v>#REF!</v>
      </c>
      <c r="Q42" s="158" t="e">
        <f t="shared" si="13"/>
        <v>#REF!</v>
      </c>
      <c r="R42" s="176" t="e">
        <f t="shared" si="13"/>
        <v>#REF!</v>
      </c>
      <c r="S42" s="52" t="e">
        <f t="shared" si="8"/>
        <v>#REF!</v>
      </c>
      <c r="T42" s="178" t="e">
        <f t="shared" si="9"/>
        <v>#REF!</v>
      </c>
      <c r="U42" s="204" t="s">
        <v>16</v>
      </c>
      <c r="V42" s="224"/>
      <c r="W42" s="224"/>
      <c r="X42" s="202"/>
    </row>
    <row r="43" spans="1:30" s="31" customFormat="1" ht="15" customHeight="1">
      <c r="A43" s="27">
        <f t="shared" si="12"/>
        <v>34</v>
      </c>
      <c r="B43" s="46" t="str">
        <f>'-------НОВАЯ БАЗА'!B73</f>
        <v>Курский район</v>
      </c>
      <c r="C43" s="47" t="str">
        <f>'-------НОВАЯ БАЗА'!D73</f>
        <v>город Курск</v>
      </c>
      <c r="D43" s="48" t="str">
        <f>'-------НОВАЯ БАЗА'!E73</f>
        <v>открытая</v>
      </c>
      <c r="E43" s="48" t="str">
        <f>'-------НОВАЯ БАЗА'!F73</f>
        <v>ООО "Теплогенерирующая компания"</v>
      </c>
      <c r="F43" s="144">
        <f>'-------НОВАЯ БАЗА'!G73</f>
        <v>4632068226</v>
      </c>
      <c r="G43" s="147" t="e">
        <f>VLOOKUP(A43,'-------НОВАЯ БАЗА'!$A$6:$AG$487,6+MATCH($G$9,#REF!,0),0)</f>
        <v>#REF!</v>
      </c>
      <c r="H43" s="142">
        <f>VLOOKUP(A43,'-------НОВАЯ БАЗА'!$A$6:$AG$487,7+MATCH($H$9,СПИСОК_СТОЛБЦОВ_2,0),0)</f>
        <v>1828.75</v>
      </c>
      <c r="I43" s="148">
        <f>VLOOKUP(A43,'-------НОВАЯ БАЗА'!$A$6:$AG$487,7+MATCH($I$9,СПИСОК_СТОЛБЦОВ_2,0),0)</f>
        <v>2084.7600000000002</v>
      </c>
      <c r="J43" s="49" t="e">
        <f>VLOOKUP(A43,'-------НОВАЯ БАЗА'!$A$6:$AG$487,13+MATCH($J$9,СПИСОК_СТОЛБЦОВ_2,0),0)</f>
        <v>#REF!</v>
      </c>
      <c r="K43" s="50">
        <f>VLOOKUP(A43,'-------НОВАЯ БАЗА'!$A$6:$AG$487,7+MATCH($K$9,СПИСОК_СТОЛБЦОВ_2,0),0)</f>
        <v>34.36</v>
      </c>
      <c r="L43" s="51">
        <f>VLOOKUP(A43,'-------НОВАЯ БАЗА'!$A$6:$AG$487,7+MATCH($L$9,СПИСОК_СТОЛБЦОВ_2,0),0)</f>
        <v>38.65</v>
      </c>
      <c r="M43" s="166" t="e">
        <f t="shared" si="3"/>
        <v>#REF!</v>
      </c>
      <c r="N43" s="167" t="e">
        <f t="shared" si="4"/>
        <v>#REF!</v>
      </c>
      <c r="O43" s="166" t="e">
        <f t="shared" si="5"/>
        <v>#REF!</v>
      </c>
      <c r="P43" s="167" t="e">
        <f t="shared" si="6"/>
        <v>#REF!</v>
      </c>
      <c r="Q43" s="158" t="e">
        <f t="shared" si="13"/>
        <v>#REF!</v>
      </c>
      <c r="R43" s="176" t="e">
        <f t="shared" si="13"/>
        <v>#REF!</v>
      </c>
      <c r="S43" s="52" t="e">
        <f t="shared" si="8"/>
        <v>#REF!</v>
      </c>
      <c r="T43" s="178" t="e">
        <f t="shared" si="9"/>
        <v>#REF!</v>
      </c>
      <c r="U43" s="204" t="s">
        <v>16</v>
      </c>
      <c r="V43" s="224"/>
      <c r="W43" s="224"/>
      <c r="X43" s="202"/>
    </row>
    <row r="44" spans="1:30" s="31" customFormat="1" ht="15" customHeight="1">
      <c r="A44" s="27">
        <f t="shared" si="12"/>
        <v>35</v>
      </c>
      <c r="B44" s="46" t="str">
        <f>'-------НОВАЯ БАЗА'!B75</f>
        <v>Курский район</v>
      </c>
      <c r="C44" s="47" t="str">
        <f>'-------НОВАЯ БАЗА'!D75</f>
        <v>город Курск</v>
      </c>
      <c r="D44" s="48" t="str">
        <f>'-------НОВАЯ БАЗА'!E75</f>
        <v>Закрытая</v>
      </c>
      <c r="E44" s="48" t="str">
        <f>'-------НОВАЯ БАЗА'!F75</f>
        <v xml:space="preserve">ГУПКО "Курскоблжилкомхоз"                       </v>
      </c>
      <c r="F44" s="144">
        <f>'-------НОВАЯ БАЗА'!G75</f>
        <v>4632024035</v>
      </c>
      <c r="G44" s="147" t="e">
        <f>VLOOKUP(A44,'-------НОВАЯ БАЗА'!$A$6:$AG$487,6+MATCH($G$9,#REF!,0),0)</f>
        <v>#REF!</v>
      </c>
      <c r="H44" s="142">
        <f>VLOOKUP(A44,'-------НОВАЯ БАЗА'!$A$6:$AG$487,7+MATCH($H$9,СПИСОК_СТОЛБЦОВ_2,0),0)</f>
        <v>0</v>
      </c>
      <c r="I44" s="148">
        <f>VLOOKUP(A44,'-------НОВАЯ БАЗА'!$A$6:$AG$487,7+MATCH($I$9,СПИСОК_СТОЛБЦОВ_2,0),0)</f>
        <v>0</v>
      </c>
      <c r="J44" s="49" t="e">
        <f>VLOOKUP(A44,'-------НОВАЯ БАЗА'!$A$6:$AG$487,13+MATCH($J$9,СПИСОК_СТОЛБЦОВ_2,0),0)</f>
        <v>#REF!</v>
      </c>
      <c r="K44" s="50">
        <f>VLOOKUP(A44,'-------НОВАЯ БАЗА'!$A$6:$AG$487,7+MATCH($K$9,СПИСОК_СТОЛБЦОВ_2,0),0)</f>
        <v>32.027999999999999</v>
      </c>
      <c r="L44" s="51">
        <f>VLOOKUP(A44,'-------НОВАЯ БАЗА'!$A$6:$AG$487,7+MATCH($L$9,СПИСОК_СТОЛБЦОВ_2,0),0)</f>
        <v>34.595999999999997</v>
      </c>
      <c r="M44" s="166" t="e">
        <f t="shared" si="3"/>
        <v>#REF!</v>
      </c>
      <c r="N44" s="167" t="e">
        <f t="shared" si="4"/>
        <v>#REF!</v>
      </c>
      <c r="O44" s="166" t="e">
        <f t="shared" si="5"/>
        <v>#REF!</v>
      </c>
      <c r="P44" s="167" t="e">
        <f t="shared" si="6"/>
        <v>#REF!</v>
      </c>
      <c r="Q44" s="158" t="e">
        <f t="shared" si="13"/>
        <v>#REF!</v>
      </c>
      <c r="R44" s="176" t="e">
        <f t="shared" si="13"/>
        <v>#REF!</v>
      </c>
      <c r="S44" s="52" t="e">
        <f t="shared" si="8"/>
        <v>#REF!</v>
      </c>
      <c r="T44" s="178" t="e">
        <f t="shared" si="9"/>
        <v>#REF!</v>
      </c>
      <c r="U44" s="178" t="s">
        <v>16</v>
      </c>
      <c r="V44" s="224"/>
      <c r="W44" s="224"/>
      <c r="X44" s="202"/>
    </row>
    <row r="45" spans="1:30" s="31" customFormat="1" ht="15" customHeight="1">
      <c r="A45" s="27">
        <f t="shared" si="12"/>
        <v>36</v>
      </c>
      <c r="B45" s="46" t="str">
        <f>'-------НОВАЯ БАЗА'!B77</f>
        <v>Курский район</v>
      </c>
      <c r="C45" s="47" t="str">
        <f>'-------НОВАЯ БАЗА'!D77</f>
        <v>город Курск</v>
      </c>
      <c r="D45" s="48" t="str">
        <f>'-------НОВАЯ БАЗА'!E77</f>
        <v>Закрытая</v>
      </c>
      <c r="E45" s="48" t="str">
        <f>'-------НОВАЯ БАЗА'!F77</f>
        <v xml:space="preserve">ГУПКО "Курскоблжилкомхоз"                       </v>
      </c>
      <c r="F45" s="144">
        <f>'-------НОВАЯ БАЗА'!G77</f>
        <v>4632024035</v>
      </c>
      <c r="G45" s="147" t="e">
        <f>VLOOKUP(A45,'-------НОВАЯ БАЗА'!$A$6:$AG$487,6+MATCH($G$9,#REF!,0),0)</f>
        <v>#REF!</v>
      </c>
      <c r="H45" s="142">
        <f>VLOOKUP(A45,'-------НОВАЯ БАЗА'!$A$6:$AG$487,7+MATCH($H$9,СПИСОК_СТОЛБЦОВ_2,0),0)</f>
        <v>2979.71</v>
      </c>
      <c r="I45" s="148">
        <f>VLOOKUP(A45,'-------НОВАЯ БАЗА'!$A$6:$AG$487,7+MATCH($I$9,СПИСОК_СТОЛБЦОВ_2,0),0)</f>
        <v>3009.51</v>
      </c>
      <c r="J45" s="49" t="e">
        <f>VLOOKUP(A45,'-------НОВАЯ БАЗА'!$A$6:$AG$487,13+MATCH($J$9,СПИСОК_СТОЛБЦОВ_2,0),0)</f>
        <v>#REF!</v>
      </c>
      <c r="K45" s="50">
        <f>VLOOKUP(A45,'-------НОВАЯ БАЗА'!$A$6:$AG$487,7+MATCH($K$9,СПИСОК_СТОЛБЦОВ_2,0),0)</f>
        <v>23.783999999999999</v>
      </c>
      <c r="L45" s="51">
        <f>VLOOKUP(A45,'-------НОВАЯ БАЗА'!$A$6:$AG$487,7+MATCH($L$9,СПИСОК_СТОЛБЦОВ_2,0),0)</f>
        <v>26.736000000000001</v>
      </c>
      <c r="M45" s="166" t="e">
        <f t="shared" si="3"/>
        <v>#REF!</v>
      </c>
      <c r="N45" s="167" t="e">
        <f t="shared" si="4"/>
        <v>#REF!</v>
      </c>
      <c r="O45" s="166" t="e">
        <f t="shared" si="5"/>
        <v>#REF!</v>
      </c>
      <c r="P45" s="167" t="e">
        <f t="shared" si="6"/>
        <v>#REF!</v>
      </c>
      <c r="Q45" s="158" t="e">
        <f t="shared" si="13"/>
        <v>#REF!</v>
      </c>
      <c r="R45" s="176" t="e">
        <f t="shared" si="13"/>
        <v>#REF!</v>
      </c>
      <c r="S45" s="52" t="e">
        <f t="shared" si="8"/>
        <v>#REF!</v>
      </c>
      <c r="T45" s="178" t="e">
        <f t="shared" si="9"/>
        <v>#REF!</v>
      </c>
      <c r="U45" s="178" t="s">
        <v>16</v>
      </c>
      <c r="V45" s="224"/>
      <c r="W45" s="224"/>
      <c r="X45" s="202"/>
    </row>
    <row r="46" spans="1:30" s="31" customFormat="1" ht="15" customHeight="1">
      <c r="A46" s="27">
        <f t="shared" si="12"/>
        <v>37</v>
      </c>
      <c r="B46" s="46" t="str">
        <f>'-------НОВАЯ БАЗА'!B79</f>
        <v>Курский район</v>
      </c>
      <c r="C46" s="47" t="str">
        <f>'-------НОВАЯ БАЗА'!D79</f>
        <v>город Курск</v>
      </c>
      <c r="D46" s="48" t="str">
        <f>'-------НОВАЯ БАЗА'!E79</f>
        <v>закрытая</v>
      </c>
      <c r="E46" s="48" t="str">
        <f>'-------НОВАЯ БАЗА'!F79</f>
        <v>«АО «РИР Энерго» (филиал  АО «РИР Энерго» - «Курская генерация»)</v>
      </c>
      <c r="F46" s="144">
        <f>'-------НОВАЯ БАЗА'!G79</f>
        <v>6829012680</v>
      </c>
      <c r="G46" s="147" t="e">
        <f>VLOOKUP(A46,'-------НОВАЯ БАЗА'!$A$6:$AG$487,6+MATCH($G$9,#REF!,0),0)</f>
        <v>#REF!</v>
      </c>
      <c r="H46" s="142">
        <f>VLOOKUP(A46,'-------НОВАЯ БАЗА'!$A$6:$AG$487,7+MATCH($H$9,СПИСОК_СТОЛБЦОВ_2,0),0)</f>
        <v>2403.02</v>
      </c>
      <c r="I46" s="148">
        <f>VLOOKUP(A46,'-------НОВАЯ БАЗА'!$A$6:$AG$487,7+MATCH($I$9,СПИСОК_СТОЛБЦОВ_2,0),0)</f>
        <v>2710.6065599999997</v>
      </c>
      <c r="J46" s="49" t="e">
        <f>VLOOKUP(A46,'-------НОВАЯ БАЗА'!$A$6:$AG$487,13+MATCH($J$9,СПИСОК_СТОЛБЦОВ_2,0),0)</f>
        <v>#REF!</v>
      </c>
      <c r="K46" s="50">
        <f>VLOOKUP(A46,'-------НОВАЯ БАЗА'!$A$6:$AG$487,7+MATCH($K$9,СПИСОК_СТОЛБЦОВ_2,0),0)</f>
        <v>32.027999999999999</v>
      </c>
      <c r="L46" s="51">
        <f>VLOOKUP(A46,'-------НОВАЯ БАЗА'!$A$6:$AG$487,7+MATCH($L$9,СПИСОК_СТОЛБЦОВ_2,0),0)</f>
        <v>34.595999999999997</v>
      </c>
      <c r="M46" s="166" t="e">
        <f t="shared" si="3"/>
        <v>#REF!</v>
      </c>
      <c r="N46" s="167" t="e">
        <f t="shared" si="4"/>
        <v>#REF!</v>
      </c>
      <c r="O46" s="166" t="e">
        <f t="shared" si="5"/>
        <v>#REF!</v>
      </c>
      <c r="P46" s="167" t="e">
        <f t="shared" si="6"/>
        <v>#REF!</v>
      </c>
      <c r="Q46" s="158" t="e">
        <f t="shared" si="13"/>
        <v>#REF!</v>
      </c>
      <c r="R46" s="176" t="e">
        <f t="shared" si="13"/>
        <v>#REF!</v>
      </c>
      <c r="S46" s="52" t="e">
        <f t="shared" si="8"/>
        <v>#REF!</v>
      </c>
      <c r="T46" s="178" t="e">
        <f t="shared" si="9"/>
        <v>#REF!</v>
      </c>
      <c r="U46" s="204" t="s">
        <v>16</v>
      </c>
      <c r="V46" s="224"/>
      <c r="W46" s="224"/>
      <c r="X46" s="202"/>
    </row>
    <row r="47" spans="1:30" s="31" customFormat="1" ht="15" customHeight="1">
      <c r="A47" s="27">
        <f t="shared" si="12"/>
        <v>38</v>
      </c>
      <c r="B47" s="46" t="str">
        <f>'-------НОВАЯ БАЗА'!B81</f>
        <v>Курский район</v>
      </c>
      <c r="C47" s="47" t="str">
        <f>'-------НОВАЯ БАЗА'!D81</f>
        <v>город Курск</v>
      </c>
      <c r="D47" s="48" t="str">
        <f>'-------НОВАЯ БАЗА'!E81</f>
        <v>открытая</v>
      </c>
      <c r="E47" s="48" t="str">
        <f>'-------НОВАЯ БАЗА'!F81</f>
        <v>«АО «РИР Энерго» (филиал  АО «РИР Энерго» - «Курская генерация»)</v>
      </c>
      <c r="F47" s="144">
        <f>'-------НОВАЯ БАЗА'!G81</f>
        <v>6829012680</v>
      </c>
      <c r="G47" s="147" t="e">
        <f>VLOOKUP(A47,'-------НОВАЯ БАЗА'!$A$6:$AG$487,6+MATCH($G$9,#REF!,0),0)</f>
        <v>#REF!</v>
      </c>
      <c r="H47" s="142">
        <f>VLOOKUP(A47,'-------НОВАЯ БАЗА'!$A$6:$AG$487,7+MATCH($H$9,СПИСОК_СТОЛБЦОВ_2,0),0)</f>
        <v>2403.02</v>
      </c>
      <c r="I47" s="148">
        <f>VLOOKUP(A47,'-------НОВАЯ БАЗА'!$A$6:$AG$487,7+MATCH($I$9,СПИСОК_СТОЛБЦОВ_2,0),0)</f>
        <v>2710.6065599999997</v>
      </c>
      <c r="J47" s="49" t="e">
        <f>VLOOKUP(A47,'-------НОВАЯ БАЗА'!$A$6:$AG$487,13+MATCH($J$9,СПИСОК_СТОЛБЦОВ_2,0),0)</f>
        <v>#REF!</v>
      </c>
      <c r="K47" s="50">
        <f>VLOOKUP(A47,'-------НОВАЯ БАЗА'!$A$6:$AG$487,7+MATCH($K$9,СПИСОК_СТОЛБЦОВ_2,0),0)</f>
        <v>35.495999999999995</v>
      </c>
      <c r="L47" s="51">
        <f>VLOOKUP(A47,'-------НОВАЯ БАЗА'!$A$6:$AG$487,7+MATCH($L$9,СПИСОК_СТОЛБЦОВ_2,0),0)</f>
        <v>36.18</v>
      </c>
      <c r="M47" s="166" t="e">
        <f t="shared" si="3"/>
        <v>#REF!</v>
      </c>
      <c r="N47" s="167" t="e">
        <f t="shared" si="4"/>
        <v>#REF!</v>
      </c>
      <c r="O47" s="166" t="e">
        <f t="shared" si="5"/>
        <v>#REF!</v>
      </c>
      <c r="P47" s="167" t="e">
        <f t="shared" si="6"/>
        <v>#REF!</v>
      </c>
      <c r="Q47" s="158" t="e">
        <f t="shared" si="13"/>
        <v>#REF!</v>
      </c>
      <c r="R47" s="176" t="e">
        <f t="shared" si="13"/>
        <v>#REF!</v>
      </c>
      <c r="S47" s="52" t="e">
        <f t="shared" si="8"/>
        <v>#REF!</v>
      </c>
      <c r="T47" s="178" t="e">
        <f t="shared" si="9"/>
        <v>#REF!</v>
      </c>
      <c r="U47" s="204" t="s">
        <v>16</v>
      </c>
      <c r="V47" s="224"/>
      <c r="W47" s="224"/>
      <c r="X47" s="202"/>
    </row>
    <row r="48" spans="1:30" s="31" customFormat="1" ht="15" customHeight="1">
      <c r="A48" s="27">
        <f t="shared" si="12"/>
        <v>39</v>
      </c>
      <c r="B48" s="46" t="str">
        <f>'-------НОВАЯ БАЗА'!B83</f>
        <v>Курский район</v>
      </c>
      <c r="C48" s="47" t="str">
        <f>'-------НОВАЯ БАЗА'!D83</f>
        <v>город Курск</v>
      </c>
      <c r="D48" s="48" t="str">
        <f>'-------НОВАЯ БАЗА'!E83</f>
        <v>закрытая</v>
      </c>
      <c r="E48" s="48" t="str">
        <f>'-------НОВАЯ БАЗА'!F83</f>
        <v xml:space="preserve">МУП "Курские городские коммунальные тепловые сети"
</v>
      </c>
      <c r="F48" s="144">
        <f>'-------НОВАЯ БАЗА'!G83</f>
        <v>4632000330</v>
      </c>
      <c r="G48" s="147" t="e">
        <f>VLOOKUP(A48,'-------НОВАЯ БАЗА'!$A$6:$AG$487,6+MATCH($G$9,#REF!,0),0)</f>
        <v>#REF!</v>
      </c>
      <c r="H48" s="142">
        <f>VLOOKUP(A48,'-------НОВАЯ БАЗА'!$A$6:$AG$487,7+MATCH($H$9,СПИСОК_СТОЛБЦОВ_2,0),0)</f>
        <v>0</v>
      </c>
      <c r="I48" s="148">
        <f>VLOOKUP(A48,'-------НОВАЯ БАЗА'!$A$6:$AG$487,7+MATCH($I$9,СПИСОК_СТОЛБЦОВ_2,0),0)</f>
        <v>0</v>
      </c>
      <c r="J48" s="49" t="e">
        <f>VLOOKUP(A48,'-------НОВАЯ БАЗА'!$A$6:$AG$487,13+MATCH($J$9,СПИСОК_СТОЛБЦОВ_2,0),0)</f>
        <v>#REF!</v>
      </c>
      <c r="K48" s="50">
        <f>VLOOKUP(A48,'-------НОВАЯ БАЗА'!$A$6:$AG$487,7+MATCH($K$9,СПИСОК_СТОЛБЦОВ_2,0),0)</f>
        <v>35.628</v>
      </c>
      <c r="L48" s="51">
        <f>VLOOKUP(A48,'-------НОВАЯ БАЗА'!$A$6:$AG$487,7+MATCH($L$9,СПИСОК_СТОЛБЦОВ_2,0),0)</f>
        <v>34.595999999999997</v>
      </c>
      <c r="M48" s="166" t="e">
        <f t="shared" si="3"/>
        <v>#REF!</v>
      </c>
      <c r="N48" s="167" t="e">
        <f t="shared" si="4"/>
        <v>#REF!</v>
      </c>
      <c r="O48" s="166" t="e">
        <f t="shared" si="5"/>
        <v>#REF!</v>
      </c>
      <c r="P48" s="167" t="e">
        <f t="shared" si="6"/>
        <v>#REF!</v>
      </c>
      <c r="Q48" s="158" t="e">
        <f t="shared" si="13"/>
        <v>#REF!</v>
      </c>
      <c r="R48" s="176" t="e">
        <f t="shared" si="13"/>
        <v>#REF!</v>
      </c>
      <c r="S48" s="52" t="e">
        <f t="shared" si="8"/>
        <v>#REF!</v>
      </c>
      <c r="T48" s="178" t="e">
        <f t="shared" si="9"/>
        <v>#REF!</v>
      </c>
      <c r="U48" s="204" t="s">
        <v>16</v>
      </c>
      <c r="V48" s="224"/>
      <c r="W48" s="224"/>
      <c r="X48" s="202"/>
    </row>
    <row r="49" spans="1:24" s="31" customFormat="1" ht="15" customHeight="1">
      <c r="A49" s="27">
        <f t="shared" si="12"/>
        <v>40</v>
      </c>
      <c r="B49" s="46" t="str">
        <f>'-------НОВАЯ БАЗА'!B85</f>
        <v>Курский район</v>
      </c>
      <c r="C49" s="47" t="e">
        <f>'-------НОВАЯ БАЗА'!D85</f>
        <v>#REF!</v>
      </c>
      <c r="D49" s="48" t="e">
        <f>'-------НОВАЯ БАЗА'!E85</f>
        <v>#REF!</v>
      </c>
      <c r="E49" s="48" t="e">
        <f>'-------НОВАЯ БАЗА'!F85</f>
        <v>#REF!</v>
      </c>
      <c r="F49" s="144">
        <f>'-------НОВАЯ БАЗА'!G85</f>
        <v>3123389689</v>
      </c>
      <c r="G49" s="147" t="e">
        <f>VLOOKUP(A49,'-------НОВАЯ БАЗА'!$A$6:$AG$487,6+MATCH($G$9,#REF!,0),0)</f>
        <v>#REF!</v>
      </c>
      <c r="H49" s="142" t="e">
        <f>VLOOKUP(A49,'-------НОВАЯ БАЗА'!$A$6:$AG$487,7+MATCH($H$9,СПИСОК_СТОЛБЦОВ_2,0),0)</f>
        <v>#REF!</v>
      </c>
      <c r="I49" s="148" t="e">
        <f>VLOOKUP(A49,'-------НОВАЯ БАЗА'!$A$6:$AG$487,7+MATCH($I$9,СПИСОК_СТОЛБЦОВ_2,0),0)</f>
        <v>#REF!</v>
      </c>
      <c r="J49" s="49" t="e">
        <f>VLOOKUP(A49,'-------НОВАЯ БАЗА'!$A$6:$AG$487,13+MATCH($J$9,СПИСОК_СТОЛБЦОВ_2,0),0)</f>
        <v>#REF!</v>
      </c>
      <c r="K49" s="50" t="e">
        <f>VLOOKUP(A49,'-------НОВАЯ БАЗА'!$A$6:$AG$487,7+MATCH($K$9,СПИСОК_СТОЛБЦОВ_2,0),0)</f>
        <v>#REF!</v>
      </c>
      <c r="L49" s="51" t="e">
        <f>VLOOKUP(A49,'-------НОВАЯ БАЗА'!$A$6:$AG$487,7+MATCH($L$9,СПИСОК_СТОЛБЦОВ_2,0),0)</f>
        <v>#REF!</v>
      </c>
      <c r="M49" s="166" t="e">
        <f t="shared" si="3"/>
        <v>#REF!</v>
      </c>
      <c r="N49" s="167" t="e">
        <f t="shared" si="4"/>
        <v>#REF!</v>
      </c>
      <c r="O49" s="166" t="e">
        <f t="shared" si="5"/>
        <v>#REF!</v>
      </c>
      <c r="P49" s="167" t="e">
        <f t="shared" si="6"/>
        <v>#REF!</v>
      </c>
      <c r="Q49" s="158" t="e">
        <f t="shared" si="13"/>
        <v>#REF!</v>
      </c>
      <c r="R49" s="176" t="e">
        <f t="shared" si="13"/>
        <v>#REF!</v>
      </c>
      <c r="S49" s="52" t="e">
        <f t="shared" si="8"/>
        <v>#REF!</v>
      </c>
      <c r="T49" s="178" t="e">
        <f t="shared" si="9"/>
        <v>#REF!</v>
      </c>
      <c r="U49" s="204" t="s">
        <v>17</v>
      </c>
      <c r="V49" s="224"/>
      <c r="W49" s="224"/>
      <c r="X49" s="202"/>
    </row>
    <row r="50" spans="1:24" s="31" customFormat="1" ht="15" customHeight="1">
      <c r="A50" s="27">
        <f t="shared" si="12"/>
        <v>41</v>
      </c>
      <c r="B50" s="46" t="str">
        <f>'-------НОВАЯ БАЗА'!B87</f>
        <v>Курский район</v>
      </c>
      <c r="C50" s="47" t="str">
        <f>'-------НОВАЯ БАЗА'!D87</f>
        <v>город Курск</v>
      </c>
      <c r="D50" s="48" t="str">
        <f>'-------НОВАЯ БАЗА'!E87</f>
        <v>закрытая</v>
      </c>
      <c r="E50" s="48" t="str">
        <f>'-------НОВАЯ БАЗА'!F87</f>
        <v>ООО "Агропроект"</v>
      </c>
      <c r="F50" s="144">
        <f>'-------НОВАЯ БАЗА'!G87</f>
        <v>3666120176</v>
      </c>
      <c r="G50" s="147" t="e">
        <f>VLOOKUP(A50,'-------НОВАЯ БАЗА'!$A$6:$AG$487,6+MATCH($G$9,#REF!,0),0)</f>
        <v>#REF!</v>
      </c>
      <c r="H50" s="142">
        <f>VLOOKUP(A50,'-------НОВАЯ БАЗА'!$A$6:$AG$487,7+MATCH($H$9,СПИСОК_СТОЛБЦОВ_2,0),0)</f>
        <v>2069.2199999999998</v>
      </c>
      <c r="I50" s="148">
        <f>VLOOKUP(A50,'-------НОВАЯ БАЗА'!$A$6:$AG$487,7+MATCH($I$9,СПИСОК_СТОЛБЦОВ_2,0),0)</f>
        <v>2335.23</v>
      </c>
      <c r="J50" s="49" t="e">
        <f>VLOOKUP(A50,'-------НОВАЯ БАЗА'!$A$6:$AG$487,13+MATCH($J$9,СПИСОК_СТОЛБЦОВ_2,0),0)</f>
        <v>#REF!</v>
      </c>
      <c r="K50" s="50">
        <f>VLOOKUP(A50,'-------НОВАЯ БАЗА'!$A$6:$AG$487,7+MATCH($K$9,СПИСОК_СТОЛБЦОВ_2,0),0)</f>
        <v>0</v>
      </c>
      <c r="L50" s="51">
        <f>VLOOKUP(A50,'-------НОВАЯ БАЗА'!$A$6:$AG$487,7+MATCH($L$9,СПИСОК_СТОЛБЦОВ_2,0),0)</f>
        <v>0</v>
      </c>
      <c r="M50" s="166" t="e">
        <f t="shared" si="3"/>
        <v>#REF!</v>
      </c>
      <c r="N50" s="167" t="e">
        <f t="shared" si="4"/>
        <v>#REF!</v>
      </c>
      <c r="O50" s="166" t="e">
        <f t="shared" si="5"/>
        <v>#REF!</v>
      </c>
      <c r="P50" s="167" t="e">
        <f t="shared" si="6"/>
        <v>#REF!</v>
      </c>
      <c r="Q50" s="158" t="e">
        <f t="shared" si="13"/>
        <v>#REF!</v>
      </c>
      <c r="R50" s="176" t="e">
        <f t="shared" si="13"/>
        <v>#REF!</v>
      </c>
      <c r="S50" s="52" t="e">
        <f t="shared" si="8"/>
        <v>#REF!</v>
      </c>
      <c r="T50" s="178" t="e">
        <f t="shared" si="9"/>
        <v>#REF!</v>
      </c>
      <c r="U50" s="204" t="s">
        <v>17</v>
      </c>
      <c r="V50" s="224"/>
      <c r="W50" s="224"/>
      <c r="X50" s="202"/>
    </row>
    <row r="51" spans="1:24" s="31" customFormat="1" ht="15" customHeight="1">
      <c r="A51" s="27">
        <f t="shared" si="12"/>
        <v>42</v>
      </c>
      <c r="B51" s="46" t="str">
        <f>'-------НОВАЯ БАЗА'!B89</f>
        <v>Курчатовский район</v>
      </c>
      <c r="C51" s="47" t="str">
        <f>'-------НОВАЯ БАЗА'!D89</f>
        <v>город Курчатов</v>
      </c>
      <c r="D51" s="48" t="str">
        <f>'-------НОВАЯ БАЗА'!E89</f>
        <v>открытая</v>
      </c>
      <c r="E51" s="48" t="str">
        <f>'-------НОВАЯ БАЗА'!F89</f>
        <v xml:space="preserve">МУП "Гортеплосеть"
</v>
      </c>
      <c r="F51" s="144">
        <f>'-------НОВАЯ БАЗА'!G89</f>
        <v>4634002573</v>
      </c>
      <c r="G51" s="147" t="e">
        <f>VLOOKUP(A51,'-------НОВАЯ БАЗА'!$A$6:$AG$487,6+MATCH($G$9,#REF!,0),0)</f>
        <v>#REF!</v>
      </c>
      <c r="H51" s="142">
        <f>VLOOKUP(A51,'-------НОВАЯ БАЗА'!$A$6:$AG$487,7+MATCH($H$9,СПИСОК_СТОЛБЦОВ_2,0),0)</f>
        <v>826.90913904444119</v>
      </c>
      <c r="I51" s="148">
        <f>VLOOKUP(A51,'-------НОВАЯ БАЗА'!$A$6:$AG$487,7+MATCH($I$9,СПИСОК_СТОЛБЦОВ_2,0),0)</f>
        <v>922.51</v>
      </c>
      <c r="J51" s="49" t="e">
        <f>VLOOKUP(A51,'-------НОВАЯ БАЗА'!$A$6:$AG$487,13+MATCH($J$9,СПИСОК_СТОЛБЦОВ_2,0),0)</f>
        <v>#REF!</v>
      </c>
      <c r="K51" s="50">
        <f>VLOOKUP(A51,'-------НОВАЯ БАЗА'!$A$6:$AG$487,7+MATCH($K$9,СПИСОК_СТОЛБЦОВ_2,0),0)</f>
        <v>25.152000000000001</v>
      </c>
      <c r="L51" s="51">
        <f>VLOOKUP(A51,'-------НОВАЯ БАЗА'!$A$6:$AG$487,7+MATCH($L$9,СПИСОК_СТОЛБЦОВ_2,0),0)</f>
        <v>26.86</v>
      </c>
      <c r="M51" s="166" t="e">
        <f t="shared" si="3"/>
        <v>#REF!</v>
      </c>
      <c r="N51" s="167" t="e">
        <f t="shared" si="4"/>
        <v>#REF!</v>
      </c>
      <c r="O51" s="166" t="e">
        <f t="shared" si="5"/>
        <v>#REF!</v>
      </c>
      <c r="P51" s="167" t="e">
        <f t="shared" si="6"/>
        <v>#REF!</v>
      </c>
      <c r="Q51" s="158" t="e">
        <f t="shared" si="13"/>
        <v>#REF!</v>
      </c>
      <c r="R51" s="176" t="e">
        <f t="shared" si="13"/>
        <v>#REF!</v>
      </c>
      <c r="S51" s="52" t="e">
        <f t="shared" si="8"/>
        <v>#REF!</v>
      </c>
      <c r="T51" s="178" t="e">
        <f t="shared" si="9"/>
        <v>#REF!</v>
      </c>
      <c r="U51" s="204" t="s">
        <v>16</v>
      </c>
      <c r="V51" s="224"/>
      <c r="W51" s="224"/>
      <c r="X51" s="202"/>
    </row>
    <row r="52" spans="1:24" s="31" customFormat="1" ht="15" customHeight="1">
      <c r="A52" s="27">
        <f t="shared" si="12"/>
        <v>43</v>
      </c>
      <c r="B52" s="46" t="str">
        <f>'-------НОВАЯ БАЗА'!B91</f>
        <v>Курчатовский район</v>
      </c>
      <c r="C52" s="47" t="str">
        <f>'-------НОВАЯ БАЗА'!D91</f>
        <v>город Курчатов</v>
      </c>
      <c r="D52" s="48" t="str">
        <f>'-------НОВАЯ БАЗА'!E91</f>
        <v>открытая</v>
      </c>
      <c r="E52" s="48" t="str">
        <f>'-------НОВАЯ БАЗА'!F91</f>
        <v>АО «Концерн Росэнергоатом» (филиал «Курская атомная станция»)</v>
      </c>
      <c r="F52" s="144">
        <f>'-------НОВАЯ БАЗА'!G91</f>
        <v>7721632827</v>
      </c>
      <c r="G52" s="147" t="e">
        <f>VLOOKUP(A52,'-------НОВАЯ БАЗА'!$A$6:$AG$487,6+MATCH($G$9,#REF!,0),0)</f>
        <v>#REF!</v>
      </c>
      <c r="H52" s="142">
        <f>VLOOKUP(A52,'-------НОВАЯ БАЗА'!$A$6:$AG$487,7+MATCH($H$9,СПИСОК_СТОЛБЦОВ_2,0),0)</f>
        <v>325.24</v>
      </c>
      <c r="I52" s="148">
        <f>VLOOKUP(A52,'-------НОВАЯ БАЗА'!$A$6:$AG$487,7+MATCH($I$9,СПИСОК_СТОЛБЦОВ_2,0),0)</f>
        <v>366.77</v>
      </c>
      <c r="J52" s="49" t="e">
        <f>VLOOKUP(A52,'-------НОВАЯ БАЗА'!$A$6:$AG$487,13+MATCH($J$9,СПИСОК_СТОЛБЦОВ_2,0),0)</f>
        <v>#REF!</v>
      </c>
      <c r="K52" s="50">
        <f>VLOOKUP(A52,'-------НОВАЯ БАЗА'!$A$6:$AG$487,7+MATCH($K$9,СПИСОК_СТОЛБЦОВ_2,0),0)</f>
        <v>25.15</v>
      </c>
      <c r="L52" s="51">
        <f>VLOOKUP(A52,'-------НОВАЯ БАЗА'!$A$6:$AG$487,7+MATCH($L$9,СПИСОК_СТОЛБЦОВ_2,0),0)</f>
        <v>26.86</v>
      </c>
      <c r="M52" s="166" t="e">
        <f t="shared" si="3"/>
        <v>#REF!</v>
      </c>
      <c r="N52" s="167" t="e">
        <f t="shared" si="4"/>
        <v>#REF!</v>
      </c>
      <c r="O52" s="166" t="e">
        <f t="shared" si="5"/>
        <v>#REF!</v>
      </c>
      <c r="P52" s="167" t="e">
        <f t="shared" si="6"/>
        <v>#REF!</v>
      </c>
      <c r="Q52" s="158" t="e">
        <f t="shared" si="13"/>
        <v>#REF!</v>
      </c>
      <c r="R52" s="176" t="e">
        <f t="shared" si="13"/>
        <v>#REF!</v>
      </c>
      <c r="S52" s="52" t="e">
        <f t="shared" si="8"/>
        <v>#REF!</v>
      </c>
      <c r="T52" s="178" t="e">
        <f t="shared" si="9"/>
        <v>#REF!</v>
      </c>
      <c r="U52" s="204" t="s">
        <v>16</v>
      </c>
      <c r="V52" s="224"/>
      <c r="W52" s="224"/>
      <c r="X52" s="202"/>
    </row>
    <row r="53" spans="1:24" s="31" customFormat="1" ht="15" customHeight="1">
      <c r="A53" s="27">
        <f t="shared" si="12"/>
        <v>44</v>
      </c>
      <c r="B53" s="46" t="str">
        <f>'-------НОВАЯ БАЗА'!B93</f>
        <v>Щигровский район</v>
      </c>
      <c r="C53" s="47" t="str">
        <f>'-------НОВАЯ БАЗА'!D93</f>
        <v>г.Щигры</v>
      </c>
      <c r="D53" s="48" t="str">
        <f>'-------НОВАЯ БАЗА'!E93</f>
        <v>закрытая</v>
      </c>
      <c r="E53" s="48" t="str">
        <f>'-------НОВАЯ БАЗА'!F93</f>
        <v>ГУПКО "Курскоблжилкомхоз"</v>
      </c>
      <c r="F53" s="144">
        <f>'-------НОВАЯ БАЗА'!G93</f>
        <v>4632024035</v>
      </c>
      <c r="G53" s="147" t="e">
        <f>VLOOKUP(A53,'-------НОВАЯ БАЗА'!$A$6:$AG$487,6+MATCH($G$9,#REF!,0),0)</f>
        <v>#REF!</v>
      </c>
      <c r="H53" s="142">
        <f>VLOOKUP(A53,'-------НОВАЯ БАЗА'!$A$6:$AG$487,7+MATCH($H$9,СПИСОК_СТОЛБЦОВ_2,0),0)</f>
        <v>2084.56</v>
      </c>
      <c r="I53" s="148">
        <f>VLOOKUP(A53,'-------НОВАЯ БАЗА'!$A$6:$AG$487,7+MATCH($I$9,СПИСОК_СТОЛБЦОВ_2,0),0)</f>
        <v>2318.98</v>
      </c>
      <c r="J53" s="49" t="e">
        <f>VLOOKUP(A53,'-------НОВАЯ БАЗА'!$A$6:$AG$487,13+MATCH($J$9,СПИСОК_СТОЛБЦОВ_2,0),0)</f>
        <v>#REF!</v>
      </c>
      <c r="K53" s="50">
        <f>VLOOKUP(A53,'-------НОВАЯ БАЗА'!$A$6:$AG$487,7+MATCH($K$9,СПИСОК_СТОЛБЦОВ_2,0),0)</f>
        <v>72.983999999999995</v>
      </c>
      <c r="L53" s="51">
        <f>VLOOKUP(A53,'-------НОВАЯ БАЗА'!$A$6:$AG$487,7+MATCH($L$9,СПИСОК_СТОЛБЦОВ_2,0),0)</f>
        <v>77.051999999999992</v>
      </c>
      <c r="M53" s="166" t="e">
        <f t="shared" si="3"/>
        <v>#REF!</v>
      </c>
      <c r="N53" s="167" t="e">
        <f t="shared" si="4"/>
        <v>#REF!</v>
      </c>
      <c r="O53" s="166" t="e">
        <f t="shared" si="5"/>
        <v>#REF!</v>
      </c>
      <c r="P53" s="167" t="e">
        <f t="shared" si="6"/>
        <v>#REF!</v>
      </c>
      <c r="Q53" s="158" t="e">
        <f t="shared" si="13"/>
        <v>#REF!</v>
      </c>
      <c r="R53" s="176" t="e">
        <f t="shared" si="13"/>
        <v>#REF!</v>
      </c>
      <c r="S53" s="52" t="e">
        <f t="shared" si="8"/>
        <v>#REF!</v>
      </c>
      <c r="T53" s="178" t="e">
        <f t="shared" si="9"/>
        <v>#REF!</v>
      </c>
      <c r="U53" s="178" t="s">
        <v>16</v>
      </c>
      <c r="V53" s="224"/>
      <c r="W53" s="224"/>
      <c r="X53" s="202"/>
    </row>
    <row r="54" spans="1:24" s="31" customFormat="1" ht="15" customHeight="1">
      <c r="A54" s="27">
        <f t="shared" si="12"/>
        <v>45</v>
      </c>
      <c r="B54" s="46" t="str">
        <f>'-------НОВАЯ БАЗА'!B95</f>
        <v>Щигровский район</v>
      </c>
      <c r="C54" s="47" t="str">
        <f>'-------НОВАЯ БАЗА'!D95</f>
        <v>г.Щигры</v>
      </c>
      <c r="D54" s="48" t="str">
        <f>'-------НОВАЯ БАЗА'!E95</f>
        <v>открытая</v>
      </c>
      <c r="E54" s="48" t="str">
        <f>'-------НОВАЯ БАЗА'!F95</f>
        <v>ГУПКО "Курскоблжилкомхоз"</v>
      </c>
      <c r="F54" s="144">
        <f>'-------НОВАЯ БАЗА'!G95</f>
        <v>4632024035</v>
      </c>
      <c r="G54" s="147" t="e">
        <f>VLOOKUP(A54,'-------НОВАЯ БАЗА'!$A$6:$AG$487,6+MATCH($G$9,#REF!,0),0)</f>
        <v>#REF!</v>
      </c>
      <c r="H54" s="142">
        <f>VLOOKUP(A54,'-------НОВАЯ БАЗА'!$A$6:$AG$487,7+MATCH($H$9,СПИСОК_СТОЛБЦОВ_2,0),0)</f>
        <v>2084.56</v>
      </c>
      <c r="I54" s="148">
        <f>VLOOKUP(A54,'-------НОВАЯ БАЗА'!$A$6:$AG$487,7+MATCH($I$9,СПИСОК_СТОЛБЦОВ_2,0),0)</f>
        <v>2318.98</v>
      </c>
      <c r="J54" s="49" t="e">
        <f>VLOOKUP(A54,'-------НОВАЯ БАЗА'!$A$6:$AG$487,13+MATCH($J$9,СПИСОК_СТОЛБЦОВ_2,0),0)</f>
        <v>#REF!</v>
      </c>
      <c r="K54" s="50">
        <f>VLOOKUP(A54,'-------НОВАЯ БАЗА'!$A$6:$AG$487,7+MATCH($K$9,СПИСОК_СТОЛБЦОВ_2,0),0)</f>
        <v>72.983999999999995</v>
      </c>
      <c r="L54" s="51">
        <f>VLOOKUP(A54,'-------НОВАЯ БАЗА'!$A$6:$AG$487,7+MATCH($L$9,СПИСОК_СТОЛБЦОВ_2,0),0)</f>
        <v>77.051999999999992</v>
      </c>
      <c r="M54" s="166" t="e">
        <f t="shared" si="3"/>
        <v>#REF!</v>
      </c>
      <c r="N54" s="167" t="e">
        <f t="shared" si="4"/>
        <v>#REF!</v>
      </c>
      <c r="O54" s="166" t="e">
        <f t="shared" si="5"/>
        <v>#REF!</v>
      </c>
      <c r="P54" s="167" t="e">
        <f t="shared" si="6"/>
        <v>#REF!</v>
      </c>
      <c r="Q54" s="158" t="e">
        <f t="shared" si="13"/>
        <v>#REF!</v>
      </c>
      <c r="R54" s="176" t="e">
        <f t="shared" si="13"/>
        <v>#REF!</v>
      </c>
      <c r="S54" s="52" t="e">
        <f t="shared" si="8"/>
        <v>#REF!</v>
      </c>
      <c r="T54" s="178" t="e">
        <f t="shared" si="9"/>
        <v>#REF!</v>
      </c>
      <c r="U54" s="178" t="s">
        <v>16</v>
      </c>
      <c r="V54" s="224"/>
      <c r="W54" s="224"/>
      <c r="X54" s="202"/>
    </row>
    <row r="55" spans="1:24" s="31" customFormat="1" ht="15" customHeight="1">
      <c r="A55" s="27">
        <f t="shared" si="12"/>
        <v>46</v>
      </c>
      <c r="B55" s="46" t="str">
        <f>'-------НОВАЯ БАЗА'!B97</f>
        <v>Льговский район</v>
      </c>
      <c r="C55" s="47" t="str">
        <f>'-------НОВАЯ БАЗА'!D97</f>
        <v>г.Льгов</v>
      </c>
      <c r="D55" s="48" t="str">
        <f>'-------НОВАЯ БАЗА'!E97</f>
        <v>Закрытая</v>
      </c>
      <c r="E55" s="48" t="str">
        <f>'-------НОВАЯ БАЗА'!F97</f>
        <v>ГУПКО "Курскоблжилкомхоз"</v>
      </c>
      <c r="F55" s="144">
        <f>'-------НОВАЯ БАЗА'!G97</f>
        <v>4632024035</v>
      </c>
      <c r="G55" s="147" t="e">
        <f>VLOOKUP(A55,'-------НОВАЯ БАЗА'!$A$6:$AG$487,6+MATCH($G$9,#REF!,0),0)</f>
        <v>#REF!</v>
      </c>
      <c r="H55" s="142">
        <f>VLOOKUP(A55,'-------НОВАЯ БАЗА'!$A$6:$AG$487,7+MATCH($H$9,СПИСОК_СТОЛБЦОВ_2,0),0)</f>
        <v>0</v>
      </c>
      <c r="I55" s="148">
        <f>VLOOKUP(A55,'-------НОВАЯ БАЗА'!$A$6:$AG$487,7+MATCH($I$9,СПИСОК_СТОЛБЦОВ_2,0),0)</f>
        <v>0</v>
      </c>
      <c r="J55" s="49" t="e">
        <f>VLOOKUP(A55,'-------НОВАЯ БАЗА'!$A$6:$AG$487,13+MATCH($J$9,СПИСОК_СТОЛБЦОВ_2,0),0)</f>
        <v>#REF!</v>
      </c>
      <c r="K55" s="50">
        <f>VLOOKUP(A55,'-------НОВАЯ БАЗА'!$A$6:$AG$487,7+MATCH($K$9,СПИСОК_СТОЛБЦОВ_2,0),0)</f>
        <v>77.004000000000005</v>
      </c>
      <c r="L55" s="51">
        <f>VLOOKUP(A55,'-------НОВАЯ БАЗА'!$A$6:$AG$487,7+MATCH($L$9,СПИСОК_СТОЛБЦОВ_2,0),0)</f>
        <v>77.291999999999987</v>
      </c>
      <c r="M55" s="166" t="e">
        <f t="shared" si="3"/>
        <v>#REF!</v>
      </c>
      <c r="N55" s="167" t="e">
        <f t="shared" si="4"/>
        <v>#REF!</v>
      </c>
      <c r="O55" s="166" t="e">
        <f t="shared" si="5"/>
        <v>#REF!</v>
      </c>
      <c r="P55" s="167" t="e">
        <f t="shared" si="6"/>
        <v>#REF!</v>
      </c>
      <c r="Q55" s="158" t="e">
        <f t="shared" si="13"/>
        <v>#REF!</v>
      </c>
      <c r="R55" s="176" t="e">
        <f t="shared" si="13"/>
        <v>#REF!</v>
      </c>
      <c r="S55" s="52" t="e">
        <f t="shared" si="8"/>
        <v>#REF!</v>
      </c>
      <c r="T55" s="178" t="e">
        <f t="shared" si="9"/>
        <v>#REF!</v>
      </c>
      <c r="U55" s="178" t="s">
        <v>16</v>
      </c>
      <c r="V55" s="224"/>
      <c r="W55" s="224"/>
      <c r="X55" s="202"/>
    </row>
    <row r="56" spans="1:24" s="31" customFormat="1" ht="15" customHeight="1">
      <c r="A56" s="27">
        <f t="shared" si="12"/>
        <v>47</v>
      </c>
      <c r="B56" s="46" t="str">
        <f>'-------НОВАЯ БАЗА'!B99</f>
        <v>Фатежский район</v>
      </c>
      <c r="C56" s="47" t="str">
        <f>'-------НОВАЯ БАЗА'!D99</f>
        <v>г.Фатеж</v>
      </c>
      <c r="D56" s="48" t="str">
        <f>'-------НОВАЯ БАЗА'!E99</f>
        <v>Закрытая</v>
      </c>
      <c r="E56" s="48" t="str">
        <f>'-------НОВАЯ БАЗА'!F99</f>
        <v>ГУПКО "Курскоблжилкомхоз"</v>
      </c>
      <c r="F56" s="144">
        <f>'-------НОВАЯ БАЗА'!G99</f>
        <v>4632024035</v>
      </c>
      <c r="G56" s="147" t="e">
        <f>VLOOKUP(A56,'-------НОВАЯ БАЗА'!$A$6:$AG$487,6+MATCH($G$9,#REF!,0),0)</f>
        <v>#REF!</v>
      </c>
      <c r="H56" s="142">
        <f>VLOOKUP(A56,'-------НОВАЯ БАЗА'!$A$6:$AG$487,7+MATCH($H$9,СПИСОК_СТОЛБЦОВ_2,0),0)</f>
        <v>0</v>
      </c>
      <c r="I56" s="148">
        <f>VLOOKUP(A56,'-------НОВАЯ БАЗА'!$A$6:$AG$487,7+MATCH($I$9,СПИСОК_СТОЛБЦОВ_2,0),0)</f>
        <v>0</v>
      </c>
      <c r="J56" s="49" t="e">
        <f>VLOOKUP(A56,'-------НОВАЯ БАЗА'!$A$6:$AG$487,13+MATCH($J$9,СПИСОК_СТОЛБЦОВ_2,0),0)</f>
        <v>#REF!</v>
      </c>
      <c r="K56" s="50">
        <f>VLOOKUP(A56,'-------НОВАЯ БАЗА'!$A$6:$AG$487,7+MATCH($K$9,СПИСОК_СТОЛБЦОВ_2,0),0)</f>
        <v>72.983999999999995</v>
      </c>
      <c r="L56" s="51">
        <f>VLOOKUP(A56,'-------НОВАЯ БАЗА'!$A$6:$AG$487,7+MATCH($L$9,СПИСОК_СТОЛБЦОВ_2,0),0)</f>
        <v>77.051999999999992</v>
      </c>
      <c r="M56" s="166" t="e">
        <f t="shared" si="3"/>
        <v>#REF!</v>
      </c>
      <c r="N56" s="167" t="e">
        <f t="shared" si="4"/>
        <v>#REF!</v>
      </c>
      <c r="O56" s="166" t="e">
        <f t="shared" si="5"/>
        <v>#REF!</v>
      </c>
      <c r="P56" s="167" t="e">
        <f t="shared" si="6"/>
        <v>#REF!</v>
      </c>
      <c r="Q56" s="158" t="e">
        <f t="shared" si="13"/>
        <v>#REF!</v>
      </c>
      <c r="R56" s="176" t="e">
        <f t="shared" si="13"/>
        <v>#REF!</v>
      </c>
      <c r="S56" s="52" t="e">
        <f t="shared" si="8"/>
        <v>#REF!</v>
      </c>
      <c r="T56" s="178" t="e">
        <f t="shared" si="9"/>
        <v>#REF!</v>
      </c>
      <c r="U56" s="178" t="s">
        <v>16</v>
      </c>
      <c r="V56" s="224"/>
      <c r="W56" s="224"/>
      <c r="X56" s="202"/>
    </row>
    <row r="57" spans="1:24" s="31" customFormat="1" ht="15" customHeight="1">
      <c r="A57" s="27">
        <f t="shared" si="12"/>
        <v>48</v>
      </c>
      <c r="B57" s="46">
        <f>'-------НОВАЯ БАЗА'!B106</f>
        <v>0</v>
      </c>
      <c r="C57" s="47">
        <f>'-------НОВАЯ БАЗА'!D106</f>
        <v>0</v>
      </c>
      <c r="D57" s="48">
        <f>'-------НОВАЯ БАЗА'!E106</f>
        <v>0</v>
      </c>
      <c r="E57" s="48">
        <f>'-------НОВАЯ БАЗА'!F106</f>
        <v>0</v>
      </c>
      <c r="F57" s="144">
        <f>'-------НОВАЯ БАЗА'!G106</f>
        <v>0</v>
      </c>
      <c r="G57" s="147"/>
      <c r="H57" s="142"/>
      <c r="I57" s="148"/>
      <c r="J57" s="49"/>
      <c r="K57" s="50"/>
      <c r="L57" s="51">
        <f>VLOOKUP(A57,'-------НОВАЯ БАЗА'!$A$6:$AG$487,7+MATCH($L$9,СПИСОК_СТОЛБЦОВ_2,0),0)</f>
        <v>0</v>
      </c>
      <c r="M57" s="166">
        <f t="shared" si="3"/>
        <v>0</v>
      </c>
      <c r="N57" s="167">
        <f t="shared" si="4"/>
        <v>0</v>
      </c>
      <c r="O57" s="166">
        <f t="shared" si="5"/>
        <v>0</v>
      </c>
      <c r="P57" s="167">
        <f t="shared" si="6"/>
        <v>0</v>
      </c>
      <c r="Q57" s="158">
        <f t="shared" si="13"/>
        <v>0</v>
      </c>
      <c r="R57" s="176">
        <f t="shared" si="13"/>
        <v>0</v>
      </c>
      <c r="S57" s="52">
        <f t="shared" si="8"/>
        <v>0</v>
      </c>
      <c r="T57" s="178"/>
      <c r="U57" s="204"/>
      <c r="V57" s="224"/>
      <c r="W57" s="224"/>
      <c r="X57" s="202"/>
    </row>
    <row r="58" spans="1:24" s="31" customFormat="1" ht="15" customHeight="1">
      <c r="A58" s="27">
        <f t="shared" si="12"/>
        <v>49</v>
      </c>
      <c r="B58" s="46">
        <f>'-------НОВАЯ БАЗА'!B107</f>
        <v>0</v>
      </c>
      <c r="C58" s="47">
        <f>'-------НОВАЯ БАЗА'!D107</f>
        <v>0</v>
      </c>
      <c r="D58" s="48">
        <f>'-------НОВАЯ БАЗА'!E107</f>
        <v>0</v>
      </c>
      <c r="E58" s="48">
        <f>'-------НОВАЯ БАЗА'!F107</f>
        <v>0</v>
      </c>
      <c r="F58" s="144">
        <f>'-------НОВАЯ БАЗА'!G107</f>
        <v>0</v>
      </c>
      <c r="G58" s="147"/>
      <c r="H58" s="142"/>
      <c r="I58" s="148"/>
      <c r="J58" s="49"/>
      <c r="K58" s="50"/>
      <c r="L58" s="51">
        <f>VLOOKUP(A58,'-------НОВАЯ БАЗА'!$A$6:$AG$487,7+MATCH($L$9,СПИСОК_СТОЛБЦОВ_2,0),0)</f>
        <v>0</v>
      </c>
      <c r="M58" s="166">
        <f t="shared" si="3"/>
        <v>0</v>
      </c>
      <c r="N58" s="167">
        <f t="shared" si="4"/>
        <v>0</v>
      </c>
      <c r="O58" s="166">
        <f t="shared" si="5"/>
        <v>0</v>
      </c>
      <c r="P58" s="167">
        <f t="shared" si="6"/>
        <v>0</v>
      </c>
      <c r="Q58" s="158">
        <f t="shared" si="13"/>
        <v>0</v>
      </c>
      <c r="R58" s="176">
        <f t="shared" si="13"/>
        <v>0</v>
      </c>
      <c r="S58" s="52">
        <f t="shared" si="8"/>
        <v>0</v>
      </c>
      <c r="T58" s="178"/>
      <c r="U58" s="204"/>
      <c r="V58" s="224"/>
      <c r="W58" s="224"/>
      <c r="X58" s="202"/>
    </row>
    <row r="59" spans="1:24" s="31" customFormat="1" ht="15" customHeight="1">
      <c r="A59" s="27">
        <f t="shared" si="12"/>
        <v>50</v>
      </c>
      <c r="B59" s="46">
        <f>'-------НОВАЯ БАЗА'!B108</f>
        <v>0</v>
      </c>
      <c r="C59" s="47">
        <f>'-------НОВАЯ БАЗА'!D108</f>
        <v>0</v>
      </c>
      <c r="D59" s="48">
        <f>'-------НОВАЯ БАЗА'!E108</f>
        <v>0</v>
      </c>
      <c r="E59" s="48">
        <f>'-------НОВАЯ БАЗА'!F108</f>
        <v>0</v>
      </c>
      <c r="F59" s="144">
        <f>'-------НОВАЯ БАЗА'!G108</f>
        <v>0</v>
      </c>
      <c r="G59" s="147"/>
      <c r="H59" s="142"/>
      <c r="I59" s="148"/>
      <c r="J59" s="49"/>
      <c r="K59" s="50"/>
      <c r="L59" s="51">
        <f>VLOOKUP(A59,'-------НОВАЯ БАЗА'!$A$6:$AG$487,7+MATCH($L$9,СПИСОК_СТОЛБЦОВ_2,0),0)</f>
        <v>0</v>
      </c>
      <c r="M59" s="166">
        <f t="shared" si="3"/>
        <v>0</v>
      </c>
      <c r="N59" s="167">
        <f t="shared" si="4"/>
        <v>0</v>
      </c>
      <c r="O59" s="166">
        <f t="shared" si="5"/>
        <v>0</v>
      </c>
      <c r="P59" s="167">
        <f t="shared" si="6"/>
        <v>0</v>
      </c>
      <c r="Q59" s="158">
        <f t="shared" si="13"/>
        <v>0</v>
      </c>
      <c r="R59" s="176">
        <f t="shared" si="13"/>
        <v>0</v>
      </c>
      <c r="S59" s="52">
        <f t="shared" si="8"/>
        <v>0</v>
      </c>
      <c r="T59" s="178"/>
      <c r="U59" s="204"/>
      <c r="V59" s="224"/>
      <c r="W59" s="224"/>
      <c r="X59" s="202"/>
    </row>
    <row r="60" spans="1:24" s="31" customFormat="1" ht="15" customHeight="1">
      <c r="A60" s="27">
        <f t="shared" si="12"/>
        <v>51</v>
      </c>
      <c r="B60" s="46">
        <f>'-------НОВАЯ БАЗА'!B109</f>
        <v>0</v>
      </c>
      <c r="C60" s="47">
        <f>'-------НОВАЯ БАЗА'!D109</f>
        <v>0</v>
      </c>
      <c r="D60" s="48">
        <f>'-------НОВАЯ БАЗА'!E109</f>
        <v>0</v>
      </c>
      <c r="E60" s="48">
        <f>'-------НОВАЯ БАЗА'!F109</f>
        <v>0</v>
      </c>
      <c r="F60" s="144">
        <f>'-------НОВАЯ БАЗА'!G109</f>
        <v>0</v>
      </c>
      <c r="G60" s="147"/>
      <c r="H60" s="142"/>
      <c r="I60" s="148"/>
      <c r="J60" s="49"/>
      <c r="K60" s="50"/>
      <c r="L60" s="51">
        <f>VLOOKUP(A60,'-------НОВАЯ БАЗА'!$A$6:$AG$487,7+MATCH($L$9,СПИСОК_СТОЛБЦОВ_2,0),0)</f>
        <v>0</v>
      </c>
      <c r="M60" s="166">
        <f t="shared" si="3"/>
        <v>0</v>
      </c>
      <c r="N60" s="167">
        <f t="shared" si="4"/>
        <v>0</v>
      </c>
      <c r="O60" s="166">
        <f t="shared" si="5"/>
        <v>0</v>
      </c>
      <c r="P60" s="167">
        <f t="shared" si="6"/>
        <v>0</v>
      </c>
      <c r="Q60" s="158">
        <f t="shared" si="13"/>
        <v>0</v>
      </c>
      <c r="R60" s="176">
        <f t="shared" si="13"/>
        <v>0</v>
      </c>
      <c r="S60" s="52">
        <f t="shared" si="8"/>
        <v>0</v>
      </c>
      <c r="T60" s="178"/>
      <c r="U60" s="204"/>
      <c r="V60" s="224"/>
      <c r="W60" s="224"/>
      <c r="X60" s="202"/>
    </row>
    <row r="61" spans="1:24" s="31" customFormat="1" ht="15" customHeight="1">
      <c r="A61" s="27">
        <f t="shared" si="12"/>
        <v>52</v>
      </c>
      <c r="B61" s="46">
        <f>'-------НОВАЯ БАЗА'!B110</f>
        <v>0</v>
      </c>
      <c r="C61" s="47">
        <f>'-------НОВАЯ БАЗА'!D110</f>
        <v>0</v>
      </c>
      <c r="D61" s="48">
        <f>'-------НОВАЯ БАЗА'!E110</f>
        <v>0</v>
      </c>
      <c r="E61" s="48">
        <f>'-------НОВАЯ БАЗА'!F110</f>
        <v>0</v>
      </c>
      <c r="F61" s="144">
        <f>'-------НОВАЯ БАЗА'!G110</f>
        <v>0</v>
      </c>
      <c r="G61" s="147"/>
      <c r="H61" s="142"/>
      <c r="I61" s="148"/>
      <c r="J61" s="49"/>
      <c r="K61" s="50"/>
      <c r="L61" s="51">
        <f>VLOOKUP(A61,'-------НОВАЯ БАЗА'!$A$6:$AG$487,7+MATCH($L$9,СПИСОК_СТОЛБЦОВ_2,0),0)</f>
        <v>0</v>
      </c>
      <c r="M61" s="166">
        <f t="shared" si="3"/>
        <v>0</v>
      </c>
      <c r="N61" s="167">
        <f t="shared" si="4"/>
        <v>0</v>
      </c>
      <c r="O61" s="166">
        <f t="shared" si="5"/>
        <v>0</v>
      </c>
      <c r="P61" s="167">
        <f t="shared" si="6"/>
        <v>0</v>
      </c>
      <c r="Q61" s="158">
        <f t="shared" si="13"/>
        <v>0</v>
      </c>
      <c r="R61" s="176">
        <f t="shared" si="13"/>
        <v>0</v>
      </c>
      <c r="S61" s="52">
        <f t="shared" si="8"/>
        <v>0</v>
      </c>
      <c r="T61" s="178"/>
      <c r="U61" s="204"/>
      <c r="V61" s="224"/>
      <c r="W61" s="224"/>
      <c r="X61" s="202"/>
    </row>
    <row r="62" spans="1:24" s="31" customFormat="1" ht="15" customHeight="1">
      <c r="A62" s="27">
        <f t="shared" si="12"/>
        <v>53</v>
      </c>
      <c r="B62" s="46">
        <f>'-------НОВАЯ БАЗА'!B111</f>
        <v>0</v>
      </c>
      <c r="C62" s="47">
        <f>'-------НОВАЯ БАЗА'!D111</f>
        <v>0</v>
      </c>
      <c r="D62" s="48">
        <f>'-------НОВАЯ БАЗА'!E111</f>
        <v>0</v>
      </c>
      <c r="E62" s="48">
        <f>'-------НОВАЯ БАЗА'!F111</f>
        <v>0</v>
      </c>
      <c r="F62" s="144">
        <f>'-------НОВАЯ БАЗА'!G111</f>
        <v>0</v>
      </c>
      <c r="G62" s="147"/>
      <c r="H62" s="142"/>
      <c r="I62" s="148"/>
      <c r="J62" s="49"/>
      <c r="K62" s="50"/>
      <c r="L62" s="51">
        <f>VLOOKUP(A62,'-------НОВАЯ БАЗА'!$A$6:$AG$487,7+MATCH($L$9,СПИСОК_СТОЛБЦОВ_2,0),0)</f>
        <v>0</v>
      </c>
      <c r="M62" s="166">
        <f t="shared" si="3"/>
        <v>0</v>
      </c>
      <c r="N62" s="167">
        <f t="shared" si="4"/>
        <v>0</v>
      </c>
      <c r="O62" s="166">
        <f t="shared" si="5"/>
        <v>0</v>
      </c>
      <c r="P62" s="167">
        <f t="shared" si="6"/>
        <v>0</v>
      </c>
      <c r="Q62" s="158">
        <f t="shared" si="13"/>
        <v>0</v>
      </c>
      <c r="R62" s="176">
        <f t="shared" si="13"/>
        <v>0</v>
      </c>
      <c r="S62" s="52">
        <f t="shared" si="8"/>
        <v>0</v>
      </c>
      <c r="T62" s="178"/>
      <c r="U62" s="204"/>
      <c r="V62" s="224"/>
      <c r="W62" s="224"/>
      <c r="X62" s="202"/>
    </row>
    <row r="63" spans="1:24" s="31" customFormat="1" ht="15" customHeight="1">
      <c r="A63" s="27">
        <f t="shared" si="12"/>
        <v>54</v>
      </c>
      <c r="B63" s="46">
        <f>'-------НОВАЯ БАЗА'!B112</f>
        <v>0</v>
      </c>
      <c r="C63" s="47">
        <f>'-------НОВАЯ БАЗА'!D112</f>
        <v>0</v>
      </c>
      <c r="D63" s="48">
        <f>'-------НОВАЯ БАЗА'!E112</f>
        <v>0</v>
      </c>
      <c r="E63" s="48">
        <f>'-------НОВАЯ БАЗА'!F112</f>
        <v>0</v>
      </c>
      <c r="F63" s="144">
        <f>'-------НОВАЯ БАЗА'!G112</f>
        <v>0</v>
      </c>
      <c r="G63" s="147"/>
      <c r="H63" s="142"/>
      <c r="I63" s="148"/>
      <c r="J63" s="49"/>
      <c r="K63" s="50"/>
      <c r="L63" s="51">
        <f>VLOOKUP(A63,'-------НОВАЯ БАЗА'!$A$6:$AG$487,7+MATCH($L$9,СПИСОК_СТОЛБЦОВ_2,0),0)</f>
        <v>0</v>
      </c>
      <c r="M63" s="166">
        <f t="shared" si="3"/>
        <v>0</v>
      </c>
      <c r="N63" s="167">
        <f t="shared" si="4"/>
        <v>0</v>
      </c>
      <c r="O63" s="166">
        <f t="shared" si="5"/>
        <v>0</v>
      </c>
      <c r="P63" s="167">
        <f t="shared" si="6"/>
        <v>0</v>
      </c>
      <c r="Q63" s="158">
        <f t="shared" si="13"/>
        <v>0</v>
      </c>
      <c r="R63" s="176">
        <f t="shared" si="13"/>
        <v>0</v>
      </c>
      <c r="S63" s="52">
        <f t="shared" si="8"/>
        <v>0</v>
      </c>
      <c r="T63" s="178"/>
      <c r="U63" s="204"/>
      <c r="V63" s="224"/>
      <c r="W63" s="224"/>
      <c r="X63" s="202"/>
    </row>
    <row r="64" spans="1:24" s="31" customFormat="1" ht="15" customHeight="1">
      <c r="A64" s="27">
        <f t="shared" si="12"/>
        <v>55</v>
      </c>
      <c r="B64" s="46">
        <f>'-------НОВАЯ БАЗА'!B113</f>
        <v>0</v>
      </c>
      <c r="C64" s="47">
        <f>'-------НОВАЯ БАЗА'!D113</f>
        <v>0</v>
      </c>
      <c r="D64" s="48">
        <f>'-------НОВАЯ БАЗА'!E113</f>
        <v>0</v>
      </c>
      <c r="E64" s="48">
        <f>'-------НОВАЯ БАЗА'!F113</f>
        <v>0</v>
      </c>
      <c r="F64" s="144">
        <f>'-------НОВАЯ БАЗА'!G113</f>
        <v>0</v>
      </c>
      <c r="G64" s="147"/>
      <c r="H64" s="142"/>
      <c r="I64" s="148"/>
      <c r="J64" s="49"/>
      <c r="K64" s="50"/>
      <c r="L64" s="51">
        <f>VLOOKUP(A64,'-------НОВАЯ БАЗА'!$A$6:$AG$487,7+MATCH($L$9,СПИСОК_СТОЛБЦОВ_2,0),0)</f>
        <v>0</v>
      </c>
      <c r="M64" s="166">
        <f t="shared" si="3"/>
        <v>0</v>
      </c>
      <c r="N64" s="167">
        <f t="shared" si="4"/>
        <v>0</v>
      </c>
      <c r="O64" s="166">
        <f t="shared" si="5"/>
        <v>0</v>
      </c>
      <c r="P64" s="167">
        <f t="shared" si="6"/>
        <v>0</v>
      </c>
      <c r="Q64" s="158">
        <f t="shared" si="13"/>
        <v>0</v>
      </c>
      <c r="R64" s="176">
        <f t="shared" si="13"/>
        <v>0</v>
      </c>
      <c r="S64" s="52">
        <f t="shared" si="8"/>
        <v>0</v>
      </c>
      <c r="T64" s="178"/>
      <c r="U64" s="204"/>
      <c r="V64" s="224"/>
      <c r="W64" s="224"/>
      <c r="X64" s="202"/>
    </row>
    <row r="65" spans="1:30" s="31" customFormat="1" ht="15" customHeight="1">
      <c r="A65" s="27">
        <f t="shared" si="12"/>
        <v>56</v>
      </c>
      <c r="B65" s="46">
        <f>'-------НОВАЯ БАЗА'!B114</f>
        <v>0</v>
      </c>
      <c r="C65" s="47">
        <f>'-------НОВАЯ БАЗА'!D114</f>
        <v>0</v>
      </c>
      <c r="D65" s="48">
        <f>'-------НОВАЯ БАЗА'!E114</f>
        <v>0</v>
      </c>
      <c r="E65" s="48">
        <f>'-------НОВАЯ БАЗА'!F114</f>
        <v>0</v>
      </c>
      <c r="F65" s="144">
        <f>'-------НОВАЯ БАЗА'!G114</f>
        <v>0</v>
      </c>
      <c r="G65" s="147"/>
      <c r="H65" s="142"/>
      <c r="I65" s="148"/>
      <c r="J65" s="49"/>
      <c r="K65" s="50"/>
      <c r="L65" s="51">
        <f>VLOOKUP(A65,'-------НОВАЯ БАЗА'!$A$6:$AG$487,7+MATCH($L$9,СПИСОК_СТОЛБЦОВ_2,0),0)</f>
        <v>0</v>
      </c>
      <c r="M65" s="166">
        <f t="shared" si="3"/>
        <v>0</v>
      </c>
      <c r="N65" s="167">
        <f t="shared" si="4"/>
        <v>0</v>
      </c>
      <c r="O65" s="166">
        <f t="shared" si="5"/>
        <v>0</v>
      </c>
      <c r="P65" s="167">
        <f t="shared" si="6"/>
        <v>0</v>
      </c>
      <c r="Q65" s="158">
        <f t="shared" si="13"/>
        <v>0</v>
      </c>
      <c r="R65" s="176">
        <f t="shared" si="13"/>
        <v>0</v>
      </c>
      <c r="S65" s="52">
        <f t="shared" si="8"/>
        <v>0</v>
      </c>
      <c r="T65" s="178"/>
      <c r="U65" s="204"/>
      <c r="V65" s="224"/>
      <c r="W65" s="224"/>
      <c r="X65" s="202"/>
    </row>
    <row r="66" spans="1:30" s="31" customFormat="1" ht="15" customHeight="1">
      <c r="A66" s="27">
        <f t="shared" si="12"/>
        <v>57</v>
      </c>
      <c r="B66" s="46">
        <f>'-------НОВАЯ БАЗА'!B115</f>
        <v>0</v>
      </c>
      <c r="C66" s="47">
        <f>'-------НОВАЯ БАЗА'!D115</f>
        <v>0</v>
      </c>
      <c r="D66" s="48">
        <f>'-------НОВАЯ БАЗА'!E115</f>
        <v>0</v>
      </c>
      <c r="E66" s="48">
        <f>'-------НОВАЯ БАЗА'!F115</f>
        <v>0</v>
      </c>
      <c r="F66" s="144">
        <f>'-------НОВАЯ БАЗА'!G115</f>
        <v>0</v>
      </c>
      <c r="G66" s="147"/>
      <c r="H66" s="142"/>
      <c r="I66" s="148"/>
      <c r="J66" s="49"/>
      <c r="K66" s="50"/>
      <c r="L66" s="51">
        <f>VLOOKUP(A66,'-------НОВАЯ БАЗА'!$A$6:$AG$487,7+MATCH($L$9,СПИСОК_СТОЛБЦОВ_2,0),0)</f>
        <v>0</v>
      </c>
      <c r="M66" s="166">
        <f t="shared" si="3"/>
        <v>0</v>
      </c>
      <c r="N66" s="167">
        <f t="shared" si="4"/>
        <v>0</v>
      </c>
      <c r="O66" s="166">
        <f t="shared" si="5"/>
        <v>0</v>
      </c>
      <c r="P66" s="167">
        <f t="shared" si="6"/>
        <v>0</v>
      </c>
      <c r="Q66" s="158">
        <f t="shared" si="13"/>
        <v>0</v>
      </c>
      <c r="R66" s="176">
        <f t="shared" si="13"/>
        <v>0</v>
      </c>
      <c r="S66" s="52">
        <f t="shared" si="8"/>
        <v>0</v>
      </c>
      <c r="T66" s="178"/>
      <c r="U66" s="204"/>
      <c r="V66" s="224"/>
      <c r="W66" s="224"/>
      <c r="X66" s="202"/>
    </row>
    <row r="67" spans="1:30" s="31" customFormat="1" ht="15" customHeight="1">
      <c r="A67" s="27">
        <f t="shared" si="12"/>
        <v>58</v>
      </c>
      <c r="B67" s="46">
        <f>'-------НОВАЯ БАЗА'!B116</f>
        <v>0</v>
      </c>
      <c r="C67" s="47">
        <f>'-------НОВАЯ БАЗА'!D116</f>
        <v>0</v>
      </c>
      <c r="D67" s="48">
        <f>'-------НОВАЯ БАЗА'!E116</f>
        <v>0</v>
      </c>
      <c r="E67" s="48">
        <f>'-------НОВАЯ БАЗА'!F116</f>
        <v>0</v>
      </c>
      <c r="F67" s="144">
        <f>'-------НОВАЯ БАЗА'!G116</f>
        <v>0</v>
      </c>
      <c r="G67" s="147"/>
      <c r="H67" s="142"/>
      <c r="I67" s="148"/>
      <c r="J67" s="49"/>
      <c r="K67" s="50"/>
      <c r="L67" s="51">
        <f>VLOOKUP(A67,'-------НОВАЯ БАЗА'!$A$6:$AG$487,7+MATCH($L$9,СПИСОК_СТОЛБЦОВ_2,0),0)</f>
        <v>0</v>
      </c>
      <c r="M67" s="166">
        <f t="shared" si="3"/>
        <v>0</v>
      </c>
      <c r="N67" s="167">
        <f t="shared" si="4"/>
        <v>0</v>
      </c>
      <c r="O67" s="166">
        <f t="shared" si="5"/>
        <v>0</v>
      </c>
      <c r="P67" s="167">
        <f t="shared" si="6"/>
        <v>0</v>
      </c>
      <c r="Q67" s="158">
        <f t="shared" si="13"/>
        <v>0</v>
      </c>
      <c r="R67" s="176">
        <f t="shared" si="13"/>
        <v>0</v>
      </c>
      <c r="S67" s="52">
        <f t="shared" si="8"/>
        <v>0</v>
      </c>
      <c r="T67" s="178"/>
      <c r="U67" s="204"/>
      <c r="V67" s="224"/>
      <c r="W67" s="224"/>
      <c r="X67" s="202"/>
    </row>
    <row r="68" spans="1:30" s="31" customFormat="1" ht="15" customHeight="1">
      <c r="A68" s="27">
        <f t="shared" si="12"/>
        <v>59</v>
      </c>
      <c r="B68" s="46">
        <f>'-------НОВАЯ БАЗА'!B117</f>
        <v>0</v>
      </c>
      <c r="C68" s="47">
        <f>'-------НОВАЯ БАЗА'!D117</f>
        <v>0</v>
      </c>
      <c r="D68" s="48">
        <f>'-------НОВАЯ БАЗА'!E117</f>
        <v>0</v>
      </c>
      <c r="E68" s="48">
        <f>'-------НОВАЯ БАЗА'!F117</f>
        <v>0</v>
      </c>
      <c r="F68" s="144">
        <f>'-------НОВАЯ БАЗА'!G117</f>
        <v>0</v>
      </c>
      <c r="G68" s="147"/>
      <c r="H68" s="142"/>
      <c r="I68" s="148"/>
      <c r="J68" s="49"/>
      <c r="K68" s="50"/>
      <c r="L68" s="51"/>
      <c r="M68" s="166">
        <f t="shared" si="3"/>
        <v>0</v>
      </c>
      <c r="N68" s="167">
        <f t="shared" si="4"/>
        <v>0</v>
      </c>
      <c r="O68" s="166">
        <f t="shared" si="5"/>
        <v>0</v>
      </c>
      <c r="P68" s="167">
        <f t="shared" si="6"/>
        <v>0</v>
      </c>
      <c r="Q68" s="158">
        <f t="shared" si="13"/>
        <v>0</v>
      </c>
      <c r="R68" s="176">
        <f t="shared" si="13"/>
        <v>0</v>
      </c>
      <c r="S68" s="52">
        <f t="shared" si="8"/>
        <v>0</v>
      </c>
      <c r="T68" s="178"/>
      <c r="U68" s="204"/>
      <c r="V68" s="224"/>
      <c r="W68" s="224"/>
      <c r="X68" s="202"/>
    </row>
    <row r="69" spans="1:30" s="31" customFormat="1" ht="15" customHeight="1">
      <c r="A69" s="27"/>
      <c r="B69" s="46"/>
      <c r="C69" s="47"/>
      <c r="D69" s="48"/>
      <c r="E69" s="48"/>
      <c r="F69" s="144"/>
      <c r="G69" s="149"/>
      <c r="H69" s="142"/>
      <c r="I69" s="148"/>
      <c r="J69" s="49"/>
      <c r="K69" s="50"/>
      <c r="L69" s="51"/>
      <c r="M69" s="166"/>
      <c r="N69" s="167"/>
      <c r="O69" s="166"/>
      <c r="P69" s="167"/>
      <c r="Q69" s="158"/>
      <c r="R69" s="176"/>
      <c r="S69" s="203"/>
      <c r="T69" s="178"/>
      <c r="U69" s="204"/>
      <c r="V69" s="224"/>
      <c r="W69" s="224"/>
      <c r="X69" s="202"/>
    </row>
    <row r="70" spans="1:30" s="31" customFormat="1" ht="15" customHeight="1">
      <c r="A70" s="27"/>
      <c r="B70" s="46"/>
      <c r="C70" s="47"/>
      <c r="D70" s="48"/>
      <c r="E70" s="48"/>
      <c r="F70" s="144"/>
      <c r="G70" s="149"/>
      <c r="H70" s="142"/>
      <c r="I70" s="148"/>
      <c r="J70" s="49"/>
      <c r="K70" s="50"/>
      <c r="L70" s="51"/>
      <c r="M70" s="166"/>
      <c r="N70" s="167"/>
      <c r="O70" s="166"/>
      <c r="P70" s="167"/>
      <c r="Q70" s="158"/>
      <c r="R70" s="176"/>
      <c r="S70" s="203"/>
      <c r="T70" s="178"/>
      <c r="U70" s="204"/>
      <c r="V70" s="224"/>
      <c r="W70" s="224"/>
      <c r="X70" s="202"/>
    </row>
    <row r="71" spans="1:30" s="31" customFormat="1" ht="15" customHeight="1">
      <c r="A71" s="27"/>
      <c r="B71" s="46"/>
      <c r="C71" s="47"/>
      <c r="D71" s="48"/>
      <c r="E71" s="48"/>
      <c r="F71" s="144"/>
      <c r="G71" s="149"/>
      <c r="H71" s="142"/>
      <c r="I71" s="148"/>
      <c r="J71" s="49"/>
      <c r="K71" s="50"/>
      <c r="L71" s="51"/>
      <c r="M71" s="166"/>
      <c r="N71" s="167"/>
      <c r="O71" s="166"/>
      <c r="P71" s="167"/>
      <c r="Q71" s="158"/>
      <c r="R71" s="176"/>
      <c r="S71" s="203"/>
      <c r="T71" s="178"/>
      <c r="U71" s="204"/>
      <c r="V71" s="224"/>
      <c r="W71" s="224"/>
      <c r="X71" s="202"/>
    </row>
    <row r="72" spans="1:30" s="31" customFormat="1" ht="15" customHeight="1">
      <c r="A72" s="27" t="e">
        <f>#REF!+1</f>
        <v>#REF!</v>
      </c>
      <c r="B72" s="46"/>
      <c r="C72" s="47"/>
      <c r="D72" s="48"/>
      <c r="E72" s="48"/>
      <c r="F72" s="144"/>
      <c r="G72" s="149"/>
      <c r="H72" s="142"/>
      <c r="I72" s="148"/>
      <c r="J72" s="49"/>
      <c r="K72" s="50"/>
      <c r="L72" s="51"/>
      <c r="M72" s="166"/>
      <c r="N72" s="167"/>
      <c r="O72" s="166"/>
      <c r="P72" s="167"/>
      <c r="Q72" s="158"/>
      <c r="R72" s="176"/>
      <c r="S72" s="54"/>
      <c r="T72" s="178"/>
      <c r="U72" s="53"/>
      <c r="V72" s="225"/>
      <c r="W72" s="225"/>
      <c r="X72" s="202">
        <f t="shared" ref="X72:X135" si="14">VLOOKUP(F72,AB:AD,3,0)</f>
        <v>0</v>
      </c>
      <c r="Y72" s="31" t="b">
        <f t="shared" ref="Y72:Y145" si="15">U72=X72</f>
        <v>1</v>
      </c>
      <c r="AB72" s="31">
        <v>4633037132</v>
      </c>
      <c r="AC72" s="31" t="s">
        <v>153</v>
      </c>
      <c r="AD72" s="31" t="s">
        <v>135</v>
      </c>
    </row>
    <row r="73" spans="1:30" s="31" customFormat="1" ht="15" customHeight="1">
      <c r="A73" s="27" t="e">
        <f t="shared" ref="A73:A109" si="16">A72+1</f>
        <v>#REF!</v>
      </c>
      <c r="B73" s="46"/>
      <c r="C73" s="47"/>
      <c r="D73" s="48"/>
      <c r="E73" s="48"/>
      <c r="F73" s="144"/>
      <c r="G73" s="147"/>
      <c r="H73" s="142"/>
      <c r="I73" s="148"/>
      <c r="J73" s="49"/>
      <c r="K73" s="50"/>
      <c r="L73" s="51"/>
      <c r="M73" s="166"/>
      <c r="N73" s="167"/>
      <c r="O73" s="166"/>
      <c r="P73" s="167"/>
      <c r="Q73" s="158"/>
      <c r="R73" s="176"/>
      <c r="S73" s="54"/>
      <c r="T73" s="178"/>
      <c r="U73" s="53"/>
      <c r="V73" s="225"/>
      <c r="W73" s="225"/>
      <c r="X73" s="202">
        <f t="shared" si="14"/>
        <v>0</v>
      </c>
      <c r="Y73" s="31" t="b">
        <f t="shared" si="15"/>
        <v>1</v>
      </c>
      <c r="AB73" s="31">
        <v>0</v>
      </c>
    </row>
    <row r="74" spans="1:30" s="31" customFormat="1" ht="15" customHeight="1">
      <c r="A74" s="27" t="e">
        <f t="shared" si="16"/>
        <v>#REF!</v>
      </c>
      <c r="B74" s="46"/>
      <c r="C74" s="47"/>
      <c r="D74" s="48"/>
      <c r="E74" s="48"/>
      <c r="F74" s="144"/>
      <c r="G74" s="147"/>
      <c r="H74" s="142"/>
      <c r="I74" s="148"/>
      <c r="J74" s="49"/>
      <c r="K74" s="50"/>
      <c r="L74" s="51"/>
      <c r="M74" s="166"/>
      <c r="N74" s="167"/>
      <c r="O74" s="166"/>
      <c r="P74" s="167"/>
      <c r="Q74" s="158"/>
      <c r="R74" s="176"/>
      <c r="S74" s="54"/>
      <c r="T74" s="178"/>
      <c r="U74" s="53"/>
      <c r="V74" s="225"/>
      <c r="W74" s="225"/>
      <c r="X74" s="202">
        <f t="shared" si="14"/>
        <v>0</v>
      </c>
      <c r="Y74" s="31" t="b">
        <f t="shared" si="15"/>
        <v>1</v>
      </c>
      <c r="AB74" s="31">
        <v>0</v>
      </c>
    </row>
    <row r="75" spans="1:30" s="31" customFormat="1" ht="15" customHeight="1">
      <c r="A75" s="27" t="e">
        <f t="shared" si="16"/>
        <v>#REF!</v>
      </c>
      <c r="B75" s="46"/>
      <c r="C75" s="47"/>
      <c r="D75" s="48"/>
      <c r="E75" s="48"/>
      <c r="F75" s="144"/>
      <c r="G75" s="147"/>
      <c r="H75" s="142"/>
      <c r="I75" s="148"/>
      <c r="J75" s="49"/>
      <c r="K75" s="50"/>
      <c r="L75" s="51"/>
      <c r="M75" s="166"/>
      <c r="N75" s="167"/>
      <c r="O75" s="166"/>
      <c r="P75" s="167"/>
      <c r="Q75" s="158"/>
      <c r="R75" s="176"/>
      <c r="S75" s="54"/>
      <c r="T75" s="178"/>
      <c r="U75" s="53"/>
      <c r="V75" s="225"/>
      <c r="W75" s="225"/>
      <c r="X75" s="202">
        <f t="shared" si="14"/>
        <v>0</v>
      </c>
      <c r="Y75" s="31" t="b">
        <f t="shared" si="15"/>
        <v>1</v>
      </c>
      <c r="AB75" s="31">
        <v>0</v>
      </c>
    </row>
    <row r="76" spans="1:30" s="31" customFormat="1" ht="15" customHeight="1">
      <c r="A76" s="27" t="e">
        <f t="shared" si="16"/>
        <v>#REF!</v>
      </c>
      <c r="B76" s="46"/>
      <c r="C76" s="47"/>
      <c r="D76" s="48"/>
      <c r="E76" s="48"/>
      <c r="F76" s="144"/>
      <c r="G76" s="147"/>
      <c r="H76" s="142"/>
      <c r="I76" s="148"/>
      <c r="J76" s="49"/>
      <c r="K76" s="50"/>
      <c r="L76" s="51"/>
      <c r="M76" s="166"/>
      <c r="N76" s="167"/>
      <c r="O76" s="166"/>
      <c r="P76" s="167"/>
      <c r="Q76" s="158"/>
      <c r="R76" s="176"/>
      <c r="S76" s="54"/>
      <c r="T76" s="178"/>
      <c r="U76" s="53"/>
      <c r="V76" s="225"/>
      <c r="W76" s="225"/>
      <c r="X76" s="202">
        <f t="shared" si="14"/>
        <v>0</v>
      </c>
      <c r="Y76" s="31" t="b">
        <f t="shared" si="15"/>
        <v>1</v>
      </c>
      <c r="AB76" s="31">
        <v>0</v>
      </c>
    </row>
    <row r="77" spans="1:30" s="31" customFormat="1" ht="15" customHeight="1">
      <c r="A77" s="27" t="e">
        <f t="shared" si="16"/>
        <v>#REF!</v>
      </c>
      <c r="B77" s="46"/>
      <c r="C77" s="47"/>
      <c r="D77" s="48"/>
      <c r="E77" s="48"/>
      <c r="F77" s="144"/>
      <c r="G77" s="147"/>
      <c r="H77" s="142"/>
      <c r="I77" s="148"/>
      <c r="J77" s="49"/>
      <c r="K77" s="50"/>
      <c r="L77" s="51"/>
      <c r="M77" s="166"/>
      <c r="N77" s="167"/>
      <c r="O77" s="166"/>
      <c r="P77" s="167"/>
      <c r="Q77" s="158"/>
      <c r="R77" s="176"/>
      <c r="S77" s="54"/>
      <c r="T77" s="178"/>
      <c r="U77" s="53"/>
      <c r="V77" s="225"/>
      <c r="W77" s="225"/>
      <c r="X77" s="202">
        <f t="shared" si="14"/>
        <v>0</v>
      </c>
      <c r="Y77" s="31" t="b">
        <f t="shared" si="15"/>
        <v>1</v>
      </c>
      <c r="AB77" s="31">
        <v>0</v>
      </c>
    </row>
    <row r="78" spans="1:30" s="31" customFormat="1" ht="15" customHeight="1">
      <c r="A78" s="27" t="e">
        <f t="shared" si="16"/>
        <v>#REF!</v>
      </c>
      <c r="B78" s="46"/>
      <c r="C78" s="47"/>
      <c r="D78" s="48"/>
      <c r="E78" s="48"/>
      <c r="F78" s="144"/>
      <c r="G78" s="147"/>
      <c r="H78" s="142"/>
      <c r="I78" s="148"/>
      <c r="J78" s="49"/>
      <c r="K78" s="50"/>
      <c r="L78" s="51"/>
      <c r="M78" s="166"/>
      <c r="N78" s="167"/>
      <c r="O78" s="166"/>
      <c r="P78" s="167"/>
      <c r="Q78" s="158"/>
      <c r="R78" s="176"/>
      <c r="S78" s="54"/>
      <c r="T78" s="178"/>
      <c r="U78" s="53"/>
      <c r="V78" s="225"/>
      <c r="W78" s="225"/>
      <c r="X78" s="202">
        <f t="shared" si="14"/>
        <v>0</v>
      </c>
      <c r="Y78" s="31" t="b">
        <f t="shared" si="15"/>
        <v>1</v>
      </c>
      <c r="AB78" s="31">
        <v>0</v>
      </c>
    </row>
    <row r="79" spans="1:30" s="31" customFormat="1" ht="15" customHeight="1">
      <c r="A79" s="27" t="e">
        <f t="shared" si="16"/>
        <v>#REF!</v>
      </c>
      <c r="B79" s="46"/>
      <c r="C79" s="47"/>
      <c r="D79" s="48"/>
      <c r="E79" s="48"/>
      <c r="F79" s="144"/>
      <c r="G79" s="147"/>
      <c r="H79" s="142"/>
      <c r="I79" s="148"/>
      <c r="J79" s="49"/>
      <c r="K79" s="50"/>
      <c r="L79" s="51"/>
      <c r="M79" s="166"/>
      <c r="N79" s="167"/>
      <c r="O79" s="166"/>
      <c r="P79" s="167"/>
      <c r="Q79" s="158"/>
      <c r="R79" s="176"/>
      <c r="S79" s="54"/>
      <c r="T79" s="178"/>
      <c r="U79" s="53"/>
      <c r="V79" s="225"/>
      <c r="W79" s="225"/>
      <c r="X79" s="202">
        <f t="shared" si="14"/>
        <v>0</v>
      </c>
      <c r="Y79" s="31" t="b">
        <f t="shared" si="15"/>
        <v>1</v>
      </c>
      <c r="AB79" s="31">
        <v>0</v>
      </c>
    </row>
    <row r="80" spans="1:30" s="31" customFormat="1" ht="15" customHeight="1">
      <c r="A80" s="27" t="e">
        <f t="shared" si="16"/>
        <v>#REF!</v>
      </c>
      <c r="B80" s="46"/>
      <c r="C80" s="47"/>
      <c r="D80" s="48"/>
      <c r="E80" s="48"/>
      <c r="F80" s="144"/>
      <c r="G80" s="149"/>
      <c r="H80" s="142"/>
      <c r="I80" s="148"/>
      <c r="J80" s="49"/>
      <c r="K80" s="50"/>
      <c r="L80" s="51"/>
      <c r="M80" s="166"/>
      <c r="N80" s="167"/>
      <c r="O80" s="166"/>
      <c r="P80" s="167"/>
      <c r="Q80" s="158"/>
      <c r="R80" s="176"/>
      <c r="S80" s="54"/>
      <c r="T80" s="178"/>
      <c r="U80" s="53"/>
      <c r="V80" s="225"/>
      <c r="W80" s="225"/>
      <c r="X80" s="202">
        <f t="shared" si="14"/>
        <v>0</v>
      </c>
      <c r="Y80" s="31" t="b">
        <f t="shared" si="15"/>
        <v>1</v>
      </c>
      <c r="AB80" s="31">
        <v>0</v>
      </c>
    </row>
    <row r="81" spans="1:28" s="31" customFormat="1" ht="15" customHeight="1">
      <c r="A81" s="27" t="e">
        <f t="shared" si="16"/>
        <v>#REF!</v>
      </c>
      <c r="B81" s="46"/>
      <c r="C81" s="47"/>
      <c r="D81" s="48"/>
      <c r="E81" s="48"/>
      <c r="F81" s="144"/>
      <c r="G81" s="149"/>
      <c r="H81" s="142"/>
      <c r="I81" s="148"/>
      <c r="J81" s="49"/>
      <c r="K81" s="50"/>
      <c r="L81" s="51"/>
      <c r="M81" s="166"/>
      <c r="N81" s="167"/>
      <c r="O81" s="166"/>
      <c r="P81" s="167"/>
      <c r="Q81" s="158"/>
      <c r="R81" s="176"/>
      <c r="S81" s="54"/>
      <c r="T81" s="178"/>
      <c r="U81" s="53"/>
      <c r="V81" s="225"/>
      <c r="W81" s="225"/>
      <c r="X81" s="202">
        <f t="shared" si="14"/>
        <v>0</v>
      </c>
      <c r="Y81" s="31" t="b">
        <f t="shared" si="15"/>
        <v>1</v>
      </c>
      <c r="AB81" s="31">
        <v>0</v>
      </c>
    </row>
    <row r="82" spans="1:28" s="31" customFormat="1" ht="15" customHeight="1">
      <c r="A82" s="27" t="e">
        <f t="shared" si="16"/>
        <v>#REF!</v>
      </c>
      <c r="B82" s="46"/>
      <c r="C82" s="47"/>
      <c r="D82" s="48"/>
      <c r="E82" s="48"/>
      <c r="F82" s="144"/>
      <c r="G82" s="149"/>
      <c r="H82" s="142"/>
      <c r="I82" s="148"/>
      <c r="J82" s="49"/>
      <c r="K82" s="50"/>
      <c r="L82" s="51"/>
      <c r="M82" s="166"/>
      <c r="N82" s="167"/>
      <c r="O82" s="166"/>
      <c r="P82" s="167"/>
      <c r="Q82" s="158"/>
      <c r="R82" s="176"/>
      <c r="S82" s="54"/>
      <c r="T82" s="178"/>
      <c r="U82" s="53"/>
      <c r="V82" s="225"/>
      <c r="W82" s="225"/>
      <c r="X82" s="202">
        <f t="shared" si="14"/>
        <v>0</v>
      </c>
      <c r="Y82" s="31" t="b">
        <f t="shared" si="15"/>
        <v>1</v>
      </c>
      <c r="AB82" s="31">
        <v>0</v>
      </c>
    </row>
    <row r="83" spans="1:28" s="31" customFormat="1" ht="15" customHeight="1">
      <c r="A83" s="27" t="e">
        <f t="shared" si="16"/>
        <v>#REF!</v>
      </c>
      <c r="B83" s="46"/>
      <c r="C83" s="47"/>
      <c r="D83" s="48"/>
      <c r="E83" s="48"/>
      <c r="F83" s="144"/>
      <c r="G83" s="149"/>
      <c r="H83" s="142"/>
      <c r="I83" s="148"/>
      <c r="J83" s="49"/>
      <c r="K83" s="50"/>
      <c r="L83" s="51"/>
      <c r="M83" s="166"/>
      <c r="N83" s="167"/>
      <c r="O83" s="166"/>
      <c r="P83" s="167"/>
      <c r="Q83" s="158"/>
      <c r="R83" s="176"/>
      <c r="S83" s="54"/>
      <c r="T83" s="178"/>
      <c r="U83" s="53"/>
      <c r="V83" s="225"/>
      <c r="W83" s="225"/>
      <c r="X83" s="202">
        <f t="shared" si="14"/>
        <v>0</v>
      </c>
      <c r="Y83" s="31" t="b">
        <f t="shared" si="15"/>
        <v>1</v>
      </c>
      <c r="AB83" s="31">
        <v>0</v>
      </c>
    </row>
    <row r="84" spans="1:28" s="31" customFormat="1" ht="15" customHeight="1">
      <c r="A84" s="27" t="e">
        <f t="shared" si="16"/>
        <v>#REF!</v>
      </c>
      <c r="B84" s="46"/>
      <c r="C84" s="47"/>
      <c r="D84" s="48"/>
      <c r="E84" s="48"/>
      <c r="F84" s="144"/>
      <c r="G84" s="149"/>
      <c r="H84" s="142"/>
      <c r="I84" s="148"/>
      <c r="J84" s="49"/>
      <c r="K84" s="50"/>
      <c r="L84" s="51"/>
      <c r="M84" s="166"/>
      <c r="N84" s="167"/>
      <c r="O84" s="166"/>
      <c r="P84" s="167"/>
      <c r="Q84" s="158"/>
      <c r="R84" s="176"/>
      <c r="S84" s="54"/>
      <c r="T84" s="178"/>
      <c r="U84" s="53"/>
      <c r="V84" s="225"/>
      <c r="W84" s="225"/>
      <c r="X84" s="202">
        <f t="shared" si="14"/>
        <v>0</v>
      </c>
      <c r="Y84" s="31" t="b">
        <f t="shared" si="15"/>
        <v>1</v>
      </c>
      <c r="AB84" s="31">
        <v>0</v>
      </c>
    </row>
    <row r="85" spans="1:28" s="31" customFormat="1" ht="15" customHeight="1">
      <c r="A85" s="27" t="e">
        <f t="shared" si="16"/>
        <v>#REF!</v>
      </c>
      <c r="B85" s="46"/>
      <c r="C85" s="47"/>
      <c r="D85" s="48"/>
      <c r="E85" s="48"/>
      <c r="F85" s="144"/>
      <c r="G85" s="149"/>
      <c r="H85" s="142"/>
      <c r="I85" s="148"/>
      <c r="J85" s="49"/>
      <c r="K85" s="50"/>
      <c r="L85" s="51"/>
      <c r="M85" s="166"/>
      <c r="N85" s="167"/>
      <c r="O85" s="166"/>
      <c r="P85" s="167"/>
      <c r="Q85" s="158"/>
      <c r="R85" s="176"/>
      <c r="S85" s="54"/>
      <c r="T85" s="178"/>
      <c r="U85" s="53"/>
      <c r="V85" s="225"/>
      <c r="W85" s="225"/>
      <c r="X85" s="202">
        <f t="shared" si="14"/>
        <v>0</v>
      </c>
      <c r="Y85" s="31" t="b">
        <f t="shared" si="15"/>
        <v>1</v>
      </c>
      <c r="AB85" s="31">
        <v>0</v>
      </c>
    </row>
    <row r="86" spans="1:28" s="31" customFormat="1" ht="15" customHeight="1">
      <c r="A86" s="27" t="e">
        <f t="shared" si="16"/>
        <v>#REF!</v>
      </c>
      <c r="B86" s="46"/>
      <c r="C86" s="47"/>
      <c r="D86" s="48"/>
      <c r="E86" s="48"/>
      <c r="F86" s="144"/>
      <c r="G86" s="149"/>
      <c r="H86" s="142"/>
      <c r="I86" s="148"/>
      <c r="J86" s="49"/>
      <c r="K86" s="50"/>
      <c r="L86" s="51"/>
      <c r="M86" s="166"/>
      <c r="N86" s="167"/>
      <c r="O86" s="166"/>
      <c r="P86" s="167"/>
      <c r="Q86" s="158"/>
      <c r="R86" s="176"/>
      <c r="S86" s="54"/>
      <c r="T86" s="178"/>
      <c r="U86" s="53"/>
      <c r="V86" s="225"/>
      <c r="W86" s="225"/>
      <c r="X86" s="202">
        <f t="shared" si="14"/>
        <v>0</v>
      </c>
      <c r="Y86" s="31" t="b">
        <f t="shared" si="15"/>
        <v>1</v>
      </c>
      <c r="AB86" s="31">
        <v>0</v>
      </c>
    </row>
    <row r="87" spans="1:28" s="31" customFormat="1" ht="15" customHeight="1">
      <c r="A87" s="27" t="e">
        <f t="shared" si="16"/>
        <v>#REF!</v>
      </c>
      <c r="B87" s="46"/>
      <c r="C87" s="47"/>
      <c r="D87" s="48"/>
      <c r="E87" s="48"/>
      <c r="F87" s="144"/>
      <c r="G87" s="149"/>
      <c r="H87" s="142"/>
      <c r="I87" s="148"/>
      <c r="J87" s="49"/>
      <c r="K87" s="50"/>
      <c r="L87" s="51"/>
      <c r="M87" s="166"/>
      <c r="N87" s="167"/>
      <c r="O87" s="166"/>
      <c r="P87" s="167"/>
      <c r="Q87" s="158"/>
      <c r="R87" s="176"/>
      <c r="S87" s="54"/>
      <c r="T87" s="178"/>
      <c r="U87" s="53"/>
      <c r="V87" s="225"/>
      <c r="W87" s="225"/>
      <c r="X87" s="202">
        <f t="shared" si="14"/>
        <v>0</v>
      </c>
      <c r="Y87" s="31" t="b">
        <f t="shared" si="15"/>
        <v>1</v>
      </c>
      <c r="AB87" s="31">
        <v>0</v>
      </c>
    </row>
    <row r="88" spans="1:28" s="31" customFormat="1" ht="15" customHeight="1">
      <c r="A88" s="27" t="e">
        <f t="shared" si="16"/>
        <v>#REF!</v>
      </c>
      <c r="B88" s="46"/>
      <c r="C88" s="47"/>
      <c r="D88" s="48"/>
      <c r="E88" s="48"/>
      <c r="F88" s="144"/>
      <c r="G88" s="149"/>
      <c r="H88" s="142"/>
      <c r="I88" s="148"/>
      <c r="J88" s="49"/>
      <c r="K88" s="50"/>
      <c r="L88" s="51"/>
      <c r="M88" s="166"/>
      <c r="N88" s="167"/>
      <c r="O88" s="166"/>
      <c r="P88" s="167"/>
      <c r="Q88" s="158"/>
      <c r="R88" s="176"/>
      <c r="S88" s="54"/>
      <c r="T88" s="178"/>
      <c r="U88" s="53"/>
      <c r="V88" s="225"/>
      <c r="W88" s="225"/>
      <c r="X88" s="202">
        <f t="shared" si="14"/>
        <v>0</v>
      </c>
      <c r="Y88" s="31" t="b">
        <f t="shared" si="15"/>
        <v>1</v>
      </c>
      <c r="AB88" s="31">
        <v>0</v>
      </c>
    </row>
    <row r="89" spans="1:28" s="31" customFormat="1" ht="15" customHeight="1">
      <c r="A89" s="27" t="e">
        <f t="shared" si="16"/>
        <v>#REF!</v>
      </c>
      <c r="B89" s="46"/>
      <c r="C89" s="47"/>
      <c r="D89" s="48"/>
      <c r="E89" s="48"/>
      <c r="F89" s="144"/>
      <c r="G89" s="149"/>
      <c r="H89" s="142"/>
      <c r="I89" s="148"/>
      <c r="J89" s="49"/>
      <c r="K89" s="50"/>
      <c r="L89" s="51"/>
      <c r="M89" s="166"/>
      <c r="N89" s="167"/>
      <c r="O89" s="166"/>
      <c r="P89" s="167"/>
      <c r="Q89" s="158"/>
      <c r="R89" s="176"/>
      <c r="S89" s="54"/>
      <c r="T89" s="178"/>
      <c r="U89" s="53"/>
      <c r="V89" s="225"/>
      <c r="W89" s="225"/>
      <c r="X89" s="202">
        <f t="shared" si="14"/>
        <v>0</v>
      </c>
      <c r="Y89" s="31" t="b">
        <f t="shared" si="15"/>
        <v>1</v>
      </c>
      <c r="AB89" s="31">
        <v>0</v>
      </c>
    </row>
    <row r="90" spans="1:28" s="31" customFormat="1" ht="15" customHeight="1">
      <c r="A90" s="27" t="e">
        <f t="shared" si="16"/>
        <v>#REF!</v>
      </c>
      <c r="B90" s="46"/>
      <c r="C90" s="47"/>
      <c r="D90" s="48"/>
      <c r="E90" s="48"/>
      <c r="F90" s="144"/>
      <c r="G90" s="149"/>
      <c r="H90" s="142"/>
      <c r="I90" s="148"/>
      <c r="J90" s="49"/>
      <c r="K90" s="50"/>
      <c r="L90" s="51"/>
      <c r="M90" s="166"/>
      <c r="N90" s="167"/>
      <c r="O90" s="166"/>
      <c r="P90" s="167"/>
      <c r="Q90" s="158"/>
      <c r="R90" s="176"/>
      <c r="S90" s="54"/>
      <c r="T90" s="178"/>
      <c r="U90" s="53"/>
      <c r="V90" s="225"/>
      <c r="W90" s="225"/>
      <c r="X90" s="202">
        <f t="shared" si="14"/>
        <v>0</v>
      </c>
      <c r="Y90" s="31" t="b">
        <f t="shared" si="15"/>
        <v>1</v>
      </c>
      <c r="AB90" s="31">
        <v>0</v>
      </c>
    </row>
    <row r="91" spans="1:28" s="31" customFormat="1" ht="15" customHeight="1">
      <c r="A91" s="27" t="e">
        <f t="shared" si="16"/>
        <v>#REF!</v>
      </c>
      <c r="B91" s="46"/>
      <c r="C91" s="47"/>
      <c r="D91" s="48"/>
      <c r="E91" s="48"/>
      <c r="F91" s="144"/>
      <c r="G91" s="149"/>
      <c r="H91" s="143"/>
      <c r="I91" s="150"/>
      <c r="J91" s="49"/>
      <c r="K91" s="50"/>
      <c r="L91" s="51"/>
      <c r="M91" s="166"/>
      <c r="N91" s="167"/>
      <c r="O91" s="166"/>
      <c r="P91" s="167"/>
      <c r="Q91" s="158"/>
      <c r="R91" s="176"/>
      <c r="S91" s="54"/>
      <c r="T91" s="178"/>
      <c r="U91" s="53"/>
      <c r="V91" s="224"/>
      <c r="W91" s="224"/>
      <c r="X91" s="202">
        <f t="shared" si="14"/>
        <v>0</v>
      </c>
      <c r="Y91" s="31" t="b">
        <f t="shared" si="15"/>
        <v>1</v>
      </c>
      <c r="AB91" s="31">
        <v>0</v>
      </c>
    </row>
    <row r="92" spans="1:28" s="31" customFormat="1" ht="15.75" customHeight="1" thickBot="1">
      <c r="A92" s="27" t="e">
        <f t="shared" si="16"/>
        <v>#REF!</v>
      </c>
      <c r="B92" s="46"/>
      <c r="C92" s="47"/>
      <c r="D92" s="48">
        <f>'-------НОВАЯ БАЗА'!E123</f>
        <v>0</v>
      </c>
      <c r="E92" s="48"/>
      <c r="F92" s="145"/>
      <c r="G92" s="151"/>
      <c r="H92" s="152"/>
      <c r="I92" s="153"/>
      <c r="J92" s="56"/>
      <c r="K92" s="57"/>
      <c r="L92" s="58"/>
      <c r="M92" s="168">
        <f t="shared" ref="M92" si="17">G92*H92/1000</f>
        <v>0</v>
      </c>
      <c r="N92" s="169">
        <f t="shared" ref="N92" si="18">G92*I92/1000</f>
        <v>0</v>
      </c>
      <c r="O92" s="168"/>
      <c r="P92" s="169"/>
      <c r="Q92" s="177"/>
      <c r="R92" s="169"/>
      <c r="S92" s="59">
        <f t="shared" ref="S92" si="19">G92</f>
        <v>0</v>
      </c>
      <c r="T92" s="178"/>
      <c r="U92" s="60"/>
      <c r="V92" s="224"/>
      <c r="W92" s="224"/>
      <c r="X92" s="202">
        <f t="shared" si="14"/>
        <v>0</v>
      </c>
      <c r="Y92" s="31" t="b">
        <f t="shared" si="15"/>
        <v>1</v>
      </c>
      <c r="AB92" s="31">
        <v>0</v>
      </c>
    </row>
    <row r="93" spans="1:28" s="31" customFormat="1" ht="15" customHeight="1">
      <c r="A93" s="27" t="e">
        <f t="shared" si="16"/>
        <v>#REF!</v>
      </c>
      <c r="B93" s="61"/>
      <c r="C93" s="28"/>
      <c r="E93" s="62"/>
      <c r="F93" s="63"/>
      <c r="N93" s="32"/>
      <c r="O93" s="32"/>
      <c r="P93" s="32"/>
      <c r="Q93" s="32"/>
      <c r="R93" s="32"/>
      <c r="S93" s="32"/>
      <c r="T93" s="33"/>
      <c r="U93" s="33"/>
      <c r="V93" s="224"/>
      <c r="W93" s="224"/>
      <c r="X93" s="202">
        <f t="shared" si="14"/>
        <v>0</v>
      </c>
      <c r="Y93" s="31" t="b">
        <f t="shared" si="15"/>
        <v>1</v>
      </c>
      <c r="AB93" s="31">
        <v>0</v>
      </c>
    </row>
    <row r="94" spans="1:28" s="31" customFormat="1" ht="15" customHeight="1">
      <c r="A94" s="27" t="e">
        <f t="shared" si="16"/>
        <v>#REF!</v>
      </c>
      <c r="B94" s="46"/>
      <c r="C94" s="28"/>
      <c r="E94" s="62"/>
      <c r="F94" s="63"/>
      <c r="N94" s="32"/>
      <c r="O94" s="32"/>
      <c r="P94" s="32"/>
      <c r="Q94" s="32"/>
      <c r="R94" s="32"/>
      <c r="S94" s="32"/>
      <c r="T94" s="33"/>
      <c r="U94" s="33"/>
      <c r="V94" s="224"/>
      <c r="W94" s="224"/>
      <c r="X94" s="202">
        <f t="shared" si="14"/>
        <v>0</v>
      </c>
      <c r="Y94" s="31" t="b">
        <f t="shared" si="15"/>
        <v>1</v>
      </c>
      <c r="AB94" s="31">
        <v>0</v>
      </c>
    </row>
    <row r="95" spans="1:28" s="31" customFormat="1" ht="15" customHeight="1">
      <c r="A95" s="27" t="e">
        <f t="shared" si="16"/>
        <v>#REF!</v>
      </c>
      <c r="B95" s="46"/>
      <c r="C95" s="28"/>
      <c r="E95" s="62"/>
      <c r="F95" s="63"/>
      <c r="N95" s="32"/>
      <c r="O95" s="32"/>
      <c r="P95" s="32"/>
      <c r="Q95" s="32"/>
      <c r="R95" s="32"/>
      <c r="S95" s="32"/>
      <c r="T95" s="33"/>
      <c r="U95" s="33"/>
      <c r="V95" s="224"/>
      <c r="W95" s="224"/>
      <c r="X95" s="202">
        <f t="shared" si="14"/>
        <v>0</v>
      </c>
      <c r="Y95" s="31" t="b">
        <f t="shared" si="15"/>
        <v>1</v>
      </c>
      <c r="AB95" s="31">
        <v>0</v>
      </c>
    </row>
    <row r="96" spans="1:28" s="31" customFormat="1" ht="15" customHeight="1">
      <c r="A96" s="27" t="e">
        <f t="shared" si="16"/>
        <v>#REF!</v>
      </c>
      <c r="B96" s="46"/>
      <c r="C96" s="28"/>
      <c r="E96" s="62"/>
      <c r="F96" s="63"/>
      <c r="N96" s="32"/>
      <c r="O96" s="32"/>
      <c r="P96" s="32"/>
      <c r="Q96" s="32"/>
      <c r="R96" s="32"/>
      <c r="S96" s="32"/>
      <c r="T96" s="33"/>
      <c r="U96" s="33"/>
      <c r="V96" s="224"/>
      <c r="W96" s="224"/>
      <c r="X96" s="202">
        <f t="shared" si="14"/>
        <v>0</v>
      </c>
      <c r="Y96" s="31" t="b">
        <f t="shared" si="15"/>
        <v>1</v>
      </c>
      <c r="AB96" s="31">
        <v>0</v>
      </c>
    </row>
    <row r="97" spans="1:32" s="31" customFormat="1" ht="15" customHeight="1">
      <c r="A97" s="27" t="e">
        <f t="shared" si="16"/>
        <v>#REF!</v>
      </c>
      <c r="B97" s="46"/>
      <c r="C97" s="28"/>
      <c r="E97" s="62"/>
      <c r="F97" s="63"/>
      <c r="N97" s="32"/>
      <c r="O97" s="32"/>
      <c r="P97" s="32"/>
      <c r="Q97" s="32"/>
      <c r="R97" s="32"/>
      <c r="S97" s="32"/>
      <c r="T97" s="33"/>
      <c r="U97" s="33"/>
      <c r="V97" s="224"/>
      <c r="W97" s="224"/>
      <c r="X97" s="202">
        <f t="shared" si="14"/>
        <v>0</v>
      </c>
      <c r="Y97" s="31" t="b">
        <f t="shared" si="15"/>
        <v>1</v>
      </c>
      <c r="AB97" s="31">
        <v>0</v>
      </c>
    </row>
    <row r="98" spans="1:32" s="31" customFormat="1" ht="15" customHeight="1">
      <c r="A98" s="27" t="e">
        <f t="shared" si="16"/>
        <v>#REF!</v>
      </c>
      <c r="B98" s="46"/>
      <c r="C98" s="28"/>
      <c r="E98" s="62"/>
      <c r="F98" s="63"/>
      <c r="N98" s="32"/>
      <c r="O98" s="32"/>
      <c r="P98" s="32"/>
      <c r="Q98" s="32"/>
      <c r="R98" s="32"/>
      <c r="S98" s="32"/>
      <c r="T98" s="33"/>
      <c r="U98" s="33"/>
      <c r="V98" s="224"/>
      <c r="W98" s="224"/>
      <c r="X98" s="202">
        <f t="shared" si="14"/>
        <v>0</v>
      </c>
      <c r="Y98" s="31" t="b">
        <f t="shared" si="15"/>
        <v>1</v>
      </c>
      <c r="AB98" s="31">
        <v>0</v>
      </c>
    </row>
    <row r="99" spans="1:32" s="31" customFormat="1" ht="15" customHeight="1">
      <c r="A99" s="27" t="e">
        <f t="shared" si="16"/>
        <v>#REF!</v>
      </c>
      <c r="B99" s="46"/>
      <c r="C99" s="28"/>
      <c r="E99" s="62"/>
      <c r="F99" s="63"/>
      <c r="N99" s="32"/>
      <c r="O99" s="32"/>
      <c r="P99" s="32"/>
      <c r="Q99" s="32"/>
      <c r="R99" s="32"/>
      <c r="S99" s="32"/>
      <c r="T99" s="33"/>
      <c r="U99" s="33"/>
      <c r="V99" s="224"/>
      <c r="W99" s="224"/>
      <c r="X99" s="202">
        <f t="shared" si="14"/>
        <v>0</v>
      </c>
      <c r="Y99" s="31" t="b">
        <f t="shared" si="15"/>
        <v>1</v>
      </c>
      <c r="AB99" s="31">
        <v>0</v>
      </c>
    </row>
    <row r="100" spans="1:32" s="31" customFormat="1" ht="15" customHeight="1">
      <c r="A100" s="27" t="e">
        <f t="shared" si="16"/>
        <v>#REF!</v>
      </c>
      <c r="B100" s="46"/>
      <c r="C100" s="28"/>
      <c r="E100" s="62"/>
      <c r="F100" s="63"/>
      <c r="N100" s="32"/>
      <c r="O100" s="32"/>
      <c r="P100" s="32"/>
      <c r="Q100" s="32"/>
      <c r="R100" s="32"/>
      <c r="S100" s="32"/>
      <c r="T100" s="33"/>
      <c r="U100" s="33"/>
      <c r="V100" s="224"/>
      <c r="W100" s="224"/>
      <c r="X100" s="202">
        <f t="shared" si="14"/>
        <v>0</v>
      </c>
      <c r="Y100" s="31" t="b">
        <f t="shared" si="15"/>
        <v>1</v>
      </c>
      <c r="AB100" s="31">
        <v>0</v>
      </c>
    </row>
    <row r="101" spans="1:32" s="31" customFormat="1" ht="15" customHeight="1">
      <c r="A101" s="27" t="e">
        <f t="shared" si="16"/>
        <v>#REF!</v>
      </c>
      <c r="B101" s="46"/>
      <c r="C101" s="28"/>
      <c r="E101" s="62"/>
      <c r="F101" s="63"/>
      <c r="N101" s="32"/>
      <c r="O101" s="32"/>
      <c r="P101" s="32"/>
      <c r="Q101" s="32"/>
      <c r="R101" s="32"/>
      <c r="S101" s="32"/>
      <c r="T101" s="33"/>
      <c r="U101" s="33"/>
      <c r="V101" s="224"/>
      <c r="W101" s="224"/>
      <c r="X101" s="202">
        <f t="shared" si="14"/>
        <v>0</v>
      </c>
      <c r="Y101" s="31" t="b">
        <f t="shared" si="15"/>
        <v>1</v>
      </c>
      <c r="AB101" s="31">
        <v>0</v>
      </c>
    </row>
    <row r="102" spans="1:32" s="31" customFormat="1" ht="15" customHeight="1">
      <c r="A102" s="27" t="e">
        <f t="shared" si="16"/>
        <v>#REF!</v>
      </c>
      <c r="B102" s="46"/>
      <c r="C102" s="28"/>
      <c r="E102" s="62"/>
      <c r="F102" s="63"/>
      <c r="N102" s="32"/>
      <c r="O102" s="32"/>
      <c r="P102" s="32"/>
      <c r="Q102" s="32"/>
      <c r="R102" s="32"/>
      <c r="S102" s="32"/>
      <c r="T102" s="33"/>
      <c r="U102" s="33"/>
      <c r="V102" s="224"/>
      <c r="W102" s="224"/>
      <c r="X102" s="202">
        <f t="shared" si="14"/>
        <v>0</v>
      </c>
      <c r="Y102" s="31" t="b">
        <f t="shared" si="15"/>
        <v>1</v>
      </c>
      <c r="AB102" s="31">
        <v>0</v>
      </c>
    </row>
    <row r="103" spans="1:32" s="31" customFormat="1" ht="15" customHeight="1">
      <c r="A103" s="27" t="e">
        <f t="shared" si="16"/>
        <v>#REF!</v>
      </c>
      <c r="B103" s="46"/>
      <c r="C103" s="28"/>
      <c r="E103" s="62"/>
      <c r="F103" s="63"/>
      <c r="N103" s="32"/>
      <c r="O103" s="32"/>
      <c r="P103" s="32"/>
      <c r="Q103" s="32"/>
      <c r="R103" s="32"/>
      <c r="S103" s="32"/>
      <c r="T103" s="33"/>
      <c r="U103" s="33"/>
      <c r="V103" s="224"/>
      <c r="W103" s="224"/>
      <c r="X103" s="202">
        <f t="shared" si="14"/>
        <v>0</v>
      </c>
      <c r="Y103" s="31" t="b">
        <f t="shared" si="15"/>
        <v>1</v>
      </c>
      <c r="AB103" s="31">
        <v>0</v>
      </c>
    </row>
    <row r="104" spans="1:32" s="31" customFormat="1" ht="15" customHeight="1">
      <c r="A104" s="27" t="e">
        <f t="shared" si="16"/>
        <v>#REF!</v>
      </c>
      <c r="B104" s="46"/>
      <c r="C104" s="28"/>
      <c r="E104" s="62"/>
      <c r="F104" s="63"/>
      <c r="N104" s="32"/>
      <c r="O104" s="32"/>
      <c r="P104" s="32"/>
      <c r="Q104" s="32"/>
      <c r="R104" s="32"/>
      <c r="S104" s="32"/>
      <c r="T104" s="33"/>
      <c r="U104" s="33"/>
      <c r="V104" s="224"/>
      <c r="W104" s="224"/>
      <c r="X104" s="202">
        <f t="shared" si="14"/>
        <v>0</v>
      </c>
      <c r="Y104" s="31" t="b">
        <f t="shared" si="15"/>
        <v>1</v>
      </c>
      <c r="AB104" s="31">
        <v>0</v>
      </c>
    </row>
    <row r="105" spans="1:32" s="31" customFormat="1" ht="15" customHeight="1">
      <c r="A105" s="27" t="e">
        <f t="shared" si="16"/>
        <v>#REF!</v>
      </c>
      <c r="B105" s="46"/>
      <c r="C105" s="28"/>
      <c r="E105" s="62"/>
      <c r="F105" s="63"/>
      <c r="N105" s="32"/>
      <c r="O105" s="32"/>
      <c r="P105" s="32"/>
      <c r="Q105" s="32"/>
      <c r="R105" s="32"/>
      <c r="S105" s="32"/>
      <c r="T105" s="33"/>
      <c r="U105" s="33"/>
      <c r="V105" s="224"/>
      <c r="W105" s="224"/>
      <c r="X105" s="202">
        <f t="shared" si="14"/>
        <v>0</v>
      </c>
      <c r="Y105" s="31" t="b">
        <f t="shared" si="15"/>
        <v>1</v>
      </c>
      <c r="AB105" s="31">
        <v>0</v>
      </c>
    </row>
    <row r="106" spans="1:32" s="31" customFormat="1" ht="15" customHeight="1">
      <c r="A106" s="27" t="e">
        <f t="shared" si="16"/>
        <v>#REF!</v>
      </c>
      <c r="B106" s="46"/>
      <c r="C106" s="28"/>
      <c r="E106" s="62"/>
      <c r="F106" s="63"/>
      <c r="N106" s="32"/>
      <c r="O106" s="32"/>
      <c r="P106" s="32"/>
      <c r="Q106" s="32"/>
      <c r="R106" s="32"/>
      <c r="S106" s="32"/>
      <c r="T106" s="33"/>
      <c r="U106" s="33"/>
      <c r="V106" s="224"/>
      <c r="W106" s="224"/>
      <c r="X106" s="202">
        <f t="shared" si="14"/>
        <v>0</v>
      </c>
      <c r="Y106" s="31" t="b">
        <f t="shared" si="15"/>
        <v>1</v>
      </c>
      <c r="AB106" s="31">
        <v>0</v>
      </c>
    </row>
    <row r="107" spans="1:32" s="31" customFormat="1" ht="15" customHeight="1">
      <c r="A107" s="27" t="e">
        <f t="shared" si="16"/>
        <v>#REF!</v>
      </c>
      <c r="B107" s="46"/>
      <c r="C107" s="28"/>
      <c r="E107" s="62"/>
      <c r="F107" s="63"/>
      <c r="N107" s="32"/>
      <c r="O107" s="32"/>
      <c r="P107" s="32"/>
      <c r="Q107" s="32"/>
      <c r="R107" s="32"/>
      <c r="S107" s="32"/>
      <c r="T107" s="33"/>
      <c r="U107" s="33"/>
      <c r="V107" s="224"/>
      <c r="W107" s="224"/>
      <c r="X107" s="202">
        <f t="shared" si="14"/>
        <v>0</v>
      </c>
      <c r="Y107" s="31" t="b">
        <f t="shared" si="15"/>
        <v>1</v>
      </c>
      <c r="AB107" s="31">
        <v>0</v>
      </c>
    </row>
    <row r="108" spans="1:32" s="31" customFormat="1" ht="15" customHeight="1">
      <c r="A108" s="27" t="e">
        <f t="shared" si="16"/>
        <v>#REF!</v>
      </c>
      <c r="B108" s="46"/>
      <c r="C108" s="28"/>
      <c r="E108" s="62"/>
      <c r="F108" s="63"/>
      <c r="N108" s="32"/>
      <c r="O108" s="32"/>
      <c r="P108" s="32"/>
      <c r="Q108" s="32"/>
      <c r="R108" s="32"/>
      <c r="S108" s="32"/>
      <c r="T108" s="33"/>
      <c r="U108" s="33"/>
      <c r="V108" s="224"/>
      <c r="W108" s="224"/>
      <c r="X108" s="202">
        <f t="shared" si="14"/>
        <v>0</v>
      </c>
      <c r="Y108" s="31" t="b">
        <f t="shared" si="15"/>
        <v>1</v>
      </c>
      <c r="AB108" s="31">
        <v>0</v>
      </c>
    </row>
    <row r="109" spans="1:32" s="31" customFormat="1" ht="15" customHeight="1">
      <c r="A109" s="27" t="e">
        <f t="shared" si="16"/>
        <v>#REF!</v>
      </c>
      <c r="B109" s="46"/>
      <c r="C109" s="28"/>
      <c r="E109" s="62"/>
      <c r="F109" s="63"/>
      <c r="N109" s="32"/>
      <c r="O109" s="32"/>
      <c r="P109" s="32"/>
      <c r="Q109" s="32"/>
      <c r="R109" s="32"/>
      <c r="S109" s="32"/>
      <c r="T109" s="33"/>
      <c r="U109" s="33"/>
      <c r="V109" s="224"/>
      <c r="W109" s="224"/>
      <c r="X109" s="202">
        <f t="shared" si="14"/>
        <v>0</v>
      </c>
      <c r="Y109" s="31" t="b">
        <f t="shared" si="15"/>
        <v>1</v>
      </c>
      <c r="AB109" s="31">
        <v>0</v>
      </c>
    </row>
    <row r="110" spans="1:32">
      <c r="X110" s="202">
        <f t="shared" si="14"/>
        <v>0</v>
      </c>
      <c r="Y110" s="31" t="b">
        <f t="shared" si="15"/>
        <v>1</v>
      </c>
      <c r="Z110" s="31"/>
      <c r="AB110" s="28">
        <v>0</v>
      </c>
      <c r="AF110" s="31"/>
    </row>
    <row r="111" spans="1:32">
      <c r="X111" s="202">
        <f t="shared" si="14"/>
        <v>0</v>
      </c>
      <c r="Y111" s="31" t="b">
        <f t="shared" si="15"/>
        <v>1</v>
      </c>
      <c r="Z111" s="31"/>
      <c r="AB111" s="28">
        <v>0</v>
      </c>
      <c r="AF111" s="31"/>
    </row>
    <row r="112" spans="1:32">
      <c r="X112" s="202">
        <f t="shared" si="14"/>
        <v>0</v>
      </c>
      <c r="Y112" s="31" t="b">
        <f t="shared" si="15"/>
        <v>1</v>
      </c>
      <c r="Z112" s="31"/>
      <c r="AB112" s="28">
        <v>0</v>
      </c>
      <c r="AF112" s="31"/>
    </row>
    <row r="113" spans="24:32">
      <c r="X113" s="202">
        <f t="shared" si="14"/>
        <v>0</v>
      </c>
      <c r="Y113" s="31" t="b">
        <f t="shared" si="15"/>
        <v>1</v>
      </c>
      <c r="Z113" s="31"/>
      <c r="AB113" s="28">
        <v>0</v>
      </c>
      <c r="AF113" s="31"/>
    </row>
    <row r="114" spans="24:32">
      <c r="X114" s="202">
        <f t="shared" si="14"/>
        <v>0</v>
      </c>
      <c r="Y114" s="31" t="b">
        <f t="shared" si="15"/>
        <v>1</v>
      </c>
      <c r="Z114" s="31"/>
      <c r="AB114" s="28">
        <v>0</v>
      </c>
      <c r="AF114" s="31"/>
    </row>
    <row r="115" spans="24:32">
      <c r="X115" s="202">
        <f t="shared" si="14"/>
        <v>0</v>
      </c>
      <c r="Y115" s="31" t="b">
        <f t="shared" si="15"/>
        <v>1</v>
      </c>
      <c r="Z115" s="31"/>
      <c r="AB115" s="28">
        <v>0</v>
      </c>
      <c r="AF115" s="31"/>
    </row>
    <row r="116" spans="24:32">
      <c r="X116" s="202">
        <f t="shared" si="14"/>
        <v>0</v>
      </c>
      <c r="Y116" s="31" t="b">
        <f t="shared" si="15"/>
        <v>1</v>
      </c>
      <c r="Z116" s="31"/>
      <c r="AB116" s="28">
        <v>0</v>
      </c>
      <c r="AF116" s="31"/>
    </row>
    <row r="117" spans="24:32">
      <c r="X117" s="202">
        <f t="shared" si="14"/>
        <v>0</v>
      </c>
      <c r="Y117" s="31" t="b">
        <f t="shared" si="15"/>
        <v>1</v>
      </c>
      <c r="Z117" s="31"/>
      <c r="AB117" s="28">
        <v>0</v>
      </c>
      <c r="AF117" s="31"/>
    </row>
    <row r="118" spans="24:32">
      <c r="X118" s="202">
        <f t="shared" si="14"/>
        <v>0</v>
      </c>
      <c r="Y118" s="31" t="b">
        <f t="shared" si="15"/>
        <v>1</v>
      </c>
      <c r="Z118" s="31"/>
      <c r="AB118" s="28">
        <v>0</v>
      </c>
      <c r="AF118" s="31"/>
    </row>
    <row r="119" spans="24:32">
      <c r="X119" s="202">
        <f t="shared" si="14"/>
        <v>0</v>
      </c>
      <c r="Y119" s="31" t="b">
        <f t="shared" si="15"/>
        <v>1</v>
      </c>
      <c r="Z119" s="31"/>
      <c r="AB119" s="28">
        <v>0</v>
      </c>
      <c r="AF119" s="31"/>
    </row>
    <row r="120" spans="24:32">
      <c r="X120" s="202">
        <f t="shared" si="14"/>
        <v>0</v>
      </c>
      <c r="Y120" s="31" t="b">
        <f t="shared" si="15"/>
        <v>1</v>
      </c>
      <c r="Z120" s="31"/>
      <c r="AB120" s="28">
        <v>0</v>
      </c>
      <c r="AF120" s="31"/>
    </row>
    <row r="121" spans="24:32">
      <c r="X121" s="202">
        <f t="shared" si="14"/>
        <v>0</v>
      </c>
      <c r="Y121" s="31" t="b">
        <f t="shared" si="15"/>
        <v>1</v>
      </c>
      <c r="Z121" s="31"/>
      <c r="AB121" s="28">
        <v>0</v>
      </c>
      <c r="AF121" s="31"/>
    </row>
    <row r="122" spans="24:32">
      <c r="X122" s="202">
        <f t="shared" si="14"/>
        <v>0</v>
      </c>
      <c r="Y122" s="31" t="b">
        <f t="shared" si="15"/>
        <v>1</v>
      </c>
      <c r="Z122" s="31"/>
      <c r="AB122" s="28">
        <v>0</v>
      </c>
      <c r="AF122" s="31"/>
    </row>
    <row r="123" spans="24:32">
      <c r="X123" s="202">
        <f t="shared" si="14"/>
        <v>0</v>
      </c>
      <c r="Y123" s="31" t="b">
        <f t="shared" si="15"/>
        <v>1</v>
      </c>
      <c r="Z123" s="31"/>
      <c r="AB123" s="28">
        <v>0</v>
      </c>
      <c r="AF123" s="31"/>
    </row>
    <row r="124" spans="24:32">
      <c r="X124" s="202">
        <f t="shared" si="14"/>
        <v>0</v>
      </c>
      <c r="Y124" s="31" t="b">
        <f t="shared" si="15"/>
        <v>1</v>
      </c>
      <c r="Z124" s="31"/>
      <c r="AB124" s="28">
        <v>0</v>
      </c>
      <c r="AF124" s="31"/>
    </row>
    <row r="125" spans="24:32">
      <c r="X125" s="202">
        <f t="shared" si="14"/>
        <v>0</v>
      </c>
      <c r="Y125" s="31" t="b">
        <f t="shared" si="15"/>
        <v>1</v>
      </c>
      <c r="Z125" s="31"/>
      <c r="AB125" s="28">
        <v>0</v>
      </c>
      <c r="AF125" s="31"/>
    </row>
    <row r="126" spans="24:32">
      <c r="X126" s="202">
        <f t="shared" si="14"/>
        <v>0</v>
      </c>
      <c r="Y126" s="31" t="b">
        <f t="shared" si="15"/>
        <v>1</v>
      </c>
      <c r="Z126" s="31"/>
      <c r="AB126" s="28">
        <v>0</v>
      </c>
      <c r="AF126" s="31"/>
    </row>
    <row r="127" spans="24:32">
      <c r="X127" s="202">
        <f t="shared" si="14"/>
        <v>0</v>
      </c>
      <c r="Y127" s="31" t="b">
        <f t="shared" si="15"/>
        <v>1</v>
      </c>
      <c r="Z127" s="31"/>
      <c r="AB127" s="28">
        <v>0</v>
      </c>
      <c r="AF127" s="31"/>
    </row>
    <row r="128" spans="24:32">
      <c r="X128" s="202">
        <f t="shared" si="14"/>
        <v>0</v>
      </c>
      <c r="Y128" s="31" t="b">
        <f t="shared" si="15"/>
        <v>1</v>
      </c>
      <c r="Z128" s="31"/>
      <c r="AB128" s="28">
        <v>0</v>
      </c>
      <c r="AF128" s="31"/>
    </row>
    <row r="129" spans="24:32">
      <c r="X129" s="202">
        <f t="shared" si="14"/>
        <v>0</v>
      </c>
      <c r="Y129" s="31" t="b">
        <f t="shared" si="15"/>
        <v>1</v>
      </c>
      <c r="Z129" s="31"/>
      <c r="AB129" s="28">
        <v>0</v>
      </c>
      <c r="AF129" s="31"/>
    </row>
    <row r="130" spans="24:32">
      <c r="X130" s="202">
        <f t="shared" si="14"/>
        <v>0</v>
      </c>
      <c r="Y130" s="31" t="b">
        <f t="shared" si="15"/>
        <v>1</v>
      </c>
      <c r="Z130" s="31"/>
      <c r="AB130" s="28">
        <v>0</v>
      </c>
      <c r="AF130" s="31"/>
    </row>
    <row r="131" spans="24:32">
      <c r="X131" s="202">
        <f t="shared" si="14"/>
        <v>0</v>
      </c>
      <c r="Y131" s="31" t="b">
        <f t="shared" si="15"/>
        <v>1</v>
      </c>
      <c r="Z131" s="31"/>
      <c r="AB131" s="28">
        <v>0</v>
      </c>
      <c r="AF131" s="31"/>
    </row>
    <row r="132" spans="24:32">
      <c r="X132" s="202">
        <f t="shared" si="14"/>
        <v>0</v>
      </c>
      <c r="Y132" s="31" t="b">
        <f t="shared" si="15"/>
        <v>1</v>
      </c>
      <c r="Z132" s="31"/>
      <c r="AB132" s="28">
        <v>0</v>
      </c>
      <c r="AF132" s="31"/>
    </row>
    <row r="133" spans="24:32">
      <c r="X133" s="202">
        <f t="shared" si="14"/>
        <v>0</v>
      </c>
      <c r="Y133" s="31" t="b">
        <f t="shared" si="15"/>
        <v>1</v>
      </c>
      <c r="Z133" s="31"/>
      <c r="AB133" s="28">
        <v>0</v>
      </c>
      <c r="AF133" s="31"/>
    </row>
    <row r="134" spans="24:32">
      <c r="X134" s="202">
        <f t="shared" si="14"/>
        <v>0</v>
      </c>
      <c r="Y134" s="31" t="b">
        <f t="shared" si="15"/>
        <v>1</v>
      </c>
      <c r="Z134" s="31"/>
      <c r="AB134" s="28">
        <v>0</v>
      </c>
      <c r="AF134" s="31"/>
    </row>
    <row r="135" spans="24:32">
      <c r="X135" s="202">
        <f t="shared" si="14"/>
        <v>0</v>
      </c>
      <c r="Y135" s="31" t="b">
        <f t="shared" si="15"/>
        <v>1</v>
      </c>
      <c r="Z135" s="31"/>
      <c r="AB135" s="28">
        <v>0</v>
      </c>
      <c r="AF135" s="31"/>
    </row>
    <row r="136" spans="24:32">
      <c r="X136" s="202">
        <f t="shared" ref="X136:X145" si="20">VLOOKUP(F136,AB:AD,3,0)</f>
        <v>0</v>
      </c>
      <c r="Y136" s="31" t="b">
        <f t="shared" si="15"/>
        <v>1</v>
      </c>
      <c r="Z136" s="31"/>
      <c r="AB136" s="28">
        <v>0</v>
      </c>
      <c r="AF136" s="31"/>
    </row>
    <row r="137" spans="24:32">
      <c r="X137" s="202">
        <f t="shared" si="20"/>
        <v>0</v>
      </c>
      <c r="Y137" s="31" t="b">
        <f t="shared" si="15"/>
        <v>1</v>
      </c>
      <c r="Z137" s="31"/>
      <c r="AB137" s="28">
        <v>0</v>
      </c>
      <c r="AF137" s="31"/>
    </row>
    <row r="138" spans="24:32">
      <c r="X138" s="202">
        <f t="shared" si="20"/>
        <v>0</v>
      </c>
      <c r="Y138" s="31" t="b">
        <f t="shared" si="15"/>
        <v>1</v>
      </c>
      <c r="Z138" s="31"/>
      <c r="AB138" s="28">
        <v>0</v>
      </c>
      <c r="AF138" s="31"/>
    </row>
    <row r="139" spans="24:32">
      <c r="X139" s="202">
        <f t="shared" si="20"/>
        <v>0</v>
      </c>
      <c r="Y139" s="31" t="b">
        <f t="shared" si="15"/>
        <v>1</v>
      </c>
      <c r="Z139" s="31"/>
      <c r="AB139" s="28">
        <v>0</v>
      </c>
      <c r="AF139" s="31"/>
    </row>
    <row r="140" spans="24:32">
      <c r="X140" s="202">
        <f t="shared" si="20"/>
        <v>0</v>
      </c>
      <c r="Y140" s="31" t="b">
        <f t="shared" si="15"/>
        <v>1</v>
      </c>
      <c r="Z140" s="31"/>
      <c r="AB140" s="28">
        <v>0</v>
      </c>
      <c r="AF140" s="31"/>
    </row>
    <row r="141" spans="24:32">
      <c r="X141" s="202">
        <f t="shared" si="20"/>
        <v>0</v>
      </c>
      <c r="Y141" s="31" t="b">
        <f t="shared" si="15"/>
        <v>1</v>
      </c>
      <c r="Z141" s="31"/>
      <c r="AB141" s="28">
        <v>0</v>
      </c>
      <c r="AF141" s="31"/>
    </row>
    <row r="142" spans="24:32">
      <c r="X142" s="202">
        <f t="shared" si="20"/>
        <v>0</v>
      </c>
      <c r="Y142" s="31" t="b">
        <f t="shared" si="15"/>
        <v>1</v>
      </c>
      <c r="AB142" s="28">
        <v>0</v>
      </c>
      <c r="AF142" s="31"/>
    </row>
    <row r="143" spans="24:32">
      <c r="X143" s="202">
        <f t="shared" si="20"/>
        <v>0</v>
      </c>
      <c r="Y143" s="31" t="b">
        <f t="shared" si="15"/>
        <v>1</v>
      </c>
      <c r="AB143" s="28">
        <v>0</v>
      </c>
      <c r="AF143" s="31"/>
    </row>
    <row r="144" spans="24:32">
      <c r="X144" s="202">
        <f t="shared" si="20"/>
        <v>0</v>
      </c>
      <c r="Y144" s="31" t="b">
        <f t="shared" si="15"/>
        <v>1</v>
      </c>
      <c r="AB144" s="28">
        <v>0</v>
      </c>
      <c r="AF144" s="31"/>
    </row>
    <row r="145" spans="5:32">
      <c r="X145" s="202">
        <f t="shared" si="20"/>
        <v>0</v>
      </c>
      <c r="Y145" s="31" t="b">
        <f t="shared" si="15"/>
        <v>1</v>
      </c>
      <c r="AB145" s="28">
        <v>0</v>
      </c>
      <c r="AF145" s="31"/>
    </row>
    <row r="146" spans="5:32">
      <c r="AB146" s="28">
        <v>0</v>
      </c>
      <c r="AF146" s="31"/>
    </row>
    <row r="147" spans="5:32">
      <c r="AB147" s="28">
        <v>0</v>
      </c>
      <c r="AF147" s="31"/>
    </row>
    <row r="148" spans="5:32">
      <c r="AB148" s="28">
        <v>0</v>
      </c>
      <c r="AF148" s="31"/>
    </row>
    <row r="149" spans="5:32">
      <c r="E149" s="28" t="s">
        <v>89</v>
      </c>
      <c r="G149" s="30">
        <v>1.7536937680000002</v>
      </c>
      <c r="J149" s="30">
        <v>27.004000000000001</v>
      </c>
      <c r="AB149" s="28">
        <v>0</v>
      </c>
      <c r="AF149" s="31"/>
    </row>
    <row r="150" spans="5:32">
      <c r="AB150" s="28">
        <v>0</v>
      </c>
      <c r="AF150" s="31"/>
    </row>
    <row r="151" spans="5:32">
      <c r="AB151" s="28">
        <v>0</v>
      </c>
      <c r="AF151" s="31"/>
    </row>
    <row r="152" spans="5:32">
      <c r="AB152" s="28">
        <v>0</v>
      </c>
      <c r="AF152" s="31"/>
    </row>
    <row r="153" spans="5:32">
      <c r="AB153" s="28">
        <v>0</v>
      </c>
      <c r="AF153" s="31"/>
    </row>
    <row r="154" spans="5:32">
      <c r="AB154" s="28">
        <v>0</v>
      </c>
      <c r="AF154" s="31"/>
    </row>
    <row r="155" spans="5:32">
      <c r="AB155" s="28">
        <v>0</v>
      </c>
      <c r="AF155" s="31"/>
    </row>
    <row r="156" spans="5:32">
      <c r="AB156" s="28">
        <v>0</v>
      </c>
    </row>
    <row r="157" spans="5:32">
      <c r="AB157" s="28">
        <v>0</v>
      </c>
    </row>
    <row r="158" spans="5:32">
      <c r="AB158" s="28">
        <v>0</v>
      </c>
    </row>
    <row r="159" spans="5:32">
      <c r="AB159" s="28">
        <v>0</v>
      </c>
    </row>
    <row r="160" spans="5:32">
      <c r="AB160" s="28">
        <v>0</v>
      </c>
    </row>
    <row r="161" spans="28:28">
      <c r="AB161" s="28">
        <v>0</v>
      </c>
    </row>
    <row r="162" spans="28:28">
      <c r="AB162" s="28">
        <v>0</v>
      </c>
    </row>
    <row r="163" spans="28:28">
      <c r="AB163" s="28">
        <v>0</v>
      </c>
    </row>
    <row r="164" spans="28:28">
      <c r="AB164" s="28">
        <v>0</v>
      </c>
    </row>
    <row r="165" spans="28:28">
      <c r="AB165" s="28">
        <v>0</v>
      </c>
    </row>
    <row r="166" spans="28:28">
      <c r="AB166" s="28">
        <v>0</v>
      </c>
    </row>
    <row r="167" spans="28:28">
      <c r="AB167" s="28">
        <v>0</v>
      </c>
    </row>
    <row r="168" spans="28:28">
      <c r="AB168" s="28">
        <v>0</v>
      </c>
    </row>
    <row r="169" spans="28:28">
      <c r="AB169" s="28">
        <v>0</v>
      </c>
    </row>
    <row r="170" spans="28:28">
      <c r="AB170" s="28">
        <v>0</v>
      </c>
    </row>
    <row r="171" spans="28:28">
      <c r="AB171" s="28">
        <v>0</v>
      </c>
    </row>
    <row r="172" spans="28:28">
      <c r="AB172" s="28">
        <v>0</v>
      </c>
    </row>
    <row r="173" spans="28:28">
      <c r="AB173" s="28">
        <v>0</v>
      </c>
    </row>
    <row r="174" spans="28:28">
      <c r="AB174" s="28">
        <v>0</v>
      </c>
    </row>
    <row r="175" spans="28:28">
      <c r="AB175" s="28">
        <v>0</v>
      </c>
    </row>
    <row r="176" spans="28:28">
      <c r="AB176" s="28">
        <v>0</v>
      </c>
    </row>
    <row r="177" spans="28:28">
      <c r="AB177" s="28">
        <v>0</v>
      </c>
    </row>
    <row r="178" spans="28:28">
      <c r="AB178" s="28">
        <v>0</v>
      </c>
    </row>
    <row r="179" spans="28:28">
      <c r="AB179" s="28">
        <v>0</v>
      </c>
    </row>
    <row r="180" spans="28:28">
      <c r="AB180" s="28">
        <v>0</v>
      </c>
    </row>
    <row r="181" spans="28:28">
      <c r="AB181" s="28">
        <v>0</v>
      </c>
    </row>
    <row r="182" spans="28:28">
      <c r="AB182" s="28">
        <v>0</v>
      </c>
    </row>
    <row r="183" spans="28:28">
      <c r="AB183" s="28">
        <v>0</v>
      </c>
    </row>
    <row r="184" spans="28:28">
      <c r="AB184" s="28">
        <v>0</v>
      </c>
    </row>
    <row r="185" spans="28:28">
      <c r="AB185" s="28">
        <v>0</v>
      </c>
    </row>
  </sheetData>
  <autoFilter ref="A9:AF68"/>
  <mergeCells count="4">
    <mergeCell ref="L1:M1"/>
    <mergeCell ref="N1:O1"/>
    <mergeCell ref="T7:T9"/>
    <mergeCell ref="U7:U9"/>
  </mergeCells>
  <dataValidations count="1">
    <dataValidation type="list" allowBlank="1" showInputMessage="1" showErrorMessage="1" sqref="G9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18" orientation="landscape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'-------НОВАЯ БАЗА'!$AD$6:$AG$6</xm:f>
          </x14:formula1>
          <xm:sqref>K9:L9</xm:sqref>
        </x14:dataValidation>
        <x14:dataValidation type="list" allowBlank="1" showInputMessage="1" showErrorMessage="1">
          <x14:formula1>
            <xm:f>'-------НОВАЯ БАЗА'!$Z$6:$AC$6</xm:f>
          </x14:formula1>
          <xm:sqref>H9:I9</xm:sqref>
        </x14:dataValidation>
        <x14:dataValidation type="list" allowBlank="1" showInputMessage="1" showErrorMessage="1">
          <x14:formula1>
            <xm:f>'-------НОВАЯ БАЗА'!$Q$6:$Y$6</xm:f>
          </x14:formula1>
          <xm:sqref>J9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4:B29"/>
  <sheetViews>
    <sheetView workbookViewId="0">
      <selection activeCell="H35" sqref="H35"/>
    </sheetView>
  </sheetViews>
  <sheetFormatPr defaultRowHeight="15"/>
  <cols>
    <col min="2" max="2" width="54.28515625" customWidth="1"/>
  </cols>
  <sheetData>
    <row r="4" spans="2:2">
      <c r="B4" s="263" t="s">
        <v>108</v>
      </c>
    </row>
    <row r="5" spans="2:2">
      <c r="B5" s="263" t="s">
        <v>110</v>
      </c>
    </row>
    <row r="6" spans="2:2">
      <c r="B6" s="263" t="s">
        <v>111</v>
      </c>
    </row>
    <row r="7" spans="2:2">
      <c r="B7" s="263" t="s">
        <v>105</v>
      </c>
    </row>
    <row r="8" spans="2:2">
      <c r="B8" s="263" t="s">
        <v>104</v>
      </c>
    </row>
    <row r="9" spans="2:2">
      <c r="B9" s="263" t="s">
        <v>103</v>
      </c>
    </row>
    <row r="10" spans="2:2">
      <c r="B10" s="263" t="s">
        <v>99</v>
      </c>
    </row>
    <row r="11" spans="2:2">
      <c r="B11" s="263" t="s">
        <v>97</v>
      </c>
    </row>
    <row r="12" spans="2:2">
      <c r="B12" s="263" t="s">
        <v>98</v>
      </c>
    </row>
    <row r="13" spans="2:2">
      <c r="B13" s="264" t="s">
        <v>120</v>
      </c>
    </row>
    <row r="14" spans="2:2">
      <c r="B14" s="264" t="s">
        <v>118</v>
      </c>
    </row>
    <row r="15" spans="2:2">
      <c r="B15" s="264" t="s">
        <v>119</v>
      </c>
    </row>
    <row r="16" spans="2:2">
      <c r="B16" s="264" t="s">
        <v>109</v>
      </c>
    </row>
    <row r="17" spans="2:2">
      <c r="B17" s="264" t="s">
        <v>106</v>
      </c>
    </row>
    <row r="18" spans="2:2">
      <c r="B18" s="264" t="s">
        <v>107</v>
      </c>
    </row>
    <row r="19" spans="2:2">
      <c r="B19" s="264" t="s">
        <v>102</v>
      </c>
    </row>
    <row r="20" spans="2:2">
      <c r="B20" s="264" t="s">
        <v>100</v>
      </c>
    </row>
    <row r="21" spans="2:2">
      <c r="B21" s="264" t="s">
        <v>101</v>
      </c>
    </row>
    <row r="22" spans="2:2">
      <c r="B22" s="240" t="s">
        <v>175</v>
      </c>
    </row>
    <row r="23" spans="2:2">
      <c r="B23" s="240" t="s">
        <v>176</v>
      </c>
    </row>
    <row r="24" spans="2:2">
      <c r="B24" s="240" t="s">
        <v>177</v>
      </c>
    </row>
    <row r="25" spans="2:2">
      <c r="B25" s="240" t="s">
        <v>178</v>
      </c>
    </row>
    <row r="26" spans="2:2">
      <c r="B26" s="240" t="s">
        <v>179</v>
      </c>
    </row>
    <row r="27" spans="2:2">
      <c r="B27" s="240" t="s">
        <v>180</v>
      </c>
    </row>
    <row r="28" spans="2:2">
      <c r="B28" s="240" t="s">
        <v>181</v>
      </c>
    </row>
    <row r="29" spans="2:2">
      <c r="B29" s="240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2025 год_ИСХ</vt:lpstr>
      <vt:lpstr>БАЗА</vt:lpstr>
      <vt:lpstr>-------НОВАЯ БАЗА</vt:lpstr>
      <vt:lpstr>--РАСЧЕТ ИДЕКСОВ С НДС БЕЗ БОЙЛ</vt:lpstr>
      <vt:lpstr>---РАСЧЕТ ИДЕКСОВ С НДС БЕЗ Бой</vt:lpstr>
      <vt:lpstr>!!!!НЕ ТРОГАТЬ СПИСКИ</vt:lpstr>
      <vt:lpstr>'2025 год_ИСХ'!Область_печати</vt:lpstr>
      <vt:lpstr>СПИСОК_СТОЛБЦОВ_2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Verutina-PC</dc:creator>
  <cp:lastModifiedBy>teplo1</cp:lastModifiedBy>
  <cp:lastPrinted>2025-02-18T12:24:42Z</cp:lastPrinted>
  <dcterms:created xsi:type="dcterms:W3CDTF">2021-01-14T13:06:29Z</dcterms:created>
  <dcterms:modified xsi:type="dcterms:W3CDTF">2025-08-05T14:59:01Z</dcterms:modified>
</cp:coreProperties>
</file>