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Теплоснабжение\!!Общая папка\ТАРИФЫ\ТАРИФЫ 2026 ГВС\на сайт\"/>
    </mc:Choice>
  </mc:AlternateContent>
  <bookViews>
    <workbookView xWindow="480" yWindow="600" windowWidth="19440" windowHeight="12105" tabRatio="683"/>
  </bookViews>
  <sheets>
    <sheet name="2026 год_ИСХ" sheetId="4" r:id="rId1"/>
    <sheet name="БАЗА" sheetId="1" state="hidden" r:id="rId2"/>
    <sheet name="-------НОВАЯ БАЗА" sheetId="19" state="hidden" r:id="rId3"/>
    <sheet name="--РАСЧЕТ ИДЕКСОВ С НДС БЕЗ БОЙЛ" sheetId="20" state="hidden" r:id="rId4"/>
    <sheet name="---РАСЧЕТ ИДЕКСОВ С НДС БЕЗ Бой" sheetId="23" state="hidden" r:id="rId5"/>
    <sheet name="!!!!НЕ ТРОГАТЬ СПИСКИ" sheetId="2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def1999" localSheetId="4">'[1]1999-veca'!#REF!</definedName>
    <definedName name="_def1999" localSheetId="3">'[1]1999-veca'!#REF!</definedName>
    <definedName name="_def1999">'[1]1999-veca'!#REF!</definedName>
    <definedName name="_def2000г" localSheetId="4">#REF!</definedName>
    <definedName name="_def2000г" localSheetId="3">#REF!</definedName>
    <definedName name="_def2000г">#REF!</definedName>
    <definedName name="_def2001г" localSheetId="4">#REF!</definedName>
    <definedName name="_def2001г" localSheetId="3">#REF!</definedName>
    <definedName name="_def2001г">#REF!</definedName>
    <definedName name="_def2002г" localSheetId="4">#REF!</definedName>
    <definedName name="_def2002г" localSheetId="3">#REF!</definedName>
    <definedName name="_def2002г">#REF!</definedName>
    <definedName name="_inf2000" localSheetId="4">#REF!</definedName>
    <definedName name="_inf2000" localSheetId="3">#REF!</definedName>
    <definedName name="_inf2000">#REF!</definedName>
    <definedName name="_inf2001" localSheetId="4">#REF!</definedName>
    <definedName name="_inf2001" localSheetId="3">#REF!</definedName>
    <definedName name="_inf2001">#REF!</definedName>
    <definedName name="_inf2002" localSheetId="4">#REF!</definedName>
    <definedName name="_inf2002" localSheetId="3">#REF!</definedName>
    <definedName name="_inf2002">#REF!</definedName>
    <definedName name="_inf2003" localSheetId="4">#REF!</definedName>
    <definedName name="_inf2003" localSheetId="3">#REF!</definedName>
    <definedName name="_inf2003">#REF!</definedName>
    <definedName name="_inf2004" localSheetId="4">#REF!</definedName>
    <definedName name="_inf2004" localSheetId="3">#REF!</definedName>
    <definedName name="_inf2004">#REF!</definedName>
    <definedName name="_inf2005" localSheetId="4">#REF!</definedName>
    <definedName name="_inf2005" localSheetId="3">#REF!</definedName>
    <definedName name="_inf2005">#REF!</definedName>
    <definedName name="_inf2006" localSheetId="4">#REF!</definedName>
    <definedName name="_inf2006" localSheetId="3">#REF!</definedName>
    <definedName name="_inf2006">#REF!</definedName>
    <definedName name="_inf2007" localSheetId="4">#REF!</definedName>
    <definedName name="_inf2007" localSheetId="3">#REF!</definedName>
    <definedName name="_inf2007">#REF!</definedName>
    <definedName name="_inf2008" localSheetId="4">#REF!</definedName>
    <definedName name="_inf2008" localSheetId="3">#REF!</definedName>
    <definedName name="_inf2008">#REF!</definedName>
    <definedName name="_inf2009" localSheetId="4">#REF!</definedName>
    <definedName name="_inf2009" localSheetId="3">#REF!</definedName>
    <definedName name="_inf2009">#REF!</definedName>
    <definedName name="_inf2010" localSheetId="4">#REF!</definedName>
    <definedName name="_inf2010" localSheetId="3">#REF!</definedName>
    <definedName name="_inf2010">#REF!</definedName>
    <definedName name="_inf2011" localSheetId="4">#REF!</definedName>
    <definedName name="_inf2011" localSheetId="3">#REF!</definedName>
    <definedName name="_inf2011">#REF!</definedName>
    <definedName name="_inf2012" localSheetId="4">#REF!</definedName>
    <definedName name="_inf2012" localSheetId="3">#REF!</definedName>
    <definedName name="_inf2012">#REF!</definedName>
    <definedName name="_inf2013" localSheetId="4">#REF!</definedName>
    <definedName name="_inf2013" localSheetId="3">#REF!</definedName>
    <definedName name="_inf2013">#REF!</definedName>
    <definedName name="_inf2014" localSheetId="4">#REF!</definedName>
    <definedName name="_inf2014" localSheetId="3">#REF!</definedName>
    <definedName name="_inf2014">#REF!</definedName>
    <definedName name="_inf2015" localSheetId="4">#REF!</definedName>
    <definedName name="_inf2015" localSheetId="3">#REF!</definedName>
    <definedName name="_inf2015">#REF!</definedName>
    <definedName name="_mm1" localSheetId="4">[2]ПРОГНОЗ_1!#REF!</definedName>
    <definedName name="_mm1" localSheetId="3">[2]ПРОГНОЗ_1!#REF!</definedName>
    <definedName name="_mm1">[2]ПРОГНОЗ_1!#REF!</definedName>
    <definedName name="_xlnm._FilterDatabase" localSheetId="0" hidden="1">'2026 год_ИСХ'!$A$5:$AM$5</definedName>
    <definedName name="_xlnm._FilterDatabase" localSheetId="1" hidden="1">БАЗА!$A$6:$AH$6</definedName>
    <definedName name="_xlnm._FilterDatabase" localSheetId="2" hidden="1">'-------НОВАЯ БАЗА'!$A$6:$AH$6</definedName>
    <definedName name="_xlnm._FilterDatabase" localSheetId="4" hidden="1">'---РАСЧЕТ ИДЕКСОВ С НДС БЕЗ Бой'!$A$9:$AF$68</definedName>
    <definedName name="_xlnm._FilterDatabase" localSheetId="3" hidden="1">'--РАСЧЕТ ИДЕКСОВ С НДС БЕЗ БОЙЛ'!$A$9:$AF$68</definedName>
    <definedName name="a04t" localSheetId="4">#REF!</definedName>
    <definedName name="a04t" localSheetId="3">#REF!</definedName>
    <definedName name="a04t">#REF!</definedName>
    <definedName name="ajhvf1_140_3">[3]Форма1!$D$16</definedName>
    <definedName name="anscount" hidden="1">1</definedName>
    <definedName name="AVG_IDX_1">'[4]СРЕД 1'!$CV$74</definedName>
    <definedName name="AVG_IDX_10">'[4]СРЕД 10'!$CV$88</definedName>
    <definedName name="AVG_IDX_11">'[4]СРЕД 11'!$CV$78</definedName>
    <definedName name="AVG_IDX_12">'[4]СРЕД 12'!$CV$79</definedName>
    <definedName name="AVG_IDX_13">'[4]СРЕД 13'!$CV$86</definedName>
    <definedName name="AVG_IDX_14">'[4]СРЕД 14'!$CV$78</definedName>
    <definedName name="AVG_IDX_15">'[4]СРЕД 15'!$CV$84</definedName>
    <definedName name="AVG_IDX_2">'[4]СРЕД 2'!$CV$75</definedName>
    <definedName name="AVG_IDX_3">'[4]СРЕД 3'!$CV$98</definedName>
    <definedName name="AVG_IDX_4">'[4]СРЕД 4'!$CV$95</definedName>
    <definedName name="AVG_IDX_5">'[4]СРЕД 5'!$CV$73</definedName>
    <definedName name="AVG_IDX_6">'[4]СРЕД 6'!$CV$79</definedName>
    <definedName name="AVG_IDX_7">'[4]СРЕД 7'!$CV$80</definedName>
    <definedName name="AVG_IDX_8">'[4]СРЕД 8'!$CV$71</definedName>
    <definedName name="AVG_IDX_9">'[4]СРЕД 9'!$CV$86</definedName>
    <definedName name="AVG_IDX_OMSU_1">'[4]СРЕД 1'!$CX$74</definedName>
    <definedName name="AVG_IDX_OMSU_10">'[4]СРЕД 10'!$CX$88</definedName>
    <definedName name="AVG_IDX_OMSU_11">'[4]СРЕД 11'!$CX$78</definedName>
    <definedName name="AVG_IDX_OMSU_12">'[4]СРЕД 12'!$CX$79</definedName>
    <definedName name="AVG_IDX_OMSU_13">'[4]СРЕД 13'!$CX$86</definedName>
    <definedName name="AVG_IDX_OMSU_14">'[4]СРЕД 14'!$CX$78</definedName>
    <definedName name="AVG_IDX_OMSU_15">'[4]СРЕД 15'!$CX$84</definedName>
    <definedName name="AVG_IDX_OMSU_2">'[4]СРЕД 2'!$CX$75</definedName>
    <definedName name="AVG_IDX_OMSU_3">'[4]СРЕД 3'!$CX$98</definedName>
    <definedName name="AVG_IDX_OMSU_4">'[4]СРЕД 4'!$CX$95</definedName>
    <definedName name="AVG_IDX_OMSU_5">'[4]СРЕД 5'!$CX$73</definedName>
    <definedName name="AVG_IDX_OMSU_6">'[4]СРЕД 6'!$CX$79</definedName>
    <definedName name="AVG_IDX_OMSU_7">'[4]СРЕД 7'!$CX$80</definedName>
    <definedName name="AVG_IDX_OMSU_8">'[4]СРЕД 8'!$CX$71</definedName>
    <definedName name="AVG_IDX_OMSU_9">'[4]СРЕД 9'!$CX$86</definedName>
    <definedName name="base_month">[4]TECHSHEET!$K$6</definedName>
    <definedName name="base_period">[4]TECHSHEET!$K$7</definedName>
    <definedName name="BASE_TARIFF_LIST">[4]TECHSHEET!$D$95:$D$96</definedName>
    <definedName name="base_year">[4]TECHSHEET!$K$2</definedName>
    <definedName name="calc" localSheetId="4">#REF!</definedName>
    <definedName name="calc" localSheetId="3">#REF!</definedName>
    <definedName name="calc">#REF!</definedName>
    <definedName name="ddd" localSheetId="4">[5]ПРОГНОЗ_1!#REF!</definedName>
    <definedName name="ddd" localSheetId="3">[5]ПРОГНОЗ_1!#REF!</definedName>
    <definedName name="ddd">[5]ПРОГНОЗ_1!#REF!</definedName>
    <definedName name="Det_141" localSheetId="4">'[6]5'!#REF!</definedName>
    <definedName name="Det_141" localSheetId="3">'[6]5'!#REF!</definedName>
    <definedName name="Det_141">'[6]5'!#REF!</definedName>
    <definedName name="DOCUMENT_SOURCE">[4]TECHSHEET!$D$165:$D$169</definedName>
    <definedName name="DOCUMENT_TYPES">[4]TECHSHEET!$D$173:$D$177</definedName>
    <definedName name="DOLL" localSheetId="4">#REF!</definedName>
    <definedName name="DOLL" localSheetId="3">#REF!</definedName>
    <definedName name="DOLL">#REF!</definedName>
    <definedName name="EE_1ST_FEATURE_LIST">[4]TECHSHEET!$D$107:$D$115</definedName>
    <definedName name="EE_ZONE_TARIFFING">[4]TECHSHEET!$D$55:$D$56</definedName>
    <definedName name="EOT_VS_TF_REASON_LIST">[4]TECHSHEET!$D$142:$D$144</definedName>
    <definedName name="Excel_BuiltIn_Print_Area_1_1" localSheetId="4">#REF!</definedName>
    <definedName name="Excel_BuiltIn_Print_Area_1_1" localSheetId="3">#REF!</definedName>
    <definedName name="Excel_BuiltIn_Print_Area_1_1">#REF!</definedName>
    <definedName name="ff" localSheetId="4">#REF!</definedName>
    <definedName name="ff" localSheetId="3">#REF!</definedName>
    <definedName name="ff">#REF!</definedName>
    <definedName name="fffff" localSheetId="4">'[7]Гр5(о)'!#REF!</definedName>
    <definedName name="fffff" localSheetId="3">'[7]Гр5(о)'!#REF!</definedName>
    <definedName name="fffff">'[7]Гр5(о)'!#REF!</definedName>
    <definedName name="GAS_LIQ_LIST">[4]TECHSHEET!$D$134:$D$138</definedName>
    <definedName name="gggg" localSheetId="4">#REF!</definedName>
    <definedName name="gggg" localSheetId="3">#REF!</definedName>
    <definedName name="gggg">#REF!</definedName>
    <definedName name="jjjj" localSheetId="4">'[8]Гр5(о)'!#REF!</definedName>
    <definedName name="jjjj" localSheetId="3">'[8]Гр5(о)'!#REF!</definedName>
    <definedName name="jjjj">'[8]Гр5(о)'!#REF!</definedName>
    <definedName name="KARTA">[9]KARTA!$A$1:$AJ$1211</definedName>
    <definedName name="LOGICAL">[4]TECHSHEET!$D$45:$D$46</definedName>
    <definedName name="MO_LIST_4">[4]REESTR_MO!$B$25:$B$38</definedName>
    <definedName name="MO_LIST_5">[4]REESTR_MO!$B$39:$B$54</definedName>
    <definedName name="MR_LIST">[4]REESTR_MO!$D$2:$D$34</definedName>
    <definedName name="MUNRAION">[10]TEHSHEET!$A$2:$A$74</definedName>
    <definedName name="NM_UNIT_LIST">[4]TECHSHEET!$D$87:$D$91</definedName>
    <definedName name="oblClient" localSheetId="4">[11]Переменные!#REF!</definedName>
    <definedName name="oblClient" localSheetId="3">[11]Переменные!#REF!</definedName>
    <definedName name="oblClient">[11]Переменные!#REF!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QUESTIONS_LIST">[4]TECHSHEET!$D$3:$D$10</definedName>
    <definedName name="RATE_JKU">'[4]Список МО'!$G$75</definedName>
    <definedName name="RATE_JKU_DOCS">'[4]Список МО'!$G$77</definedName>
    <definedName name="REGION_IDX_LIMIT_MIRROR">'[4]Список МО'!$M$73</definedName>
    <definedName name="REGION_IDX_VALUE_MIRROR">'[4]Список МО'!$M$69</definedName>
    <definedName name="regulation_year">[4]TECHSHEET!$K$3</definedName>
    <definedName name="report_month">[4]TECHSHEET!$K$5</definedName>
    <definedName name="report_period">[4]TECHSHEET!$K$8</definedName>
    <definedName name="RP_VS_BP_TF_REASON_LIST">[4]TECHSHEET!$D$148:$D$150</definedName>
    <definedName name="SAPBEXrevision" hidden="1">1</definedName>
    <definedName name="SAPBEXsysID" hidden="1">"BW2"</definedName>
    <definedName name="SAPBEXwbID" hidden="1">"479GSPMTNK9HM4ZSIVE5K2SH6"</definedName>
    <definedName name="SF_LIST">[4]TECHSHEET!$D$125:$D$130</definedName>
    <definedName name="SUBSID_SOURCE">[4]TECHSHEET!$D$119:$D$121</definedName>
    <definedName name="TARIFF_SOURCE_LIST">[4]TECHSHEET!$D$154:$D$156</definedName>
    <definedName name="time" localSheetId="4">#REF!</definedName>
    <definedName name="time" localSheetId="3">#REF!</definedName>
    <definedName name="time">#REF!</definedName>
    <definedName name="title">'[12]Огл. Графиков'!$B$2:$B$31</definedName>
    <definedName name="UNITS_LIST">[4]TECHSHEET!$D$14:$D$15</definedName>
    <definedName name="version" hidden="1">[4]Инструкция!$B$3</definedName>
    <definedName name="VSNA_FEATURE_LIST">[4]TECHSHEET!$D$100:$D$103</definedName>
    <definedName name="YES_NO">[4]TECHSHEET!$D$160:$D$161</definedName>
    <definedName name="а" localSheetId="4">#REF!</definedName>
    <definedName name="а" localSheetId="3">#REF!</definedName>
    <definedName name="а">#REF!</definedName>
    <definedName name="ааа" localSheetId="4">#REF!</definedName>
    <definedName name="ааа" localSheetId="3">#REF!</definedName>
    <definedName name="ааа">#REF!</definedName>
    <definedName name="авв">[13]Содержание!$A$5:$IV$5</definedName>
    <definedName name="АнМ" localSheetId="4">'[14]Гр5(о)'!#REF!</definedName>
    <definedName name="АнМ" localSheetId="3">'[14]Гр5(о)'!#REF!</definedName>
    <definedName name="АнМ">'[14]Гр5(о)'!#REF!</definedName>
    <definedName name="_xlnm.Database" localSheetId="4">#REF!</definedName>
    <definedName name="_xlnm.Database" localSheetId="3">#REF!</definedName>
    <definedName name="_xlnm.Database">#REF!</definedName>
    <definedName name="База_данных2" localSheetId="4">#REF!</definedName>
    <definedName name="База_данных2" localSheetId="3">#REF!</definedName>
    <definedName name="База_данных2">#REF!</definedName>
    <definedName name="в" localSheetId="4">#REF!</definedName>
    <definedName name="в" localSheetId="3">#REF!</definedName>
    <definedName name="в">#REF!</definedName>
    <definedName name="вв" localSheetId="4">[15]ПРОГНОЗ_1!#REF!</definedName>
    <definedName name="вв" localSheetId="3">[15]ПРОГНОЗ_1!#REF!</definedName>
    <definedName name="вв">[15]ПРОГНОЗ_1!#REF!</definedName>
    <definedName name="Вып_н_2003" localSheetId="4">'[12]Текущие цены'!#REF!</definedName>
    <definedName name="Вып_н_2003" localSheetId="3">'[12]Текущие цены'!#REF!</definedName>
    <definedName name="Вып_н_2003">'[12]Текущие цены'!#REF!</definedName>
    <definedName name="вып_н_2004" localSheetId="4">'[12]Текущие цены'!#REF!</definedName>
    <definedName name="вып_н_2004" localSheetId="3">'[12]Текущие цены'!#REF!</definedName>
    <definedName name="вып_н_2004">'[12]Текущие цены'!#REF!</definedName>
    <definedName name="Вып_ОФ_с_пц">[12]рабочий!$Y$202:$AP$224</definedName>
    <definedName name="Вып_оф_с_цпг" localSheetId="4">'[12]Текущие цены'!#REF!</definedName>
    <definedName name="Вып_оф_с_цпг" localSheetId="3">'[12]Текущие цены'!#REF!</definedName>
    <definedName name="Вып_оф_с_цпг">'[12]Текущие цены'!#REF!</definedName>
    <definedName name="Вып_с_новых_ОФ">[12]рабочий!$Y$277:$AP$299</definedName>
    <definedName name="График">"Диагр. 4"</definedName>
    <definedName name="д" localSheetId="4">#REF!</definedName>
    <definedName name="д" localSheetId="3">#REF!</definedName>
    <definedName name="д">#REF!</definedName>
    <definedName name="Дефл_ц_пред_год">'[12]Текущие цены'!$AT$36:$BK$58</definedName>
    <definedName name="Дефлятор_годовой">'[12]Текущие цены'!$Y$4:$AP$27</definedName>
    <definedName name="Дефлятор_цепной">'[12]Текущие цены'!$Y$36:$AP$58</definedName>
    <definedName name="ДС" localSheetId="4">#REF!</definedName>
    <definedName name="ДС" localSheetId="3">#REF!</definedName>
    <definedName name="ДС">#REF!</definedName>
    <definedName name="енррненрнр" localSheetId="4">#REF!</definedName>
    <definedName name="енррненрнр" localSheetId="3">#REF!</definedName>
    <definedName name="енррненрнр">#REF!</definedName>
    <definedName name="_xlnm.Print_Titles">[16]Содержание!$A$5:$IV$5</definedName>
    <definedName name="иии" localSheetId="4">#REF!</definedName>
    <definedName name="иии" localSheetId="3">#REF!</definedName>
    <definedName name="иии">#REF!</definedName>
    <definedName name="к" localSheetId="4">#REF!</definedName>
    <definedName name="к" localSheetId="3">#REF!</definedName>
    <definedName name="к">#REF!</definedName>
    <definedName name="кв1__2" localSheetId="4">#REF!</definedName>
    <definedName name="кв1__2" localSheetId="3">#REF!</definedName>
    <definedName name="кв1__2">#REF!</definedName>
    <definedName name="кв1_1" localSheetId="4">#REF!</definedName>
    <definedName name="кв1_1" localSheetId="3">#REF!</definedName>
    <definedName name="кв1_1">#REF!</definedName>
    <definedName name="кв1_2" localSheetId="4">#REF!</definedName>
    <definedName name="кв1_2" localSheetId="3">#REF!</definedName>
    <definedName name="кв1_2">#REF!</definedName>
    <definedName name="кв2_1" localSheetId="4">#REF!</definedName>
    <definedName name="кв2_1" localSheetId="3">#REF!</definedName>
    <definedName name="кв2_1">#REF!</definedName>
    <definedName name="кв2_2" localSheetId="4">#REF!</definedName>
    <definedName name="кв2_2" localSheetId="3">#REF!</definedName>
    <definedName name="кв2_2">#REF!</definedName>
    <definedName name="кв3_1" localSheetId="4">#REF!</definedName>
    <definedName name="кв3_1" localSheetId="3">#REF!</definedName>
    <definedName name="кв3_1">#REF!</definedName>
    <definedName name="кв3_2" localSheetId="4">#REF!</definedName>
    <definedName name="кв3_2" localSheetId="3">#REF!</definedName>
    <definedName name="кв3_2">#REF!</definedName>
    <definedName name="кв4_1" localSheetId="4">#REF!</definedName>
    <definedName name="кв4_1" localSheetId="3">#REF!</definedName>
    <definedName name="кв4_1">#REF!</definedName>
    <definedName name="кв4_2" localSheetId="4">#REF!</definedName>
    <definedName name="кв4_2" localSheetId="3">#REF!</definedName>
    <definedName name="кв4_2">#REF!</definedName>
    <definedName name="кост" localSheetId="4">#REF!</definedName>
    <definedName name="кост" localSheetId="3">#REF!</definedName>
    <definedName name="кост">#REF!</definedName>
    <definedName name="кредит" localSheetId="4">#REF!</definedName>
    <definedName name="кредит" localSheetId="3">#REF!</definedName>
    <definedName name="кредит">#REF!</definedName>
    <definedName name="ллл" localSheetId="4">#REF!</definedName>
    <definedName name="ллл" localSheetId="3">#REF!</definedName>
    <definedName name="ллл">#REF!</definedName>
    <definedName name="М1" localSheetId="4">[17]ПРОГНОЗ_1!#REF!</definedName>
    <definedName name="М1" localSheetId="3">[17]ПРОГНОЗ_1!#REF!</definedName>
    <definedName name="М1">[17]ПРОГНОЗ_1!#REF!</definedName>
    <definedName name="Модель2" localSheetId="4">#REF!</definedName>
    <definedName name="Модель2" localSheetId="3">#REF!</definedName>
    <definedName name="Модель2">#REF!</definedName>
    <definedName name="Мониторинг1" localSheetId="4">'[18]Гр5(о)'!#REF!</definedName>
    <definedName name="Мониторинг1" localSheetId="3">'[18]Гр5(о)'!#REF!</definedName>
    <definedName name="Мониторинг1">'[18]Гр5(о)'!#REF!</definedName>
    <definedName name="ннн" localSheetId="4">#REF!</definedName>
    <definedName name="ннн" localSheetId="3">#REF!</definedName>
    <definedName name="ннн">#REF!</definedName>
    <definedName name="новые_ОФ_2003">[12]рабочий!$F$305:$W$327</definedName>
    <definedName name="новые_ОФ_2004">[12]рабочий!$F$335:$W$357</definedName>
    <definedName name="новые_ОФ_а_всего">[12]рабочий!$F$767:$V$789</definedName>
    <definedName name="новые_ОФ_всего">[12]рабочий!$F$1331:$V$1353</definedName>
    <definedName name="новые_ОФ_п_всего">[12]рабочий!$F$1293:$V$1315</definedName>
    <definedName name="нр" localSheetId="4">#REF!</definedName>
    <definedName name="нр" localSheetId="3">#REF!</definedName>
    <definedName name="нр">#REF!</definedName>
    <definedName name="_xlnm.Print_Area" localSheetId="0">'2026 год_ИСХ'!$A$1:$AE$114</definedName>
    <definedName name="Оглавление">[19]Содержание!$A$5:$IV$5</definedName>
    <definedName name="окраска_05">[12]окраска!$C$7:$Z$30</definedName>
    <definedName name="окраска_06">[12]окраска!$C$35:$Z$58</definedName>
    <definedName name="окраска_07">[12]окраска!$C$63:$Z$86</definedName>
    <definedName name="окраска_08">[12]окраска!$C$91:$Z$114</definedName>
    <definedName name="окраска_09">[12]окраска!$C$119:$Z$142</definedName>
    <definedName name="окраска_10">[12]окраска!$C$147:$Z$170</definedName>
    <definedName name="окраска_11">[12]окраска!$C$175:$Z$198</definedName>
    <definedName name="окраска_12">[12]окраска!$C$203:$Z$226</definedName>
    <definedName name="окраска_13">[12]окраска!$C$231:$Z$254</definedName>
    <definedName name="окраска_14">[12]окраска!$C$259:$Z$282</definedName>
    <definedName name="окраска_15">[12]окраска!$C$287:$Z$310</definedName>
    <definedName name="ооо" localSheetId="4">#REF!</definedName>
    <definedName name="ооо" localSheetId="3">#REF!</definedName>
    <definedName name="ооо">#REF!</definedName>
    <definedName name="ОФ_а_с_пц">[12]рабочий!$CI$121:$CY$143</definedName>
    <definedName name="оф_н_а_2003_пц" localSheetId="4">'[12]Текущие цены'!#REF!</definedName>
    <definedName name="оф_н_а_2003_пц" localSheetId="3">'[12]Текущие цены'!#REF!</definedName>
    <definedName name="оф_н_а_2003_пц">'[12]Текущие цены'!#REF!</definedName>
    <definedName name="оф_н_а_2004" localSheetId="4">'[12]Текущие цены'!#REF!</definedName>
    <definedName name="оф_н_а_2004" localSheetId="3">'[12]Текущие цены'!#REF!</definedName>
    <definedName name="оф_н_а_2004">'[12]Текущие цены'!#REF!</definedName>
    <definedName name="пар">[20]KARTA!$A$1:$AJ$1211</definedName>
    <definedName name="ПОКАЗАТЕЛИ_ДОЛГОСР.ПРОГНОЗА" localSheetId="4">#REF!</definedName>
    <definedName name="ПОКАЗАТЕЛИ_ДОЛГОСР.ПРОГНОЗА" localSheetId="3">#REF!</definedName>
    <definedName name="ПОКАЗАТЕЛИ_ДОЛГОСР.ПРОГНОЗА">#REF!</definedName>
    <definedName name="покупок">[21]Содержание!$A$5:$IV$5</definedName>
    <definedName name="ПОТР._РЫНОКДП" localSheetId="4">'[1]1999-veca'!#REF!</definedName>
    <definedName name="ПОТР._РЫНОКДП" localSheetId="3">'[1]1999-veca'!#REF!</definedName>
    <definedName name="ПОТР._РЫНОКДП">'[1]1999-veca'!#REF!</definedName>
    <definedName name="Потреб_вып_всего" localSheetId="4">'[12]Текущие цены'!#REF!</definedName>
    <definedName name="Потреб_вып_всего" localSheetId="3">'[12]Текущие цены'!#REF!</definedName>
    <definedName name="Потреб_вып_всего">'[12]Текущие цены'!#REF!</definedName>
    <definedName name="Потреб_вып_оф_н_цпг" localSheetId="4">'[12]Текущие цены'!#REF!</definedName>
    <definedName name="Потреб_вып_оф_н_цпг" localSheetId="3">'[12]Текущие цены'!#REF!</definedName>
    <definedName name="Потреб_вып_оф_н_цпг">'[12]Текущие цены'!#REF!</definedName>
    <definedName name="ппп" localSheetId="4">#REF!</definedName>
    <definedName name="ппп" localSheetId="3">#REF!</definedName>
    <definedName name="ппп">#REF!</definedName>
    <definedName name="пппп" localSheetId="4">'[22]2002(v1)'!#REF!</definedName>
    <definedName name="пппп" localSheetId="3">'[22]2002(v1)'!#REF!</definedName>
    <definedName name="пппп">'[22]2002(v1)'!#REF!</definedName>
    <definedName name="пр" localSheetId="4">#REF!</definedName>
    <definedName name="пр" localSheetId="3">#REF!</definedName>
    <definedName name="пр">#REF!</definedName>
    <definedName name="про" localSheetId="4">#REF!</definedName>
    <definedName name="про" localSheetId="3">#REF!</definedName>
    <definedName name="про">#REF!</definedName>
    <definedName name="про1" localSheetId="4">#REF!</definedName>
    <definedName name="про1" localSheetId="3">#REF!</definedName>
    <definedName name="про1">#REF!</definedName>
    <definedName name="про2" localSheetId="4">#REF!</definedName>
    <definedName name="про2" localSheetId="3">#REF!</definedName>
    <definedName name="про2">#REF!</definedName>
    <definedName name="про3" localSheetId="4">#REF!</definedName>
    <definedName name="про3" localSheetId="3">#REF!</definedName>
    <definedName name="про3">#REF!</definedName>
    <definedName name="про4" localSheetId="4">#REF!</definedName>
    <definedName name="про4" localSheetId="3">#REF!</definedName>
    <definedName name="про4">#REF!</definedName>
    <definedName name="про5" localSheetId="4">#REF!</definedName>
    <definedName name="про5" localSheetId="3">#REF!</definedName>
    <definedName name="про5">#REF!</definedName>
    <definedName name="про6" localSheetId="4">#REF!</definedName>
    <definedName name="про6" localSheetId="3">#REF!</definedName>
    <definedName name="про6">#REF!</definedName>
    <definedName name="про7" localSheetId="4">#REF!</definedName>
    <definedName name="про7" localSheetId="3">#REF!</definedName>
    <definedName name="про7">#REF!</definedName>
    <definedName name="Прогноз_Вып_пц">[12]рабочий!$Y$240:$AP$262</definedName>
    <definedName name="Прогноз_вып_цпг" localSheetId="4">'[12]Текущие цены'!#REF!</definedName>
    <definedName name="Прогноз_вып_цпг" localSheetId="3">'[12]Текущие цены'!#REF!</definedName>
    <definedName name="Прогноз_вып_цпг">'[12]Текущие цены'!#REF!</definedName>
    <definedName name="Прогноз97" localSheetId="4">[23]ПРОГНОЗ_1!#REF!</definedName>
    <definedName name="Прогноз97" localSheetId="3">[23]ПРОГНОЗ_1!#REF!</definedName>
    <definedName name="Прогноз97">[23]ПРОГНОЗ_1!#REF!</definedName>
    <definedName name="ррр" localSheetId="4">#REF!</definedName>
    <definedName name="ррр" localSheetId="3">#REF!</definedName>
    <definedName name="ррр">#REF!</definedName>
    <definedName name="СПИСОК_СТОЛБЦОВ">[24]База_А!$H$1:$N$1</definedName>
    <definedName name="СПИСОК_СТОЛБЦОВ_2">БАЗА!$H$6:$AG$6</definedName>
    <definedName name="ттт" localSheetId="4">#REF!</definedName>
    <definedName name="ттт" localSheetId="3">#REF!</definedName>
    <definedName name="ттт">#REF!</definedName>
    <definedName name="у" localSheetId="4">#REF!</definedName>
    <definedName name="у" localSheetId="3">#REF!</definedName>
    <definedName name="у">#REF!</definedName>
    <definedName name="фо_а_н_пц">[12]рабочий!$AR$240:$BI$263</definedName>
    <definedName name="фо_а_с_пц">[12]рабочий!$AS$202:$BI$224</definedName>
    <definedName name="фо_н_03">[12]рабочий!$X$305:$X$327</definedName>
    <definedName name="фо_н_04">[12]рабочий!$X$335:$X$357</definedName>
    <definedName name="форма_56" localSheetId="4">#REF!</definedName>
    <definedName name="форма_56" localSheetId="3">#REF!</definedName>
    <definedName name="форма_56">#REF!</definedName>
    <definedName name="форма1_110_3">[25]Форма1!$D$5</definedName>
    <definedName name="форма1_120_3">[25]Форма1!$D$9</definedName>
    <definedName name="форма1_120_4">[26]Форма1!$D$9</definedName>
    <definedName name="форма1_125_2">[25]Форма1!$D$13</definedName>
    <definedName name="форма1_130_3">[25]Форма1!$D$12</definedName>
    <definedName name="форма1_135_3">[25]Форма1!$D$13</definedName>
    <definedName name="форма1_135_9">[26]Форма1!$D$13</definedName>
    <definedName name="форма1_140_3">[25]Форма1!$D$16</definedName>
    <definedName name="форма1_150_3">[25]Форма1!$D$22</definedName>
    <definedName name="форма1_210_3">[25]Форма1!$D$26</definedName>
    <definedName name="форма1_230_3">[25]Форма1!$D$35</definedName>
    <definedName name="форма1_240_3">[25]Форма1!$D$41</definedName>
    <definedName name="форма1_250_3">[25]Форма1!$D$48</definedName>
    <definedName name="форма1_260_3">[25]Форма1!$D$52</definedName>
    <definedName name="форма1_270_3">[25]Форма1!$D$57</definedName>
    <definedName name="форма1_450_3">[25]Форма1!$D$70</definedName>
    <definedName name="форма1_510_3">[25]Форма1!$D$77</definedName>
    <definedName name="форма1_610_3">[25]Форма1!$D$83</definedName>
    <definedName name="форма1_620_3">[25]Форма1!$D$86</definedName>
    <definedName name="форма1_650_3">[25]Форма1!$D$97</definedName>
    <definedName name="форма1_660_3">[25]Форма1!$D$98</definedName>
    <definedName name="форма3_150_3">[25]Форма3!$D$57</definedName>
    <definedName name="форма7_333_1">[25]Форма1!$D$48</definedName>
    <definedName name="форма7_333_3">[25]Форма1!$D$52</definedName>
    <definedName name="фф" localSheetId="4">'[27]Гр5(о)'!#REF!</definedName>
    <definedName name="фф" localSheetId="3">'[27]Гр5(о)'!#REF!</definedName>
    <definedName name="фф">'[27]Гр5(о)'!#REF!</definedName>
    <definedName name="ффф" localSheetId="4">#REF!</definedName>
    <definedName name="ффф" localSheetId="3">#REF!</definedName>
    <definedName name="ффф">#REF!</definedName>
    <definedName name="хххх" localSheetId="4" hidden="1">P5_T1_Protect,P6_T1_Protect,P7_T1_Protect,P8_T1_Protect,P9_T1_Protect,P10_T1_Protect,P11_T1_Protect,P12_T1_Protect,P13_T1_Protect,P14_T1_Protect</definedName>
    <definedName name="хххх" localSheetId="3" hidden="1">P5_T1_Protect,P6_T1_Protect,P7_T1_Protect,P8_T1_Protect,P9_T1_Protect,P10_T1_Protect,P11_T1_Protect,P12_T1_Protect,P13_T1_Protect,P14_T1_Protect</definedName>
    <definedName name="хххх" hidden="1">P5_T1_Protect,P6_T1_Protect,P7_T1_Protect,P8_T1_Protect,P9_T1_Protect,P10_T1_Protect,P11_T1_Protect,P12_T1_Protect,P13_T1_Protect,P14_T1_Protect</definedName>
    <definedName name="ш" localSheetId="4">#REF!</definedName>
    <definedName name="ш" localSheetId="3">#REF!</definedName>
    <definedName name="ш">#REF!</definedName>
    <definedName name="ы" localSheetId="4">#REF!</definedName>
    <definedName name="ы" localSheetId="3">#REF!</definedName>
    <definedName name="ы">#REF!</definedName>
    <definedName name="ььь" localSheetId="4">#REF!</definedName>
    <definedName name="ььь" localSheetId="3">#REF!</definedName>
    <definedName name="ььь">#REF!</definedName>
    <definedName name="э" localSheetId="4">#REF!</definedName>
    <definedName name="э" localSheetId="3">#REF!</definedName>
    <definedName name="э">#REF!</definedName>
    <definedName name="юююю" localSheetId="4">#REF!</definedName>
    <definedName name="юююю" localSheetId="3">#REF!</definedName>
    <definedName name="юююю">#REF!</definedName>
  </definedNames>
  <calcPr calcId="152511"/>
</workbook>
</file>

<file path=xl/calcChain.xml><?xml version="1.0" encoding="utf-8"?>
<calcChain xmlns="http://schemas.openxmlformats.org/spreadsheetml/2006/main">
  <c r="AE76" i="4" l="1"/>
  <c r="AD76" i="4"/>
  <c r="AG29" i="1" l="1"/>
  <c r="AF29" i="1"/>
  <c r="AE29" i="1"/>
  <c r="AD29" i="1"/>
  <c r="AC29" i="1"/>
  <c r="AB29" i="1"/>
  <c r="Z29" i="1"/>
  <c r="AA29" i="1"/>
  <c r="Y29" i="1"/>
  <c r="X29" i="1"/>
  <c r="V29" i="1"/>
  <c r="U29" i="1"/>
  <c r="S29" i="1"/>
  <c r="R29" i="1"/>
  <c r="P29" i="1"/>
  <c r="O29" i="1"/>
  <c r="F29" i="1"/>
  <c r="E29" i="1"/>
  <c r="D29" i="1"/>
  <c r="C29" i="1"/>
  <c r="I29" i="1" l="1"/>
  <c r="N29" i="1"/>
  <c r="W29" i="1"/>
  <c r="T29" i="1"/>
  <c r="M29" i="1"/>
  <c r="Q29" i="1"/>
  <c r="L29" i="1"/>
  <c r="J29" i="1"/>
  <c r="G29" i="4"/>
  <c r="K29" i="1" l="1"/>
  <c r="H29" i="1"/>
  <c r="AE71" i="1" l="1"/>
  <c r="AD71" i="1"/>
  <c r="O13" i="1"/>
  <c r="U13" i="1"/>
  <c r="V13" i="1"/>
  <c r="AA71" i="1"/>
  <c r="AA2" i="1"/>
  <c r="Z71" i="1"/>
  <c r="U101" i="1"/>
  <c r="V101" i="1"/>
  <c r="X101" i="1"/>
  <c r="Y101" i="1"/>
  <c r="Z101" i="1"/>
  <c r="F101" i="1"/>
  <c r="E101" i="1"/>
  <c r="D101" i="1"/>
  <c r="B101" i="1"/>
  <c r="U99" i="1"/>
  <c r="V99" i="1"/>
  <c r="X99" i="1"/>
  <c r="Y99" i="1"/>
  <c r="Z99" i="1"/>
  <c r="AD99" i="1"/>
  <c r="F99" i="1"/>
  <c r="E99" i="1"/>
  <c r="D99" i="1"/>
  <c r="B99" i="1"/>
  <c r="U97" i="1"/>
  <c r="V97" i="1"/>
  <c r="X97" i="1"/>
  <c r="Y97" i="1"/>
  <c r="Z97" i="1"/>
  <c r="AD97" i="1"/>
  <c r="F97" i="1"/>
  <c r="E97" i="1"/>
  <c r="D97" i="1"/>
  <c r="B95" i="1"/>
  <c r="U95" i="1"/>
  <c r="V95" i="1"/>
  <c r="Y93" i="19"/>
  <c r="Z95" i="1"/>
  <c r="AD95" i="1"/>
  <c r="F95" i="1"/>
  <c r="E95" i="1"/>
  <c r="D95" i="1"/>
  <c r="U93" i="1"/>
  <c r="V93" i="1"/>
  <c r="X93" i="1"/>
  <c r="Y93" i="1"/>
  <c r="AE93" i="1"/>
  <c r="Z93" i="1"/>
  <c r="AD93" i="1"/>
  <c r="F93" i="1"/>
  <c r="E93" i="1"/>
  <c r="D93" i="1"/>
  <c r="B91" i="1"/>
  <c r="U91" i="1"/>
  <c r="V91" i="1"/>
  <c r="X91" i="1"/>
  <c r="Y91" i="1"/>
  <c r="Z91" i="1"/>
  <c r="F91" i="1"/>
  <c r="E91" i="1"/>
  <c r="D91" i="1"/>
  <c r="U89" i="1"/>
  <c r="V89" i="1"/>
  <c r="AA89" i="1"/>
  <c r="X89" i="1"/>
  <c r="Y89" i="1"/>
  <c r="AE89" i="1"/>
  <c r="Z89" i="1"/>
  <c r="AD89" i="1"/>
  <c r="F89" i="1"/>
  <c r="E89" i="1"/>
  <c r="D89" i="1"/>
  <c r="B73" i="1"/>
  <c r="U87" i="1"/>
  <c r="V87" i="1"/>
  <c r="AA87" i="1"/>
  <c r="X87" i="1"/>
  <c r="Y87" i="1"/>
  <c r="AE87" i="1"/>
  <c r="Z87" i="1"/>
  <c r="AD87" i="1"/>
  <c r="F87" i="1"/>
  <c r="E87" i="1"/>
  <c r="D87" i="1"/>
  <c r="U85" i="1"/>
  <c r="V85" i="1"/>
  <c r="AA85" i="1"/>
  <c r="X85" i="1"/>
  <c r="Y85" i="1"/>
  <c r="AE85" i="1"/>
  <c r="Z85" i="1"/>
  <c r="AD85" i="1"/>
  <c r="F85" i="1"/>
  <c r="E85" i="1"/>
  <c r="D85" i="1"/>
  <c r="U83" i="1"/>
  <c r="V83" i="1"/>
  <c r="X83" i="1"/>
  <c r="Y83" i="1"/>
  <c r="Z83" i="1"/>
  <c r="AD83" i="1"/>
  <c r="F83" i="1"/>
  <c r="E83" i="1"/>
  <c r="D83" i="1"/>
  <c r="U81" i="1"/>
  <c r="V81" i="1"/>
  <c r="X81" i="1"/>
  <c r="Y81" i="1"/>
  <c r="Z81" i="1"/>
  <c r="AD81" i="1"/>
  <c r="F81" i="1"/>
  <c r="E81" i="1"/>
  <c r="D81" i="1"/>
  <c r="U79" i="1"/>
  <c r="V79" i="1"/>
  <c r="Z79" i="1"/>
  <c r="AD79" i="1"/>
  <c r="F79" i="1"/>
  <c r="E79" i="1"/>
  <c r="D79" i="1"/>
  <c r="U77" i="1"/>
  <c r="V77" i="1"/>
  <c r="X77" i="1"/>
  <c r="Y77" i="1"/>
  <c r="Z77" i="1"/>
  <c r="AD77" i="1"/>
  <c r="F77" i="1"/>
  <c r="E77" i="1"/>
  <c r="D77" i="1"/>
  <c r="U75" i="1"/>
  <c r="V75" i="1"/>
  <c r="AA75" i="1"/>
  <c r="X75" i="1"/>
  <c r="Y75" i="1"/>
  <c r="AE75" i="1"/>
  <c r="Z75" i="1"/>
  <c r="AD75" i="1"/>
  <c r="F75" i="1"/>
  <c r="E75" i="1"/>
  <c r="D75" i="1"/>
  <c r="U73" i="1"/>
  <c r="V73" i="1"/>
  <c r="AA73" i="1"/>
  <c r="X73" i="1"/>
  <c r="Y73" i="1"/>
  <c r="AE73" i="1"/>
  <c r="Z73" i="1"/>
  <c r="AD73" i="1"/>
  <c r="F73" i="1"/>
  <c r="E73" i="1"/>
  <c r="D73" i="1"/>
  <c r="U71" i="1"/>
  <c r="V71" i="1"/>
  <c r="X71" i="1"/>
  <c r="Y71" i="1"/>
  <c r="F71" i="1"/>
  <c r="E71" i="1"/>
  <c r="D71" i="1"/>
  <c r="B67" i="1"/>
  <c r="U69" i="1"/>
  <c r="V69" i="1"/>
  <c r="AA69" i="1"/>
  <c r="X69" i="1"/>
  <c r="Y69" i="1"/>
  <c r="AE69" i="1"/>
  <c r="Z69" i="1"/>
  <c r="AD69" i="1"/>
  <c r="F69" i="1"/>
  <c r="E69" i="1"/>
  <c r="D69" i="1"/>
  <c r="U67" i="1"/>
  <c r="V67" i="1"/>
  <c r="X67" i="1"/>
  <c r="Y67" i="1"/>
  <c r="Z67" i="1"/>
  <c r="AD67" i="1"/>
  <c r="F67" i="1"/>
  <c r="E67" i="1"/>
  <c r="D67" i="1"/>
  <c r="U65" i="1"/>
  <c r="V65" i="1"/>
  <c r="X65" i="1"/>
  <c r="Y65" i="1"/>
  <c r="Z65" i="1"/>
  <c r="AD65" i="1"/>
  <c r="F65" i="1"/>
  <c r="E65" i="1"/>
  <c r="D65" i="1"/>
  <c r="B65" i="1"/>
  <c r="U63" i="1"/>
  <c r="V63" i="1"/>
  <c r="AA63" i="1"/>
  <c r="X63" i="1"/>
  <c r="Y63" i="1"/>
  <c r="AE63" i="1"/>
  <c r="Z63" i="1"/>
  <c r="AD63" i="1"/>
  <c r="F63" i="1"/>
  <c r="E63" i="1"/>
  <c r="D63" i="1"/>
  <c r="B63" i="1"/>
  <c r="U61" i="1"/>
  <c r="V61" i="1"/>
  <c r="X61" i="1"/>
  <c r="Y61" i="1"/>
  <c r="Z61" i="1"/>
  <c r="F61" i="1"/>
  <c r="E61" i="1"/>
  <c r="D61" i="1"/>
  <c r="B61" i="1"/>
  <c r="U59" i="1"/>
  <c r="V59" i="1"/>
  <c r="X59" i="1"/>
  <c r="Y59" i="1"/>
  <c r="Z59" i="1"/>
  <c r="AD59" i="1"/>
  <c r="F59" i="1"/>
  <c r="E59" i="1"/>
  <c r="D59" i="1"/>
  <c r="B53" i="1"/>
  <c r="U57" i="1"/>
  <c r="V57" i="1"/>
  <c r="X57" i="1"/>
  <c r="Y57" i="1"/>
  <c r="Z57" i="1"/>
  <c r="AD57" i="1"/>
  <c r="F57" i="1"/>
  <c r="E57" i="1"/>
  <c r="D57" i="1"/>
  <c r="U55" i="1"/>
  <c r="V55" i="1"/>
  <c r="AA55" i="1"/>
  <c r="X55" i="1"/>
  <c r="Y55" i="1"/>
  <c r="AE55" i="1"/>
  <c r="Z55" i="1"/>
  <c r="AD55" i="1"/>
  <c r="F55" i="1"/>
  <c r="E55" i="1"/>
  <c r="D55" i="1"/>
  <c r="U53" i="1"/>
  <c r="V53" i="1"/>
  <c r="AA53" i="1"/>
  <c r="X53" i="1"/>
  <c r="Y53" i="1"/>
  <c r="AE53" i="1"/>
  <c r="Z53" i="1"/>
  <c r="AD53" i="1"/>
  <c r="F53" i="1"/>
  <c r="E53" i="1"/>
  <c r="D53" i="1"/>
  <c r="U51" i="1"/>
  <c r="V51" i="1"/>
  <c r="AA51" i="1"/>
  <c r="X51" i="1"/>
  <c r="Y51" i="1"/>
  <c r="AE51" i="1"/>
  <c r="Z51" i="1"/>
  <c r="AD51" i="1"/>
  <c r="F51" i="1"/>
  <c r="E51" i="1"/>
  <c r="D51" i="1"/>
  <c r="B51" i="1"/>
  <c r="U49" i="1"/>
  <c r="V49" i="1"/>
  <c r="AA49" i="1"/>
  <c r="X49" i="1"/>
  <c r="Y49" i="1"/>
  <c r="AE49" i="1"/>
  <c r="Z49" i="1"/>
  <c r="AD49" i="1"/>
  <c r="F49" i="1"/>
  <c r="E49" i="1"/>
  <c r="D49" i="1"/>
  <c r="B49" i="1"/>
  <c r="AA47" i="1"/>
  <c r="X47" i="1"/>
  <c r="Y47" i="1"/>
  <c r="AE47" i="1"/>
  <c r="Z47" i="1"/>
  <c r="AD47" i="1"/>
  <c r="F47" i="1"/>
  <c r="E47" i="1"/>
  <c r="D47" i="1"/>
  <c r="B45" i="1"/>
  <c r="U45" i="1"/>
  <c r="V45" i="1"/>
  <c r="AA45" i="1"/>
  <c r="X45" i="1"/>
  <c r="Y45" i="1"/>
  <c r="AE45" i="1"/>
  <c r="Z45" i="1"/>
  <c r="AD45" i="1"/>
  <c r="F45" i="1"/>
  <c r="E45" i="1"/>
  <c r="D45" i="1"/>
  <c r="U43" i="1"/>
  <c r="V43" i="1"/>
  <c r="X43" i="1"/>
  <c r="Y43" i="1"/>
  <c r="Z43" i="1"/>
  <c r="AD43" i="1"/>
  <c r="F43" i="1"/>
  <c r="E43" i="1"/>
  <c r="D43" i="1"/>
  <c r="B43" i="1"/>
  <c r="U41" i="1"/>
  <c r="V41" i="1"/>
  <c r="X41" i="1"/>
  <c r="Y41" i="1"/>
  <c r="Z41" i="1"/>
  <c r="AD41" i="1"/>
  <c r="F41" i="1"/>
  <c r="E41" i="1"/>
  <c r="D41" i="1"/>
  <c r="B41" i="1"/>
  <c r="U39" i="1"/>
  <c r="V39" i="1"/>
  <c r="AA39" i="1"/>
  <c r="X39" i="1"/>
  <c r="Y39" i="1"/>
  <c r="AE39" i="1"/>
  <c r="Z39" i="1"/>
  <c r="AD39" i="1"/>
  <c r="F39" i="1"/>
  <c r="E39" i="1"/>
  <c r="D39" i="1"/>
  <c r="B19" i="1"/>
  <c r="U37" i="1"/>
  <c r="V37" i="1"/>
  <c r="AA37" i="1"/>
  <c r="X37" i="1"/>
  <c r="Y37" i="1"/>
  <c r="AE37" i="1"/>
  <c r="Z37" i="1"/>
  <c r="AD37" i="1"/>
  <c r="F37" i="1"/>
  <c r="E37" i="1"/>
  <c r="D37" i="1"/>
  <c r="U35" i="1"/>
  <c r="V35" i="1"/>
  <c r="X35" i="1"/>
  <c r="Y35" i="1"/>
  <c r="AE35" i="1"/>
  <c r="Z35" i="1"/>
  <c r="AD35" i="1"/>
  <c r="F35" i="1"/>
  <c r="E35" i="1"/>
  <c r="D35" i="1"/>
  <c r="U33" i="1"/>
  <c r="V33" i="1"/>
  <c r="X33" i="1"/>
  <c r="Y33" i="1"/>
  <c r="Z33" i="1"/>
  <c r="AD33" i="1"/>
  <c r="F33" i="1"/>
  <c r="E33" i="1"/>
  <c r="D33" i="1"/>
  <c r="U31" i="1"/>
  <c r="V31" i="1"/>
  <c r="AA31" i="1"/>
  <c r="X31" i="1"/>
  <c r="Y31" i="1"/>
  <c r="AE31" i="1"/>
  <c r="Z31" i="1"/>
  <c r="AD31" i="1"/>
  <c r="F31" i="1"/>
  <c r="E31" i="1"/>
  <c r="D31" i="1"/>
  <c r="U27" i="1"/>
  <c r="V27" i="1"/>
  <c r="X27" i="1"/>
  <c r="Y27" i="1"/>
  <c r="AE27" i="1"/>
  <c r="Z27" i="1"/>
  <c r="AD27" i="1"/>
  <c r="F27" i="1"/>
  <c r="E27" i="1"/>
  <c r="D27" i="1"/>
  <c r="U25" i="1"/>
  <c r="V25" i="1"/>
  <c r="X25" i="1"/>
  <c r="Y25" i="1"/>
  <c r="AE25" i="1"/>
  <c r="Z25" i="1"/>
  <c r="AD25" i="1"/>
  <c r="F25" i="1"/>
  <c r="E25" i="1"/>
  <c r="D25" i="1"/>
  <c r="U23" i="1"/>
  <c r="V23" i="1"/>
  <c r="AA23" i="1"/>
  <c r="X23" i="1"/>
  <c r="Y23" i="1"/>
  <c r="AE23" i="1"/>
  <c r="Z23" i="1"/>
  <c r="AD23" i="1"/>
  <c r="F23" i="1"/>
  <c r="E23" i="1"/>
  <c r="D23" i="1"/>
  <c r="U21" i="1"/>
  <c r="V21" i="1"/>
  <c r="X21" i="1"/>
  <c r="Y21" i="1"/>
  <c r="Z21" i="1"/>
  <c r="AD21" i="1"/>
  <c r="F21" i="1"/>
  <c r="E21" i="1"/>
  <c r="D21" i="1"/>
  <c r="U19" i="1"/>
  <c r="V19" i="1"/>
  <c r="X19" i="1"/>
  <c r="Y19" i="1"/>
  <c r="Z19" i="1"/>
  <c r="AD19" i="1"/>
  <c r="F19" i="1"/>
  <c r="E19" i="1"/>
  <c r="D19" i="1"/>
  <c r="U17" i="1"/>
  <c r="V17" i="1"/>
  <c r="X17" i="1"/>
  <c r="Y17" i="1"/>
  <c r="Z17" i="1"/>
  <c r="F17" i="1"/>
  <c r="E17" i="1"/>
  <c r="D17" i="1"/>
  <c r="B17" i="1"/>
  <c r="U15" i="1"/>
  <c r="V15" i="1"/>
  <c r="AA15" i="1"/>
  <c r="X15" i="1"/>
  <c r="Y15" i="1"/>
  <c r="AE15" i="1"/>
  <c r="Z15" i="1"/>
  <c r="AD15" i="1"/>
  <c r="F15" i="1"/>
  <c r="E15" i="1"/>
  <c r="D15" i="1"/>
  <c r="B9" i="1"/>
  <c r="AA13" i="1"/>
  <c r="X13" i="19"/>
  <c r="Y13" i="1"/>
  <c r="AE13" i="1"/>
  <c r="Z13" i="1"/>
  <c r="AD13" i="1"/>
  <c r="F13" i="1"/>
  <c r="E13" i="1"/>
  <c r="D13" i="1"/>
  <c r="U11" i="1"/>
  <c r="V11" i="1"/>
  <c r="AA11" i="1"/>
  <c r="X11" i="1"/>
  <c r="Y11" i="1"/>
  <c r="AE11" i="1"/>
  <c r="Z11" i="1"/>
  <c r="AD11" i="1"/>
  <c r="F11" i="1"/>
  <c r="E11" i="1"/>
  <c r="D11" i="1"/>
  <c r="U9" i="1"/>
  <c r="V9" i="1"/>
  <c r="X9" i="19"/>
  <c r="Z9" i="1"/>
  <c r="AD9" i="1"/>
  <c r="F9" i="1"/>
  <c r="E9" i="1"/>
  <c r="D9" i="1"/>
  <c r="U7" i="1"/>
  <c r="V7" i="1"/>
  <c r="X7" i="1"/>
  <c r="Y7" i="1"/>
  <c r="AE7" i="1"/>
  <c r="Z7" i="1"/>
  <c r="AD7" i="1"/>
  <c r="F7" i="1"/>
  <c r="E7" i="1"/>
  <c r="D7" i="1"/>
  <c r="B7" i="1"/>
  <c r="O7" i="1"/>
  <c r="P7" i="1"/>
  <c r="O9" i="1"/>
  <c r="P9" i="1"/>
  <c r="O11" i="1"/>
  <c r="P11" i="1"/>
  <c r="P13" i="1"/>
  <c r="O15" i="1"/>
  <c r="P15" i="1"/>
  <c r="O17" i="1"/>
  <c r="P17" i="1"/>
  <c r="O19" i="1"/>
  <c r="P19" i="1"/>
  <c r="O21" i="1"/>
  <c r="P21" i="1"/>
  <c r="O23" i="1"/>
  <c r="P23" i="1"/>
  <c r="O25" i="1"/>
  <c r="O27" i="1"/>
  <c r="P27" i="1"/>
  <c r="O31" i="1"/>
  <c r="P31" i="1"/>
  <c r="O33" i="1"/>
  <c r="P33" i="1"/>
  <c r="O35" i="1"/>
  <c r="P35" i="1"/>
  <c r="O37" i="1"/>
  <c r="P37" i="1"/>
  <c r="O39" i="1"/>
  <c r="P39" i="1"/>
  <c r="O41" i="1"/>
  <c r="P41" i="1"/>
  <c r="O43" i="1"/>
  <c r="P43" i="1"/>
  <c r="O45" i="1"/>
  <c r="P45" i="1"/>
  <c r="O47" i="1"/>
  <c r="P47" i="1"/>
  <c r="O49" i="1"/>
  <c r="P49" i="1"/>
  <c r="O51" i="1"/>
  <c r="P51" i="1"/>
  <c r="O53" i="1"/>
  <c r="P53" i="1"/>
  <c r="O55" i="1"/>
  <c r="P55" i="1"/>
  <c r="O59" i="1"/>
  <c r="P59" i="1"/>
  <c r="O61" i="1"/>
  <c r="P61" i="1"/>
  <c r="O63" i="1"/>
  <c r="P63" i="1"/>
  <c r="O65" i="1"/>
  <c r="P65" i="1"/>
  <c r="O67" i="1"/>
  <c r="P67" i="1"/>
  <c r="O69" i="1"/>
  <c r="P69" i="1"/>
  <c r="O71" i="1"/>
  <c r="P71" i="1"/>
  <c r="O73" i="1"/>
  <c r="P73" i="1"/>
  <c r="O75" i="1"/>
  <c r="P75" i="1"/>
  <c r="O77" i="1"/>
  <c r="P77" i="1"/>
  <c r="O79" i="1"/>
  <c r="P79" i="1"/>
  <c r="O81" i="1"/>
  <c r="P81" i="1"/>
  <c r="O83" i="1"/>
  <c r="P83" i="1"/>
  <c r="O85" i="1"/>
  <c r="P85" i="1"/>
  <c r="O87" i="1"/>
  <c r="P87" i="1"/>
  <c r="O89" i="1"/>
  <c r="P89" i="1"/>
  <c r="O91" i="1"/>
  <c r="P91" i="1"/>
  <c r="O93" i="1"/>
  <c r="P93" i="1"/>
  <c r="O95" i="1"/>
  <c r="P95" i="1"/>
  <c r="O97" i="1"/>
  <c r="P97" i="1"/>
  <c r="O99" i="1"/>
  <c r="P99" i="1"/>
  <c r="O101" i="1"/>
  <c r="P101" i="1"/>
  <c r="G6" i="23"/>
  <c r="B5" i="19"/>
  <c r="C5" i="19" s="1"/>
  <c r="D5" i="19" s="1"/>
  <c r="E5" i="19" s="1"/>
  <c r="F5" i="19" s="1"/>
  <c r="G5" i="19" s="1"/>
  <c r="H5" i="19" s="1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AA5" i="19" s="1"/>
  <c r="AB5" i="19" s="1"/>
  <c r="AC5" i="19" s="1"/>
  <c r="AD5" i="19" s="1"/>
  <c r="AE5" i="19" s="1"/>
  <c r="AF5" i="19" s="1"/>
  <c r="AG5" i="19" s="1"/>
  <c r="A9" i="19"/>
  <c r="A11" i="19" s="1"/>
  <c r="A13" i="19" s="1"/>
  <c r="A15" i="19" s="1"/>
  <c r="A17" i="19" s="1"/>
  <c r="A19" i="19" s="1"/>
  <c r="A21" i="19" s="1"/>
  <c r="A23" i="19" s="1"/>
  <c r="A25" i="19" s="1"/>
  <c r="A27" i="19" s="1"/>
  <c r="A29" i="19" s="1"/>
  <c r="A31" i="19" s="1"/>
  <c r="A33" i="19" s="1"/>
  <c r="A35" i="19" s="1"/>
  <c r="A37" i="19" s="1"/>
  <c r="A39" i="19" s="1"/>
  <c r="A41" i="19" s="1"/>
  <c r="A43" i="19" s="1"/>
  <c r="A45" i="19" s="1"/>
  <c r="A47" i="19" s="1"/>
  <c r="A49" i="19" s="1"/>
  <c r="A51" i="19" s="1"/>
  <c r="A53" i="19" s="1"/>
  <c r="A55" i="19" s="1"/>
  <c r="A57" i="19" s="1"/>
  <c r="A59" i="19" s="1"/>
  <c r="A61" i="19" s="1"/>
  <c r="A63" i="19" s="1"/>
  <c r="A65" i="19" s="1"/>
  <c r="A67" i="19" s="1"/>
  <c r="A69" i="19" s="1"/>
  <c r="A71" i="19" s="1"/>
  <c r="A73" i="19" s="1"/>
  <c r="A75" i="19" s="1"/>
  <c r="A77" i="19" s="1"/>
  <c r="A79" i="19" s="1"/>
  <c r="A81" i="19" s="1"/>
  <c r="A83" i="19" s="1"/>
  <c r="A85" i="19" s="1"/>
  <c r="A87" i="19" s="1"/>
  <c r="A89" i="19" s="1"/>
  <c r="A91" i="19" s="1"/>
  <c r="A93" i="19" s="1"/>
  <c r="A95" i="19" s="1"/>
  <c r="A97" i="19" s="1"/>
  <c r="A99" i="19" s="1"/>
  <c r="A101" i="19" s="1"/>
  <c r="A103" i="19" s="1"/>
  <c r="A105" i="19" s="1"/>
  <c r="A107" i="19" s="1"/>
  <c r="A109" i="19" s="1"/>
  <c r="A111" i="19" s="1"/>
  <c r="A113" i="19" s="1"/>
  <c r="A115" i="19" s="1"/>
  <c r="A117" i="19" s="1"/>
  <c r="A119" i="19" s="1"/>
  <c r="A121" i="19" s="1"/>
  <c r="L15" i="19"/>
  <c r="O15" i="19"/>
  <c r="M15" i="19"/>
  <c r="P15" i="19"/>
  <c r="X145" i="23"/>
  <c r="Y145" i="23" s="1"/>
  <c r="X144" i="23"/>
  <c r="Y144" i="23" s="1"/>
  <c r="X143" i="23"/>
  <c r="Y143" i="23" s="1"/>
  <c r="X142" i="23"/>
  <c r="Y142" i="23" s="1"/>
  <c r="X141" i="23"/>
  <c r="Y141" i="23" s="1"/>
  <c r="X140" i="23"/>
  <c r="Y140" i="23" s="1"/>
  <c r="X139" i="23"/>
  <c r="Y139" i="23" s="1"/>
  <c r="X138" i="23"/>
  <c r="Y138" i="23" s="1"/>
  <c r="X137" i="23"/>
  <c r="Y137" i="23" s="1"/>
  <c r="X136" i="23"/>
  <c r="Y136" i="23" s="1"/>
  <c r="X135" i="23"/>
  <c r="Y135" i="23" s="1"/>
  <c r="X134" i="23"/>
  <c r="Y134" i="23" s="1"/>
  <c r="X133" i="23"/>
  <c r="Y133" i="23" s="1"/>
  <c r="X132" i="23"/>
  <c r="Y132" i="23" s="1"/>
  <c r="X131" i="23"/>
  <c r="Y131" i="23" s="1"/>
  <c r="X130" i="23"/>
  <c r="Y130" i="23" s="1"/>
  <c r="X129" i="23"/>
  <c r="Y129" i="23" s="1"/>
  <c r="X128" i="23"/>
  <c r="Y128" i="23" s="1"/>
  <c r="X127" i="23"/>
  <c r="Y127" i="23" s="1"/>
  <c r="X126" i="23"/>
  <c r="Y126" i="23" s="1"/>
  <c r="X125" i="23"/>
  <c r="Y125" i="23" s="1"/>
  <c r="X124" i="23"/>
  <c r="Y124" i="23" s="1"/>
  <c r="X123" i="23"/>
  <c r="Y123" i="23" s="1"/>
  <c r="X122" i="23"/>
  <c r="Y122" i="23" s="1"/>
  <c r="X121" i="23"/>
  <c r="Y121" i="23" s="1"/>
  <c r="X120" i="23"/>
  <c r="Y120" i="23" s="1"/>
  <c r="X119" i="23"/>
  <c r="Y119" i="23" s="1"/>
  <c r="X118" i="23"/>
  <c r="Y118" i="23" s="1"/>
  <c r="X117" i="23"/>
  <c r="Y117" i="23" s="1"/>
  <c r="X116" i="23"/>
  <c r="Y116" i="23" s="1"/>
  <c r="X115" i="23"/>
  <c r="Y115" i="23" s="1"/>
  <c r="X114" i="23"/>
  <c r="Y114" i="23" s="1"/>
  <c r="X113" i="23"/>
  <c r="Y113" i="23" s="1"/>
  <c r="X112" i="23"/>
  <c r="Y112" i="23" s="1"/>
  <c r="X111" i="23"/>
  <c r="Y111" i="23" s="1"/>
  <c r="X110" i="23"/>
  <c r="Y110" i="23" s="1"/>
  <c r="X109" i="23"/>
  <c r="Y109" i="23" s="1"/>
  <c r="A72" i="23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X108" i="23"/>
  <c r="Y108" i="23" s="1"/>
  <c r="X107" i="23"/>
  <c r="Y107" i="23" s="1"/>
  <c r="X106" i="23"/>
  <c r="Y106" i="23" s="1"/>
  <c r="X105" i="23"/>
  <c r="Y105" i="23" s="1"/>
  <c r="X104" i="23"/>
  <c r="Y104" i="23" s="1"/>
  <c r="X103" i="23"/>
  <c r="Y103" i="23" s="1"/>
  <c r="X102" i="23"/>
  <c r="Y102" i="23" s="1"/>
  <c r="X101" i="23"/>
  <c r="Y101" i="23" s="1"/>
  <c r="X100" i="23"/>
  <c r="Y100" i="23" s="1"/>
  <c r="X99" i="23"/>
  <c r="Y99" i="23" s="1"/>
  <c r="X98" i="23"/>
  <c r="Y98" i="23" s="1"/>
  <c r="X97" i="23"/>
  <c r="Y97" i="23" s="1"/>
  <c r="X96" i="23"/>
  <c r="Y96" i="23" s="1"/>
  <c r="X95" i="23"/>
  <c r="Y95" i="23" s="1"/>
  <c r="X94" i="23"/>
  <c r="Y94" i="23" s="1"/>
  <c r="X93" i="23"/>
  <c r="Y93" i="23" s="1"/>
  <c r="X92" i="23"/>
  <c r="Y92" i="23" s="1"/>
  <c r="S92" i="23"/>
  <c r="N92" i="23"/>
  <c r="M92" i="23"/>
  <c r="D92" i="23"/>
  <c r="X91" i="23"/>
  <c r="Y91" i="23" s="1"/>
  <c r="X90" i="23"/>
  <c r="Y90" i="23" s="1"/>
  <c r="X89" i="23"/>
  <c r="Y89" i="23" s="1"/>
  <c r="X88" i="23"/>
  <c r="Y88" i="23" s="1"/>
  <c r="X87" i="23"/>
  <c r="Y87" i="23" s="1"/>
  <c r="X86" i="23"/>
  <c r="Y86" i="23" s="1"/>
  <c r="X85" i="23"/>
  <c r="Y85" i="23" s="1"/>
  <c r="X84" i="23"/>
  <c r="Y84" i="23" s="1"/>
  <c r="X83" i="23"/>
  <c r="Y83" i="23" s="1"/>
  <c r="X82" i="23"/>
  <c r="Y82" i="23" s="1"/>
  <c r="X81" i="23"/>
  <c r="Y81" i="23" s="1"/>
  <c r="X80" i="23"/>
  <c r="Y80" i="23" s="1"/>
  <c r="X79" i="23"/>
  <c r="Y79" i="23" s="1"/>
  <c r="X78" i="23"/>
  <c r="Y78" i="23"/>
  <c r="X77" i="23"/>
  <c r="Y77" i="23" s="1"/>
  <c r="X76" i="23"/>
  <c r="Y76" i="23" s="1"/>
  <c r="X75" i="23"/>
  <c r="Y75" i="23" s="1"/>
  <c r="X74" i="23"/>
  <c r="Y74" i="23" s="1"/>
  <c r="X73" i="23"/>
  <c r="Y73" i="23" s="1"/>
  <c r="X72" i="23"/>
  <c r="Y72" i="23" s="1"/>
  <c r="S68" i="23"/>
  <c r="N68" i="23"/>
  <c r="P68" i="23"/>
  <c r="M68" i="23"/>
  <c r="O68" i="23"/>
  <c r="F68" i="23"/>
  <c r="E68" i="23"/>
  <c r="D68" i="23"/>
  <c r="C68" i="23"/>
  <c r="B68" i="23"/>
  <c r="A11" i="23"/>
  <c r="A12" i="23" s="1"/>
  <c r="A13" i="23" s="1"/>
  <c r="A14" i="23" s="1"/>
  <c r="S67" i="23"/>
  <c r="N67" i="23"/>
  <c r="M67" i="23"/>
  <c r="O67" i="23"/>
  <c r="F67" i="23"/>
  <c r="E67" i="23"/>
  <c r="D67" i="23"/>
  <c r="C67" i="23"/>
  <c r="B67" i="23"/>
  <c r="S66" i="23"/>
  <c r="N66" i="23"/>
  <c r="M66" i="23"/>
  <c r="O66" i="23"/>
  <c r="F66" i="23"/>
  <c r="E66" i="23"/>
  <c r="D66" i="23"/>
  <c r="C66" i="23"/>
  <c r="B66" i="23"/>
  <c r="S65" i="23"/>
  <c r="N65" i="23"/>
  <c r="M65" i="23"/>
  <c r="O65" i="23"/>
  <c r="F65" i="23"/>
  <c r="E65" i="23"/>
  <c r="D65" i="23"/>
  <c r="C65" i="23"/>
  <c r="B65" i="23"/>
  <c r="S64" i="23"/>
  <c r="N64" i="23"/>
  <c r="M64" i="23"/>
  <c r="O64" i="23"/>
  <c r="F64" i="23"/>
  <c r="E64" i="23"/>
  <c r="D64" i="23"/>
  <c r="C64" i="23"/>
  <c r="B64" i="23"/>
  <c r="S63" i="23"/>
  <c r="N63" i="23"/>
  <c r="M63" i="23"/>
  <c r="O63" i="23"/>
  <c r="F63" i="23"/>
  <c r="E63" i="23"/>
  <c r="D63" i="23"/>
  <c r="C63" i="23"/>
  <c r="B63" i="23"/>
  <c r="S62" i="23"/>
  <c r="N62" i="23"/>
  <c r="M62" i="23"/>
  <c r="O62" i="23"/>
  <c r="F62" i="23"/>
  <c r="E62" i="23"/>
  <c r="D62" i="23"/>
  <c r="C62" i="23"/>
  <c r="B62" i="23"/>
  <c r="S61" i="23"/>
  <c r="N61" i="23"/>
  <c r="M61" i="23"/>
  <c r="O61" i="23"/>
  <c r="F61" i="23"/>
  <c r="E61" i="23"/>
  <c r="D61" i="23"/>
  <c r="C61" i="23"/>
  <c r="B61" i="23"/>
  <c r="S60" i="23"/>
  <c r="N60" i="23"/>
  <c r="M60" i="23"/>
  <c r="O60" i="23"/>
  <c r="F60" i="23"/>
  <c r="E60" i="23"/>
  <c r="D60" i="23"/>
  <c r="C60" i="23"/>
  <c r="B60" i="23"/>
  <c r="S59" i="23"/>
  <c r="N59" i="23"/>
  <c r="M59" i="23"/>
  <c r="O59" i="23"/>
  <c r="F59" i="23"/>
  <c r="E59" i="23"/>
  <c r="D59" i="23"/>
  <c r="C59" i="23"/>
  <c r="B59" i="23"/>
  <c r="S58" i="23"/>
  <c r="N58" i="23"/>
  <c r="M58" i="23"/>
  <c r="O58" i="23"/>
  <c r="F58" i="23"/>
  <c r="E58" i="23"/>
  <c r="D58" i="23"/>
  <c r="C58" i="23"/>
  <c r="B58" i="23"/>
  <c r="S57" i="23"/>
  <c r="N57" i="23"/>
  <c r="M57" i="23"/>
  <c r="O57" i="23"/>
  <c r="F57" i="23"/>
  <c r="E57" i="23"/>
  <c r="D57" i="23"/>
  <c r="C57" i="23"/>
  <c r="B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E43" i="19"/>
  <c r="F27" i="23"/>
  <c r="F26" i="23"/>
  <c r="B39" i="19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AB9" i="19"/>
  <c r="F11" i="23"/>
  <c r="E9" i="19"/>
  <c r="D11" i="20" s="1"/>
  <c r="AD7" i="19"/>
  <c r="F10" i="23"/>
  <c r="O5" i="23"/>
  <c r="M5" i="23"/>
  <c r="N5" i="23"/>
  <c r="L5" i="23"/>
  <c r="S4" i="23"/>
  <c r="Q4" i="23"/>
  <c r="P4" i="23"/>
  <c r="Q3" i="23"/>
  <c r="P3" i="23"/>
  <c r="J1" i="23"/>
  <c r="M7" i="19"/>
  <c r="P7" i="19"/>
  <c r="O7" i="19"/>
  <c r="A11" i="20"/>
  <c r="A12" i="20" s="1"/>
  <c r="A13" i="20" s="1"/>
  <c r="A14" i="20" s="1"/>
  <c r="B7" i="19"/>
  <c r="D7" i="19"/>
  <c r="E7" i="19"/>
  <c r="F7" i="19"/>
  <c r="E10" i="20" s="1"/>
  <c r="L7" i="19"/>
  <c r="X7" i="19"/>
  <c r="Y7" i="19"/>
  <c r="Z7" i="19"/>
  <c r="AB7" i="19"/>
  <c r="H10" i="23" s="1"/>
  <c r="AC7" i="19"/>
  <c r="I10" i="20" s="1"/>
  <c r="AE7" i="19"/>
  <c r="L10" i="23" s="1"/>
  <c r="AF7" i="19"/>
  <c r="AG7" i="19"/>
  <c r="B9" i="19"/>
  <c r="D9" i="19"/>
  <c r="F9" i="19"/>
  <c r="E11" i="20" s="1"/>
  <c r="L9" i="19"/>
  <c r="O9" i="19"/>
  <c r="M9" i="19"/>
  <c r="P9" i="19"/>
  <c r="AC9" i="19"/>
  <c r="Z9" i="19"/>
  <c r="AD9" i="19"/>
  <c r="AF9" i="19"/>
  <c r="AG9" i="19"/>
  <c r="D11" i="19"/>
  <c r="E11" i="19"/>
  <c r="D12" i="20" s="1"/>
  <c r="F11" i="19"/>
  <c r="E12" i="20" s="1"/>
  <c r="L11" i="19"/>
  <c r="O11" i="19"/>
  <c r="M11" i="19"/>
  <c r="P11" i="19"/>
  <c r="U11" i="19"/>
  <c r="V11" i="19"/>
  <c r="Z11" i="19"/>
  <c r="AA11" i="19"/>
  <c r="AB11" i="19"/>
  <c r="AC11" i="19"/>
  <c r="AD11" i="19"/>
  <c r="AE11" i="19"/>
  <c r="AF11" i="19"/>
  <c r="AG11" i="19"/>
  <c r="D13" i="19"/>
  <c r="C13" i="20" s="1"/>
  <c r="E13" i="19"/>
  <c r="D13" i="20" s="1"/>
  <c r="F13" i="19"/>
  <c r="E13" i="20" s="1"/>
  <c r="L13" i="19"/>
  <c r="O13" i="19"/>
  <c r="P13" i="19"/>
  <c r="M13" i="19"/>
  <c r="U13" i="19"/>
  <c r="V13" i="19"/>
  <c r="Z13" i="19"/>
  <c r="AA13" i="19"/>
  <c r="AB13" i="19"/>
  <c r="AC13" i="19"/>
  <c r="AD13" i="19"/>
  <c r="AE13" i="19"/>
  <c r="AF13" i="19"/>
  <c r="AG13" i="19"/>
  <c r="D15" i="19"/>
  <c r="C14" i="23" s="1"/>
  <c r="E15" i="19"/>
  <c r="F15" i="19"/>
  <c r="U15" i="19"/>
  <c r="X15" i="19"/>
  <c r="V15" i="19"/>
  <c r="Y15" i="19"/>
  <c r="Z15" i="19"/>
  <c r="AA15" i="19"/>
  <c r="AB15" i="19"/>
  <c r="AC15" i="19"/>
  <c r="AD15" i="19"/>
  <c r="AE15" i="19"/>
  <c r="AF15" i="19"/>
  <c r="AG15" i="19"/>
  <c r="B17" i="19"/>
  <c r="B15" i="20" s="1"/>
  <c r="D17" i="19"/>
  <c r="E17" i="19"/>
  <c r="D15" i="20" s="1"/>
  <c r="F17" i="19"/>
  <c r="L17" i="19"/>
  <c r="O17" i="19"/>
  <c r="M17" i="19"/>
  <c r="P17" i="19"/>
  <c r="X17" i="19"/>
  <c r="Y17" i="19"/>
  <c r="Z17" i="19"/>
  <c r="AB17" i="19"/>
  <c r="AC17" i="19"/>
  <c r="AF17" i="19"/>
  <c r="AG17" i="19"/>
  <c r="B19" i="19"/>
  <c r="D19" i="19"/>
  <c r="E19" i="19"/>
  <c r="F19" i="19"/>
  <c r="L19" i="19"/>
  <c r="M19" i="19"/>
  <c r="O19" i="19"/>
  <c r="P19" i="19"/>
  <c r="U19" i="19"/>
  <c r="X19" i="19"/>
  <c r="V19" i="19"/>
  <c r="Y19" i="19"/>
  <c r="Z19" i="19"/>
  <c r="AB19" i="19"/>
  <c r="AC19" i="19"/>
  <c r="AD19" i="19"/>
  <c r="AF19" i="19"/>
  <c r="AG19" i="19"/>
  <c r="D21" i="19"/>
  <c r="E21" i="19"/>
  <c r="F21" i="19"/>
  <c r="E17" i="23" s="1"/>
  <c r="L21" i="19"/>
  <c r="O21" i="19"/>
  <c r="M21" i="19"/>
  <c r="P21" i="19"/>
  <c r="U21" i="19"/>
  <c r="X21" i="19"/>
  <c r="V21" i="19"/>
  <c r="Y21" i="19"/>
  <c r="Z21" i="19"/>
  <c r="AB21" i="19"/>
  <c r="AC21" i="19"/>
  <c r="AD21" i="19"/>
  <c r="AF21" i="19"/>
  <c r="AG21" i="19"/>
  <c r="D23" i="19"/>
  <c r="E23" i="19"/>
  <c r="F23" i="19"/>
  <c r="L23" i="19"/>
  <c r="M23" i="19"/>
  <c r="O23" i="19"/>
  <c r="P23" i="19"/>
  <c r="U23" i="19"/>
  <c r="X23" i="19"/>
  <c r="V23" i="19"/>
  <c r="Y23" i="19"/>
  <c r="Z23" i="19"/>
  <c r="AA23" i="19"/>
  <c r="AB23" i="19"/>
  <c r="AC23" i="19"/>
  <c r="AD23" i="19"/>
  <c r="AE23" i="19"/>
  <c r="AF23" i="19"/>
  <c r="AG23" i="19"/>
  <c r="D25" i="19"/>
  <c r="C19" i="23" s="1"/>
  <c r="E25" i="19"/>
  <c r="F25" i="19"/>
  <c r="L25" i="19"/>
  <c r="O25" i="19"/>
  <c r="P25" i="19"/>
  <c r="X25" i="19"/>
  <c r="Y25" i="19"/>
  <c r="Z25" i="19"/>
  <c r="AB25" i="19"/>
  <c r="AC25" i="19"/>
  <c r="AD25" i="19"/>
  <c r="AE25" i="19"/>
  <c r="AF25" i="19"/>
  <c r="AG25" i="19"/>
  <c r="D27" i="19"/>
  <c r="E27" i="19"/>
  <c r="F27" i="19"/>
  <c r="E20" i="23" s="1"/>
  <c r="L27" i="19"/>
  <c r="M27" i="19"/>
  <c r="O27" i="19"/>
  <c r="P27" i="19"/>
  <c r="X27" i="19"/>
  <c r="Y27" i="19"/>
  <c r="Z27" i="19"/>
  <c r="AB27" i="19"/>
  <c r="AC27" i="19"/>
  <c r="AD27" i="19"/>
  <c r="AE27" i="19"/>
  <c r="AF27" i="19"/>
  <c r="AG27" i="19"/>
  <c r="D29" i="19"/>
  <c r="E29" i="19"/>
  <c r="F29" i="19"/>
  <c r="L29" i="19"/>
  <c r="O29" i="19"/>
  <c r="M29" i="19"/>
  <c r="P29" i="19"/>
  <c r="U29" i="19"/>
  <c r="X29" i="19"/>
  <c r="V29" i="19"/>
  <c r="Y29" i="19"/>
  <c r="Z29" i="19"/>
  <c r="AA29" i="19"/>
  <c r="AB29" i="19"/>
  <c r="AC29" i="19"/>
  <c r="AD29" i="19"/>
  <c r="AE29" i="19"/>
  <c r="AF29" i="19"/>
  <c r="AG29" i="19"/>
  <c r="D31" i="19"/>
  <c r="E31" i="19"/>
  <c r="F31" i="19"/>
  <c r="L31" i="19"/>
  <c r="M31" i="19"/>
  <c r="O31" i="19"/>
  <c r="P31" i="19"/>
  <c r="U31" i="19"/>
  <c r="X31" i="19"/>
  <c r="V31" i="19"/>
  <c r="Y31" i="19"/>
  <c r="Z31" i="19"/>
  <c r="AB31" i="19"/>
  <c r="AC31" i="19"/>
  <c r="AD31" i="19"/>
  <c r="AF31" i="19"/>
  <c r="AG31" i="19"/>
  <c r="D33" i="19"/>
  <c r="C23" i="23" s="1"/>
  <c r="E33" i="19"/>
  <c r="F33" i="19"/>
  <c r="E23" i="23" s="1"/>
  <c r="L33" i="19"/>
  <c r="O33" i="19"/>
  <c r="M33" i="19"/>
  <c r="P33" i="19"/>
  <c r="X33" i="19"/>
  <c r="Y33" i="19"/>
  <c r="Z33" i="19"/>
  <c r="AB33" i="19"/>
  <c r="AC33" i="19"/>
  <c r="AD33" i="19"/>
  <c r="AE33" i="19"/>
  <c r="AF33" i="19"/>
  <c r="AG33" i="19"/>
  <c r="D35" i="19"/>
  <c r="E35" i="19"/>
  <c r="F35" i="19"/>
  <c r="E24" i="23" s="1"/>
  <c r="L35" i="19"/>
  <c r="M35" i="19"/>
  <c r="O35" i="19"/>
  <c r="P35" i="19"/>
  <c r="U35" i="19"/>
  <c r="X35" i="19"/>
  <c r="V35" i="19"/>
  <c r="Y35" i="19"/>
  <c r="Z35" i="19"/>
  <c r="AA35" i="19"/>
  <c r="AB35" i="19"/>
  <c r="AC35" i="19"/>
  <c r="AD35" i="19"/>
  <c r="AE35" i="19"/>
  <c r="AF35" i="19"/>
  <c r="AG35" i="19"/>
  <c r="D37" i="19"/>
  <c r="C25" i="23" s="1"/>
  <c r="E37" i="19"/>
  <c r="F37" i="19"/>
  <c r="E25" i="23" s="1"/>
  <c r="L37" i="19"/>
  <c r="O37" i="19"/>
  <c r="M37" i="19"/>
  <c r="P37" i="19"/>
  <c r="U37" i="19"/>
  <c r="X37" i="19"/>
  <c r="V37" i="19"/>
  <c r="Y37" i="19"/>
  <c r="Z37" i="19"/>
  <c r="AA37" i="19"/>
  <c r="AB37" i="19"/>
  <c r="AC37" i="19"/>
  <c r="AD37" i="19"/>
  <c r="AE37" i="19"/>
  <c r="AF37" i="19"/>
  <c r="AG37" i="19"/>
  <c r="D39" i="19"/>
  <c r="E39" i="19"/>
  <c r="D26" i="23" s="1"/>
  <c r="F39" i="19"/>
  <c r="E26" i="23" s="1"/>
  <c r="L39" i="19"/>
  <c r="M39" i="19"/>
  <c r="O39" i="19"/>
  <c r="P39" i="19"/>
  <c r="X39" i="19"/>
  <c r="Y39" i="19"/>
  <c r="Z39" i="19"/>
  <c r="AB39" i="19"/>
  <c r="AC39" i="19"/>
  <c r="AD39" i="19"/>
  <c r="AF39" i="19"/>
  <c r="AG39" i="19"/>
  <c r="B41" i="19"/>
  <c r="D41" i="19"/>
  <c r="E41" i="19"/>
  <c r="F41" i="19"/>
  <c r="L41" i="19"/>
  <c r="M41" i="19"/>
  <c r="O41" i="19"/>
  <c r="P41" i="19"/>
  <c r="X41" i="19"/>
  <c r="Y41" i="19"/>
  <c r="Z41" i="19"/>
  <c r="AB41" i="19"/>
  <c r="AC41" i="19"/>
  <c r="AD41" i="19"/>
  <c r="AF41" i="19"/>
  <c r="AG41" i="19"/>
  <c r="B43" i="19"/>
  <c r="D43" i="19"/>
  <c r="F43" i="19"/>
  <c r="L43" i="19"/>
  <c r="M43" i="19"/>
  <c r="O43" i="19"/>
  <c r="P43" i="19"/>
  <c r="U43" i="19"/>
  <c r="X43" i="19"/>
  <c r="V43" i="19"/>
  <c r="Y43" i="19"/>
  <c r="Z43" i="19"/>
  <c r="AA43" i="19"/>
  <c r="AB43" i="19"/>
  <c r="AC43" i="19"/>
  <c r="AD43" i="19"/>
  <c r="AE43" i="19"/>
  <c r="AF43" i="19"/>
  <c r="AG43" i="19"/>
  <c r="D45" i="19"/>
  <c r="E45" i="19"/>
  <c r="D29" i="23" s="1"/>
  <c r="F45" i="19"/>
  <c r="L45" i="19"/>
  <c r="M45" i="19"/>
  <c r="U45" i="19"/>
  <c r="V45" i="19"/>
  <c r="X45" i="19"/>
  <c r="Y45" i="19"/>
  <c r="Z45" i="19"/>
  <c r="AA45" i="19"/>
  <c r="AB45" i="19"/>
  <c r="AC45" i="19"/>
  <c r="AD45" i="19"/>
  <c r="AE45" i="19"/>
  <c r="AF45" i="19"/>
  <c r="AG45" i="19"/>
  <c r="B47" i="19"/>
  <c r="B30" i="20" s="1"/>
  <c r="D47" i="19"/>
  <c r="E47" i="19"/>
  <c r="D30" i="20" s="1"/>
  <c r="F47" i="19"/>
  <c r="L47" i="19"/>
  <c r="M47" i="19"/>
  <c r="O47" i="19"/>
  <c r="P47" i="19"/>
  <c r="U47" i="19"/>
  <c r="X47" i="19"/>
  <c r="V47" i="19"/>
  <c r="Y47" i="19"/>
  <c r="Z47" i="19"/>
  <c r="AA47" i="19"/>
  <c r="AB47" i="19"/>
  <c r="AC47" i="19"/>
  <c r="AD47" i="19"/>
  <c r="AE47" i="19"/>
  <c r="AF47" i="19"/>
  <c r="AG47" i="19"/>
  <c r="B49" i="19"/>
  <c r="D49" i="19"/>
  <c r="C31" i="20" s="1"/>
  <c r="E49" i="19"/>
  <c r="D31" i="20" s="1"/>
  <c r="F49" i="19"/>
  <c r="E31" i="20" s="1"/>
  <c r="L49" i="19"/>
  <c r="M49" i="19"/>
  <c r="O49" i="19"/>
  <c r="P49" i="19"/>
  <c r="U49" i="19"/>
  <c r="V49" i="19"/>
  <c r="X49" i="19"/>
  <c r="Y49" i="19"/>
  <c r="Z49" i="19"/>
  <c r="AA49" i="19"/>
  <c r="AB49" i="19"/>
  <c r="AC49" i="19"/>
  <c r="AD49" i="19"/>
  <c r="AE49" i="19"/>
  <c r="AF49" i="19"/>
  <c r="AG49" i="19"/>
  <c r="B51" i="19"/>
  <c r="D51" i="19"/>
  <c r="E51" i="19"/>
  <c r="F51" i="19"/>
  <c r="E32" i="20" s="1"/>
  <c r="L51" i="19"/>
  <c r="M51" i="19"/>
  <c r="O51" i="19"/>
  <c r="P51" i="19"/>
  <c r="U51" i="19"/>
  <c r="X51" i="19"/>
  <c r="V51" i="19"/>
  <c r="Y51" i="19"/>
  <c r="Z51" i="19"/>
  <c r="AA51" i="19"/>
  <c r="AB51" i="19"/>
  <c r="AC51" i="19"/>
  <c r="AD51" i="19"/>
  <c r="AE51" i="19"/>
  <c r="AF51" i="19"/>
  <c r="AG51" i="19"/>
  <c r="D53" i="19"/>
  <c r="C33" i="23" s="1"/>
  <c r="E53" i="19"/>
  <c r="D33" i="23" s="1"/>
  <c r="F53" i="19"/>
  <c r="E33" i="20" s="1"/>
  <c r="L53" i="19"/>
  <c r="M53" i="19"/>
  <c r="O53" i="19"/>
  <c r="P53" i="19"/>
  <c r="U53" i="19"/>
  <c r="V53" i="19"/>
  <c r="X53" i="19"/>
  <c r="Y53" i="19"/>
  <c r="Z53" i="19"/>
  <c r="AA53" i="19"/>
  <c r="AB53" i="19"/>
  <c r="AC53" i="19"/>
  <c r="AD53" i="19"/>
  <c r="AE53" i="19"/>
  <c r="AF53" i="19"/>
  <c r="AG53" i="19"/>
  <c r="D55" i="19"/>
  <c r="C34" i="20" s="1"/>
  <c r="E55" i="19"/>
  <c r="D34" i="20" s="1"/>
  <c r="F55" i="19"/>
  <c r="E34" i="23" s="1"/>
  <c r="O55" i="19"/>
  <c r="P55" i="19"/>
  <c r="U55" i="19"/>
  <c r="X55" i="19"/>
  <c r="V55" i="19"/>
  <c r="Y55" i="19"/>
  <c r="Z55" i="19"/>
  <c r="AB55" i="19"/>
  <c r="AC55" i="19"/>
  <c r="AD55" i="19"/>
  <c r="AF55" i="19"/>
  <c r="D57" i="19"/>
  <c r="E57" i="19"/>
  <c r="F57" i="19"/>
  <c r="E35" i="20" s="1"/>
  <c r="L57" i="19"/>
  <c r="M57" i="19"/>
  <c r="O57" i="19"/>
  <c r="P57" i="19"/>
  <c r="X57" i="19"/>
  <c r="Y57" i="19"/>
  <c r="Z57" i="19"/>
  <c r="AB57" i="19"/>
  <c r="AC57" i="19"/>
  <c r="AD57" i="19"/>
  <c r="AF57" i="19"/>
  <c r="AG57" i="19"/>
  <c r="B59" i="19"/>
  <c r="D59" i="19"/>
  <c r="C36" i="23" s="1"/>
  <c r="E59" i="19"/>
  <c r="F59" i="19"/>
  <c r="L59" i="19"/>
  <c r="M59" i="19"/>
  <c r="O59" i="19"/>
  <c r="P59" i="19"/>
  <c r="X59" i="19"/>
  <c r="Y59" i="19"/>
  <c r="Z59" i="19"/>
  <c r="AB59" i="19"/>
  <c r="AC59" i="19"/>
  <c r="AF59" i="19"/>
  <c r="AG59" i="19"/>
  <c r="B61" i="19"/>
  <c r="B37" i="20" s="1"/>
  <c r="D61" i="19"/>
  <c r="E61" i="19"/>
  <c r="D37" i="20" s="1"/>
  <c r="F61" i="19"/>
  <c r="L61" i="19"/>
  <c r="M61" i="19"/>
  <c r="O61" i="19"/>
  <c r="P61" i="19"/>
  <c r="X61" i="19"/>
  <c r="Y61" i="19"/>
  <c r="Z61" i="19"/>
  <c r="AA61" i="19"/>
  <c r="AB61" i="19"/>
  <c r="AC61" i="19"/>
  <c r="AD61" i="19"/>
  <c r="AE61" i="19"/>
  <c r="AF61" i="19"/>
  <c r="AG61" i="19"/>
  <c r="B63" i="19"/>
  <c r="B38" i="20" s="1"/>
  <c r="D63" i="19"/>
  <c r="E63" i="19"/>
  <c r="F63" i="19"/>
  <c r="L63" i="19"/>
  <c r="M63" i="19"/>
  <c r="O63" i="19"/>
  <c r="P63" i="19"/>
  <c r="X63" i="19"/>
  <c r="Y63" i="19"/>
  <c r="Z63" i="19"/>
  <c r="AB63" i="19"/>
  <c r="AC63" i="19"/>
  <c r="AD63" i="19"/>
  <c r="AF63" i="19"/>
  <c r="AG63" i="19"/>
  <c r="B65" i="19"/>
  <c r="D65" i="19"/>
  <c r="E65" i="19"/>
  <c r="D39" i="20" s="1"/>
  <c r="F65" i="19"/>
  <c r="E39" i="20" s="1"/>
  <c r="L65" i="19"/>
  <c r="M65" i="19"/>
  <c r="O65" i="19"/>
  <c r="P65" i="19"/>
  <c r="U65" i="19"/>
  <c r="V65" i="19"/>
  <c r="X65" i="19"/>
  <c r="Y65" i="19"/>
  <c r="Z65" i="19"/>
  <c r="AB65" i="19"/>
  <c r="AC65" i="19"/>
  <c r="AD65" i="19"/>
  <c r="AF65" i="19"/>
  <c r="AG65" i="19"/>
  <c r="D67" i="19"/>
  <c r="C40" i="20" s="1"/>
  <c r="E67" i="19"/>
  <c r="D40" i="20" s="1"/>
  <c r="F67" i="19"/>
  <c r="L67" i="19"/>
  <c r="M67" i="19"/>
  <c r="O67" i="19"/>
  <c r="P67" i="19"/>
  <c r="U67" i="19"/>
  <c r="X67" i="19"/>
  <c r="V67" i="19"/>
  <c r="Y67" i="19"/>
  <c r="Z67" i="19"/>
  <c r="AA67" i="19"/>
  <c r="AB67" i="19"/>
  <c r="AC67" i="19"/>
  <c r="AD67" i="19"/>
  <c r="AE67" i="19"/>
  <c r="AF67" i="19"/>
  <c r="AG67" i="19"/>
  <c r="D69" i="19"/>
  <c r="E69" i="19"/>
  <c r="F69" i="19"/>
  <c r="L69" i="19"/>
  <c r="M69" i="19"/>
  <c r="O69" i="19"/>
  <c r="P69" i="19"/>
  <c r="U69" i="19"/>
  <c r="V69" i="19"/>
  <c r="X69" i="19"/>
  <c r="Y69" i="19"/>
  <c r="Z69" i="19"/>
  <c r="AA69" i="19"/>
  <c r="AB69" i="19"/>
  <c r="AC69" i="19"/>
  <c r="AD69" i="19"/>
  <c r="AE69" i="19"/>
  <c r="AF69" i="19"/>
  <c r="AG69" i="19"/>
  <c r="B71" i="19"/>
  <c r="B42" i="23" s="1"/>
  <c r="D71" i="19"/>
  <c r="C42" i="23" s="1"/>
  <c r="E71" i="19"/>
  <c r="F71" i="19"/>
  <c r="E42" i="20" s="1"/>
  <c r="L71" i="19"/>
  <c r="M71" i="19"/>
  <c r="O71" i="19"/>
  <c r="P71" i="19"/>
  <c r="U71" i="19"/>
  <c r="X71" i="19"/>
  <c r="V71" i="19"/>
  <c r="Y71" i="19"/>
  <c r="Z71" i="19"/>
  <c r="AA71" i="19"/>
  <c r="AB71" i="19"/>
  <c r="AC71" i="19"/>
  <c r="AD71" i="19"/>
  <c r="AE71" i="19"/>
  <c r="AF71" i="19"/>
  <c r="AG71" i="19"/>
  <c r="D73" i="19"/>
  <c r="E73" i="19"/>
  <c r="F73" i="19"/>
  <c r="L73" i="19"/>
  <c r="M73" i="19"/>
  <c r="O73" i="19"/>
  <c r="P73" i="19"/>
  <c r="U73" i="19"/>
  <c r="X73" i="19"/>
  <c r="V73" i="19"/>
  <c r="Y73" i="19"/>
  <c r="Z73" i="19"/>
  <c r="AA73" i="19"/>
  <c r="AB73" i="19"/>
  <c r="AC73" i="19"/>
  <c r="AD73" i="19"/>
  <c r="AE73" i="19"/>
  <c r="AF73" i="19"/>
  <c r="AG73" i="19"/>
  <c r="D75" i="19"/>
  <c r="E75" i="19"/>
  <c r="F75" i="19"/>
  <c r="L75" i="19"/>
  <c r="M75" i="19"/>
  <c r="O75" i="19"/>
  <c r="P75" i="19"/>
  <c r="X75" i="19"/>
  <c r="Y75" i="19"/>
  <c r="Z75" i="19"/>
  <c r="AB75" i="19"/>
  <c r="AC75" i="19"/>
  <c r="AD75" i="19"/>
  <c r="AF75" i="19"/>
  <c r="AG75" i="19"/>
  <c r="D77" i="19"/>
  <c r="E77" i="19"/>
  <c r="F77" i="19"/>
  <c r="E45" i="20" s="1"/>
  <c r="L77" i="19"/>
  <c r="M77" i="19"/>
  <c r="O77" i="19"/>
  <c r="P77" i="19"/>
  <c r="Z77" i="19"/>
  <c r="AB77" i="19"/>
  <c r="AC77" i="19"/>
  <c r="AD77" i="19"/>
  <c r="AF77" i="19"/>
  <c r="AG77" i="19"/>
  <c r="D79" i="19"/>
  <c r="C46" i="20" s="1"/>
  <c r="E79" i="19"/>
  <c r="F79" i="19"/>
  <c r="L79" i="19"/>
  <c r="M79" i="19"/>
  <c r="O79" i="19"/>
  <c r="P79" i="19"/>
  <c r="U79" i="19"/>
  <c r="X79" i="19"/>
  <c r="Y79" i="19"/>
  <c r="V79" i="19"/>
  <c r="Z79" i="19"/>
  <c r="AB79" i="19"/>
  <c r="AC79" i="19"/>
  <c r="AD79" i="19"/>
  <c r="AF79" i="19"/>
  <c r="D81" i="19"/>
  <c r="E81" i="19"/>
  <c r="F81" i="19"/>
  <c r="L81" i="19"/>
  <c r="M81" i="19"/>
  <c r="O81" i="19"/>
  <c r="P81" i="19"/>
  <c r="U81" i="19"/>
  <c r="X81" i="19"/>
  <c r="V81" i="19"/>
  <c r="Y81" i="19"/>
  <c r="Z81" i="19"/>
  <c r="AB81" i="19"/>
  <c r="AC81" i="19"/>
  <c r="AD81" i="19"/>
  <c r="AF81" i="19"/>
  <c r="AG81" i="19"/>
  <c r="D83" i="19"/>
  <c r="C48" i="20" s="1"/>
  <c r="E83" i="19"/>
  <c r="F83" i="19"/>
  <c r="E48" i="20" s="1"/>
  <c r="L83" i="19"/>
  <c r="M83" i="19"/>
  <c r="O83" i="19"/>
  <c r="P83" i="19"/>
  <c r="U83" i="19"/>
  <c r="X83" i="19"/>
  <c r="Y83" i="19"/>
  <c r="V83" i="19"/>
  <c r="Z83" i="19"/>
  <c r="AA83" i="19"/>
  <c r="AB83" i="19"/>
  <c r="AC83" i="19"/>
  <c r="AD83" i="19"/>
  <c r="AE83" i="19"/>
  <c r="AF83" i="19"/>
  <c r="AG83" i="19"/>
  <c r="D85" i="19"/>
  <c r="C49" i="20" s="1"/>
  <c r="E85" i="19"/>
  <c r="F85" i="19"/>
  <c r="L85" i="19"/>
  <c r="M85" i="19"/>
  <c r="O85" i="19"/>
  <c r="P85" i="19"/>
  <c r="U85" i="19"/>
  <c r="X85" i="19"/>
  <c r="V85" i="19"/>
  <c r="Y85" i="19"/>
  <c r="Z85" i="19"/>
  <c r="AA85" i="19"/>
  <c r="AB85" i="19"/>
  <c r="AC85" i="19"/>
  <c r="AD85" i="19"/>
  <c r="AE85" i="19"/>
  <c r="AF85" i="19"/>
  <c r="AG85" i="19"/>
  <c r="D87" i="19"/>
  <c r="E87" i="19"/>
  <c r="F87" i="19"/>
  <c r="L87" i="19"/>
  <c r="M87" i="19"/>
  <c r="O87" i="19"/>
  <c r="P87" i="19"/>
  <c r="U87" i="19"/>
  <c r="X87" i="19"/>
  <c r="Y87" i="19"/>
  <c r="V87" i="19"/>
  <c r="Z87" i="19"/>
  <c r="AA87" i="19"/>
  <c r="AB87" i="19"/>
  <c r="AC87" i="19"/>
  <c r="AD87" i="19"/>
  <c r="AE87" i="19"/>
  <c r="AF87" i="19"/>
  <c r="AG87" i="19"/>
  <c r="B89" i="19"/>
  <c r="D89" i="19"/>
  <c r="C51" i="20" s="1"/>
  <c r="E89" i="19"/>
  <c r="F89" i="19"/>
  <c r="L89" i="19"/>
  <c r="M89" i="19"/>
  <c r="O89" i="19"/>
  <c r="P89" i="19"/>
  <c r="X89" i="19"/>
  <c r="V89" i="19"/>
  <c r="Y89" i="19"/>
  <c r="Z89" i="19"/>
  <c r="AB89" i="19"/>
  <c r="D91" i="19"/>
  <c r="E91" i="19"/>
  <c r="F91" i="19"/>
  <c r="L91" i="19"/>
  <c r="M91" i="19"/>
  <c r="O91" i="19"/>
  <c r="P91" i="19"/>
  <c r="U91" i="19"/>
  <c r="V91" i="19"/>
  <c r="X91" i="19"/>
  <c r="Y91" i="19"/>
  <c r="Z91" i="19"/>
  <c r="AB91" i="19"/>
  <c r="AC91" i="19"/>
  <c r="AE91" i="19"/>
  <c r="AF91" i="19"/>
  <c r="AG91" i="19"/>
  <c r="B93" i="19"/>
  <c r="B53" i="23" s="1"/>
  <c r="D93" i="19"/>
  <c r="E93" i="19"/>
  <c r="F93" i="19"/>
  <c r="L93" i="19"/>
  <c r="O93" i="19"/>
  <c r="M93" i="19"/>
  <c r="P93" i="19"/>
  <c r="Z93" i="19"/>
  <c r="AB93" i="19"/>
  <c r="AC93" i="19"/>
  <c r="AD93" i="19"/>
  <c r="AF93" i="19"/>
  <c r="AG93" i="19"/>
  <c r="D95" i="19"/>
  <c r="E95" i="19"/>
  <c r="F95" i="19"/>
  <c r="E54" i="20" s="1"/>
  <c r="L95" i="19"/>
  <c r="M95" i="19"/>
  <c r="O95" i="19"/>
  <c r="P95" i="19"/>
  <c r="Z95" i="19"/>
  <c r="AB95" i="19"/>
  <c r="AC95" i="19"/>
  <c r="AD95" i="19"/>
  <c r="AF95" i="19"/>
  <c r="AG95" i="19"/>
  <c r="B97" i="19"/>
  <c r="D97" i="19"/>
  <c r="E97" i="19"/>
  <c r="D55" i="20" s="1"/>
  <c r="F97" i="19"/>
  <c r="L97" i="19"/>
  <c r="M97" i="19"/>
  <c r="O97" i="19"/>
  <c r="P97" i="19"/>
  <c r="X97" i="19"/>
  <c r="Y97" i="19"/>
  <c r="Z97" i="19"/>
  <c r="AB97" i="19"/>
  <c r="AC97" i="19"/>
  <c r="AD97" i="19"/>
  <c r="AF97" i="19"/>
  <c r="AG97" i="19"/>
  <c r="B99" i="19"/>
  <c r="B56" i="23" s="1"/>
  <c r="D99" i="19"/>
  <c r="E99" i="19"/>
  <c r="F99" i="19"/>
  <c r="L99" i="19"/>
  <c r="O99" i="19"/>
  <c r="M99" i="19"/>
  <c r="P99" i="19"/>
  <c r="X99" i="19"/>
  <c r="Y99" i="19"/>
  <c r="Z99" i="19"/>
  <c r="AB99" i="19"/>
  <c r="AC99" i="19"/>
  <c r="AF99" i="19"/>
  <c r="AG99" i="19"/>
  <c r="U33" i="19"/>
  <c r="V39" i="19"/>
  <c r="V41" i="19"/>
  <c r="S59" i="1"/>
  <c r="V59" i="19"/>
  <c r="R79" i="1"/>
  <c r="R91" i="1"/>
  <c r="U93" i="19"/>
  <c r="R97" i="1"/>
  <c r="S97" i="1"/>
  <c r="V97" i="19"/>
  <c r="R7" i="1"/>
  <c r="C7" i="19"/>
  <c r="C9" i="19"/>
  <c r="C11" i="19"/>
  <c r="C13" i="19"/>
  <c r="C15" i="19"/>
  <c r="C17" i="19"/>
  <c r="C19" i="19"/>
  <c r="C21" i="19"/>
  <c r="C23" i="19"/>
  <c r="C25" i="19"/>
  <c r="C27" i="19"/>
  <c r="C29" i="19"/>
  <c r="C31" i="19"/>
  <c r="C33" i="19"/>
  <c r="C35" i="19"/>
  <c r="C37" i="19"/>
  <c r="C39" i="19"/>
  <c r="C41" i="19"/>
  <c r="C43" i="19"/>
  <c r="C45" i="19"/>
  <c r="C47" i="19"/>
  <c r="C49" i="19"/>
  <c r="C51" i="19"/>
  <c r="C53" i="19"/>
  <c r="C55" i="19"/>
  <c r="C57" i="19"/>
  <c r="C59" i="19"/>
  <c r="C61" i="19"/>
  <c r="C63" i="19"/>
  <c r="C65" i="19"/>
  <c r="C67" i="19"/>
  <c r="C69" i="19"/>
  <c r="C71" i="19"/>
  <c r="C73" i="19"/>
  <c r="C75" i="19"/>
  <c r="C77" i="19"/>
  <c r="C79" i="19"/>
  <c r="C81" i="19"/>
  <c r="C83" i="19"/>
  <c r="C85" i="19"/>
  <c r="C87" i="19"/>
  <c r="C89" i="19"/>
  <c r="C91" i="19"/>
  <c r="C93" i="19"/>
  <c r="C95" i="19"/>
  <c r="C97" i="19"/>
  <c r="C99" i="19"/>
  <c r="X145" i="20"/>
  <c r="Y145" i="20" s="1"/>
  <c r="X144" i="20"/>
  <c r="Y144" i="20" s="1"/>
  <c r="X143" i="20"/>
  <c r="Y143" i="20" s="1"/>
  <c r="X142" i="20"/>
  <c r="Y142" i="20" s="1"/>
  <c r="X141" i="20"/>
  <c r="Y141" i="20" s="1"/>
  <c r="X140" i="20"/>
  <c r="Y140" i="20" s="1"/>
  <c r="X139" i="20"/>
  <c r="Y139" i="20" s="1"/>
  <c r="X138" i="20"/>
  <c r="Y138" i="20" s="1"/>
  <c r="X137" i="20"/>
  <c r="Y137" i="20" s="1"/>
  <c r="X136" i="20"/>
  <c r="Y136" i="20" s="1"/>
  <c r="X135" i="20"/>
  <c r="Y135" i="20" s="1"/>
  <c r="X134" i="20"/>
  <c r="Y134" i="20" s="1"/>
  <c r="X133" i="20"/>
  <c r="Y133" i="20" s="1"/>
  <c r="X132" i="20"/>
  <c r="Y132" i="20" s="1"/>
  <c r="X131" i="20"/>
  <c r="Y131" i="20" s="1"/>
  <c r="X130" i="20"/>
  <c r="Y130" i="20" s="1"/>
  <c r="X129" i="20"/>
  <c r="Y129" i="20" s="1"/>
  <c r="X128" i="20"/>
  <c r="Y128" i="20" s="1"/>
  <c r="X127" i="20"/>
  <c r="Y127" i="20" s="1"/>
  <c r="X126" i="20"/>
  <c r="Y126" i="20" s="1"/>
  <c r="X125" i="20"/>
  <c r="Y125" i="20" s="1"/>
  <c r="X124" i="20"/>
  <c r="Y124" i="20" s="1"/>
  <c r="X123" i="20"/>
  <c r="Y123" i="20" s="1"/>
  <c r="X122" i="20"/>
  <c r="Y122" i="20" s="1"/>
  <c r="X121" i="20"/>
  <c r="Y121" i="20" s="1"/>
  <c r="X120" i="20"/>
  <c r="Y120" i="20" s="1"/>
  <c r="X119" i="20"/>
  <c r="Y119" i="20" s="1"/>
  <c r="X118" i="20"/>
  <c r="Y118" i="20" s="1"/>
  <c r="X117" i="20"/>
  <c r="Y117" i="20" s="1"/>
  <c r="X116" i="20"/>
  <c r="Y116" i="20" s="1"/>
  <c r="X115" i="20"/>
  <c r="Y115" i="20" s="1"/>
  <c r="X114" i="20"/>
  <c r="Y114" i="20" s="1"/>
  <c r="X113" i="20"/>
  <c r="Y113" i="20" s="1"/>
  <c r="X112" i="20"/>
  <c r="Y112" i="20" s="1"/>
  <c r="X111" i="20"/>
  <c r="Y111" i="20" s="1"/>
  <c r="X110" i="20"/>
  <c r="Y110" i="20" s="1"/>
  <c r="X109" i="20"/>
  <c r="Y109" i="20" s="1"/>
  <c r="A72" i="20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X108" i="20"/>
  <c r="Y108" i="20" s="1"/>
  <c r="X107" i="20"/>
  <c r="Y107" i="20" s="1"/>
  <c r="X106" i="20"/>
  <c r="Y106" i="20" s="1"/>
  <c r="X105" i="20"/>
  <c r="Y105" i="20" s="1"/>
  <c r="X104" i="20"/>
  <c r="Y104" i="20" s="1"/>
  <c r="X103" i="20"/>
  <c r="Y103" i="20" s="1"/>
  <c r="X102" i="20"/>
  <c r="Y102" i="20" s="1"/>
  <c r="X101" i="20"/>
  <c r="Y101" i="20" s="1"/>
  <c r="X100" i="20"/>
  <c r="Y100" i="20" s="1"/>
  <c r="X99" i="20"/>
  <c r="Y99" i="20" s="1"/>
  <c r="X98" i="20"/>
  <c r="Y98" i="20" s="1"/>
  <c r="X97" i="20"/>
  <c r="Y97" i="20" s="1"/>
  <c r="X96" i="20"/>
  <c r="Y96" i="20" s="1"/>
  <c r="X95" i="20"/>
  <c r="Y95" i="20" s="1"/>
  <c r="X94" i="20"/>
  <c r="Y94" i="20" s="1"/>
  <c r="X93" i="20"/>
  <c r="Y93" i="20" s="1"/>
  <c r="X92" i="20"/>
  <c r="Y92" i="20" s="1"/>
  <c r="S92" i="20"/>
  <c r="N92" i="20"/>
  <c r="M92" i="20"/>
  <c r="D92" i="20"/>
  <c r="X91" i="20"/>
  <c r="Y91" i="20" s="1"/>
  <c r="X90" i="20"/>
  <c r="Y90" i="20" s="1"/>
  <c r="X89" i="20"/>
  <c r="Y89" i="20" s="1"/>
  <c r="X88" i="20"/>
  <c r="Y88" i="20" s="1"/>
  <c r="X87" i="20"/>
  <c r="Y87" i="20" s="1"/>
  <c r="X86" i="20"/>
  <c r="Y86" i="20" s="1"/>
  <c r="X85" i="20"/>
  <c r="Y85" i="20" s="1"/>
  <c r="X84" i="20"/>
  <c r="Y84" i="20" s="1"/>
  <c r="X83" i="20"/>
  <c r="Y83" i="20" s="1"/>
  <c r="X82" i="20"/>
  <c r="Y82" i="20" s="1"/>
  <c r="X81" i="20"/>
  <c r="Y81" i="20" s="1"/>
  <c r="X80" i="20"/>
  <c r="Y80" i="20" s="1"/>
  <c r="X79" i="20"/>
  <c r="Y79" i="20" s="1"/>
  <c r="X78" i="20"/>
  <c r="Y78" i="20" s="1"/>
  <c r="X77" i="20"/>
  <c r="Y77" i="20" s="1"/>
  <c r="X76" i="20"/>
  <c r="Y76" i="20" s="1"/>
  <c r="X75" i="20"/>
  <c r="Y75" i="20" s="1"/>
  <c r="X74" i="20"/>
  <c r="Y74" i="20" s="1"/>
  <c r="X73" i="20"/>
  <c r="Y73" i="20" s="1"/>
  <c r="X72" i="20"/>
  <c r="Y72" i="20" s="1"/>
  <c r="N68" i="20"/>
  <c r="P68" i="20"/>
  <c r="M68" i="20"/>
  <c r="O68" i="20"/>
  <c r="S68" i="20"/>
  <c r="F68" i="20"/>
  <c r="E68" i="20"/>
  <c r="D68" i="20"/>
  <c r="C68" i="20"/>
  <c r="B68" i="20"/>
  <c r="N67" i="20"/>
  <c r="M67" i="20"/>
  <c r="O67" i="20"/>
  <c r="S67" i="20"/>
  <c r="F67" i="20"/>
  <c r="E67" i="20"/>
  <c r="D67" i="20"/>
  <c r="C67" i="20"/>
  <c r="B67" i="20"/>
  <c r="N66" i="20"/>
  <c r="M66" i="20"/>
  <c r="O66" i="20"/>
  <c r="S66" i="20"/>
  <c r="F66" i="20"/>
  <c r="E66" i="20"/>
  <c r="D66" i="20"/>
  <c r="C66" i="20"/>
  <c r="B66" i="20"/>
  <c r="N65" i="20"/>
  <c r="M65" i="20"/>
  <c r="O65" i="20"/>
  <c r="S65" i="20"/>
  <c r="F65" i="20"/>
  <c r="E65" i="20"/>
  <c r="D65" i="20"/>
  <c r="C65" i="20"/>
  <c r="B65" i="20"/>
  <c r="N64" i="20"/>
  <c r="M64" i="20"/>
  <c r="O64" i="20"/>
  <c r="S64" i="20"/>
  <c r="F64" i="20"/>
  <c r="E64" i="20"/>
  <c r="D64" i="20"/>
  <c r="C64" i="20"/>
  <c r="B64" i="20"/>
  <c r="N63" i="20"/>
  <c r="M63" i="20"/>
  <c r="O63" i="20"/>
  <c r="S63" i="20"/>
  <c r="F63" i="20"/>
  <c r="E63" i="20"/>
  <c r="D63" i="20"/>
  <c r="C63" i="20"/>
  <c r="B63" i="20"/>
  <c r="N62" i="20"/>
  <c r="M62" i="20"/>
  <c r="O62" i="20"/>
  <c r="S62" i="20"/>
  <c r="F62" i="20"/>
  <c r="E62" i="20"/>
  <c r="D62" i="20"/>
  <c r="C62" i="20"/>
  <c r="B62" i="20"/>
  <c r="N61" i="20"/>
  <c r="M61" i="20"/>
  <c r="O61" i="20"/>
  <c r="S61" i="20"/>
  <c r="F61" i="20"/>
  <c r="E61" i="20"/>
  <c r="D61" i="20"/>
  <c r="C61" i="20"/>
  <c r="B61" i="20"/>
  <c r="N60" i="20"/>
  <c r="M60" i="20"/>
  <c r="O60" i="20"/>
  <c r="S60" i="20"/>
  <c r="F60" i="20"/>
  <c r="E60" i="20"/>
  <c r="D60" i="20"/>
  <c r="C60" i="20"/>
  <c r="B60" i="20"/>
  <c r="N59" i="20"/>
  <c r="M59" i="20"/>
  <c r="O59" i="20"/>
  <c r="S59" i="20"/>
  <c r="F59" i="20"/>
  <c r="E59" i="20"/>
  <c r="D59" i="20"/>
  <c r="C59" i="20"/>
  <c r="B59" i="20"/>
  <c r="N58" i="20"/>
  <c r="M58" i="20"/>
  <c r="O58" i="20"/>
  <c r="S58" i="20"/>
  <c r="F58" i="20"/>
  <c r="E58" i="20"/>
  <c r="D58" i="20"/>
  <c r="C58" i="20"/>
  <c r="B58" i="20"/>
  <c r="N57" i="20"/>
  <c r="M57" i="20"/>
  <c r="O57" i="20"/>
  <c r="S57" i="20"/>
  <c r="F57" i="20"/>
  <c r="E57" i="20"/>
  <c r="D57" i="20"/>
  <c r="C57" i="20"/>
  <c r="B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O5" i="20"/>
  <c r="M5" i="20"/>
  <c r="N5" i="20"/>
  <c r="L5" i="20"/>
  <c r="S4" i="20"/>
  <c r="Q4" i="20"/>
  <c r="P4" i="20"/>
  <c r="Q3" i="20"/>
  <c r="P3" i="20"/>
  <c r="J1" i="20"/>
  <c r="A9" i="1"/>
  <c r="A11" i="1" s="1"/>
  <c r="A13" i="1" s="1"/>
  <c r="A15" i="1" s="1"/>
  <c r="A17" i="1" s="1"/>
  <c r="A19" i="1" s="1"/>
  <c r="A21" i="1" s="1"/>
  <c r="A23" i="1" s="1"/>
  <c r="A25" i="1" s="1"/>
  <c r="A27" i="1" s="1"/>
  <c r="R13" i="1"/>
  <c r="S13" i="1"/>
  <c r="R15" i="1"/>
  <c r="S15" i="1"/>
  <c r="R11" i="1"/>
  <c r="S11" i="1"/>
  <c r="R19" i="1"/>
  <c r="S19" i="1"/>
  <c r="R21" i="1"/>
  <c r="S21" i="1"/>
  <c r="R23" i="1"/>
  <c r="S23" i="1"/>
  <c r="R31" i="1"/>
  <c r="S31" i="1"/>
  <c r="R33" i="1"/>
  <c r="S33" i="1"/>
  <c r="R37" i="1"/>
  <c r="S37" i="1"/>
  <c r="R39" i="1"/>
  <c r="S39" i="1"/>
  <c r="R45" i="1"/>
  <c r="S45" i="1"/>
  <c r="R47" i="1"/>
  <c r="S47" i="1"/>
  <c r="R49" i="1"/>
  <c r="S49" i="1"/>
  <c r="R51" i="1"/>
  <c r="S51" i="1"/>
  <c r="R53" i="1"/>
  <c r="S53" i="1"/>
  <c r="R55" i="1"/>
  <c r="S55" i="1"/>
  <c r="R57" i="1"/>
  <c r="S57" i="1"/>
  <c r="R67" i="1"/>
  <c r="S67" i="1"/>
  <c r="R69" i="1"/>
  <c r="S69" i="1"/>
  <c r="R71" i="1"/>
  <c r="S71" i="1"/>
  <c r="R73" i="1"/>
  <c r="S73" i="1"/>
  <c r="R75" i="1"/>
  <c r="S75" i="1"/>
  <c r="R81" i="1"/>
  <c r="S81" i="1"/>
  <c r="R83" i="1"/>
  <c r="S83" i="1"/>
  <c r="R85" i="1"/>
  <c r="L85" i="1" s="1"/>
  <c r="S85" i="1"/>
  <c r="R87" i="1"/>
  <c r="S87" i="1"/>
  <c r="R89" i="1"/>
  <c r="S89" i="1"/>
  <c r="S91" i="1"/>
  <c r="R93" i="1"/>
  <c r="S93" i="1"/>
  <c r="N2" i="19"/>
  <c r="AG101" i="1"/>
  <c r="AF101" i="1"/>
  <c r="AC101" i="1"/>
  <c r="AB101" i="1"/>
  <c r="AG99" i="1"/>
  <c r="AF99" i="1"/>
  <c r="AC99" i="1"/>
  <c r="AB99" i="1"/>
  <c r="AG97" i="1"/>
  <c r="AF97" i="1"/>
  <c r="AC97" i="1"/>
  <c r="AB97" i="1"/>
  <c r="AG95" i="1"/>
  <c r="AF95" i="1"/>
  <c r="AC95" i="1"/>
  <c r="AB95" i="1"/>
  <c r="AG93" i="1"/>
  <c r="AF93" i="1"/>
  <c r="AC93" i="1"/>
  <c r="AB93" i="1"/>
  <c r="AB91" i="1"/>
  <c r="AG89" i="1"/>
  <c r="AF89" i="1"/>
  <c r="AC89" i="1"/>
  <c r="AB89" i="1"/>
  <c r="AG87" i="1"/>
  <c r="AF87" i="1"/>
  <c r="AC87" i="1"/>
  <c r="AB87" i="1"/>
  <c r="AG85" i="1"/>
  <c r="AF85" i="1"/>
  <c r="AC85" i="1"/>
  <c r="AB85" i="1"/>
  <c r="AG83" i="1"/>
  <c r="AF83" i="1"/>
  <c r="AC83" i="1"/>
  <c r="AB83" i="1"/>
  <c r="AF81" i="1"/>
  <c r="AC81" i="1"/>
  <c r="AB81" i="1"/>
  <c r="AG79" i="1"/>
  <c r="AF79" i="1"/>
  <c r="AC79" i="1"/>
  <c r="AB79" i="1"/>
  <c r="AG77" i="1"/>
  <c r="AF77" i="1"/>
  <c r="AC77" i="1"/>
  <c r="AB77" i="1"/>
  <c r="AG75" i="1"/>
  <c r="AF75" i="1"/>
  <c r="AC75" i="1"/>
  <c r="AB75" i="1"/>
  <c r="AG73" i="1"/>
  <c r="AF73" i="1"/>
  <c r="AC73" i="1"/>
  <c r="AB73" i="1"/>
  <c r="AG71" i="1"/>
  <c r="AF71" i="1"/>
  <c r="AC71" i="1"/>
  <c r="AB71" i="1"/>
  <c r="AG69" i="1"/>
  <c r="AF69" i="1"/>
  <c r="AC69" i="1"/>
  <c r="AB69" i="1"/>
  <c r="AG67" i="1"/>
  <c r="AF67" i="1"/>
  <c r="AC67" i="1"/>
  <c r="AB67" i="1"/>
  <c r="AG65" i="1"/>
  <c r="AF65" i="1"/>
  <c r="AC65" i="1"/>
  <c r="AB65" i="1"/>
  <c r="AG63" i="1"/>
  <c r="AF63" i="1"/>
  <c r="AC63" i="1"/>
  <c r="AB63" i="1"/>
  <c r="AG61" i="1"/>
  <c r="AF61" i="1"/>
  <c r="AC61" i="1"/>
  <c r="AB61" i="1"/>
  <c r="AG59" i="1"/>
  <c r="AF59" i="1"/>
  <c r="AC59" i="1"/>
  <c r="AB59" i="1"/>
  <c r="AF57" i="1"/>
  <c r="AC57" i="1"/>
  <c r="AB57" i="1"/>
  <c r="AG55" i="1"/>
  <c r="AF55" i="1"/>
  <c r="AC55" i="1"/>
  <c r="AB55" i="1"/>
  <c r="AG53" i="1"/>
  <c r="AF53" i="1"/>
  <c r="AC53" i="1"/>
  <c r="AB53" i="1"/>
  <c r="AG51" i="1"/>
  <c r="AF51" i="1"/>
  <c r="AC51" i="1"/>
  <c r="AB51" i="1"/>
  <c r="AG49" i="1"/>
  <c r="AF49" i="1"/>
  <c r="AC49" i="1"/>
  <c r="AB49" i="1"/>
  <c r="AG47" i="1"/>
  <c r="AF47" i="1"/>
  <c r="AC47" i="1"/>
  <c r="AB47" i="1"/>
  <c r="AG45" i="1"/>
  <c r="AF45" i="1"/>
  <c r="AC45" i="1"/>
  <c r="AB45" i="1"/>
  <c r="AG43" i="1"/>
  <c r="AF43" i="1"/>
  <c r="AC43" i="1"/>
  <c r="AB43" i="1"/>
  <c r="AG41" i="1"/>
  <c r="AF41" i="1"/>
  <c r="AC41" i="1"/>
  <c r="AB41" i="1"/>
  <c r="AG31" i="1"/>
  <c r="AF31" i="1"/>
  <c r="AC31" i="1"/>
  <c r="AB31" i="1"/>
  <c r="AG17" i="1"/>
  <c r="AF17" i="1"/>
  <c r="AC17" i="1"/>
  <c r="AB17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7" i="1"/>
  <c r="C25" i="1"/>
  <c r="C23" i="1"/>
  <c r="C21" i="1"/>
  <c r="C19" i="1"/>
  <c r="C17" i="1"/>
  <c r="C15" i="1"/>
  <c r="C13" i="1"/>
  <c r="C11" i="1"/>
  <c r="C9" i="1"/>
  <c r="G31" i="4"/>
  <c r="AA67" i="1"/>
  <c r="AE67" i="1"/>
  <c r="AA21" i="1"/>
  <c r="AE21" i="1"/>
  <c r="AE17" i="19"/>
  <c r="AD17" i="1"/>
  <c r="AE101" i="1"/>
  <c r="AD101" i="1"/>
  <c r="AE99" i="1"/>
  <c r="AE95" i="19"/>
  <c r="AE79" i="1"/>
  <c r="AE77" i="19"/>
  <c r="AE65" i="1"/>
  <c r="AE61" i="1"/>
  <c r="AD61" i="1"/>
  <c r="AE59" i="1"/>
  <c r="AE41" i="19"/>
  <c r="AE9" i="1"/>
  <c r="P25" i="1"/>
  <c r="AA97" i="19"/>
  <c r="AA97" i="1"/>
  <c r="AA77" i="1"/>
  <c r="AA59" i="1"/>
  <c r="AA41" i="1"/>
  <c r="AA35" i="1"/>
  <c r="AA33" i="19"/>
  <c r="AA25" i="1"/>
  <c r="AA17" i="1"/>
  <c r="AA9" i="1"/>
  <c r="AA7" i="19"/>
  <c r="V61" i="19"/>
  <c r="G17" i="4"/>
  <c r="U61" i="19"/>
  <c r="U47" i="1"/>
  <c r="V47" i="1"/>
  <c r="AA83" i="1"/>
  <c r="AE81" i="1"/>
  <c r="AG81" i="1"/>
  <c r="AE83" i="1"/>
  <c r="AA33" i="1"/>
  <c r="AE33" i="1"/>
  <c r="AE31" i="19"/>
  <c r="AA91" i="1"/>
  <c r="AG91" i="1"/>
  <c r="L55" i="19"/>
  <c r="AA57" i="1"/>
  <c r="AE57" i="1"/>
  <c r="AA19" i="1"/>
  <c r="AE19" i="1"/>
  <c r="Y13" i="19"/>
  <c r="AB11" i="1"/>
  <c r="AC11" i="1"/>
  <c r="AF11" i="1"/>
  <c r="AG11" i="1"/>
  <c r="AB13" i="1"/>
  <c r="AC13" i="1"/>
  <c r="AF13" i="1"/>
  <c r="AG13" i="1"/>
  <c r="AB15" i="1"/>
  <c r="AC15" i="1"/>
  <c r="AF15" i="1"/>
  <c r="AG15" i="1"/>
  <c r="AB19" i="1"/>
  <c r="AC19" i="1"/>
  <c r="AF19" i="1"/>
  <c r="AG19" i="1"/>
  <c r="AB21" i="1"/>
  <c r="AC21" i="1"/>
  <c r="AF21" i="1"/>
  <c r="AG21" i="1"/>
  <c r="AB23" i="1"/>
  <c r="AC23" i="1"/>
  <c r="AF23" i="1"/>
  <c r="AG23" i="1"/>
  <c r="AB25" i="1"/>
  <c r="AC25" i="1"/>
  <c r="AF25" i="1"/>
  <c r="AG25" i="1"/>
  <c r="AB27" i="1"/>
  <c r="AC27" i="1"/>
  <c r="AF27" i="1"/>
  <c r="AG27" i="1"/>
  <c r="AB33" i="1"/>
  <c r="AC33" i="1"/>
  <c r="AF33" i="1"/>
  <c r="AG33" i="1"/>
  <c r="AB35" i="1"/>
  <c r="AC35" i="1"/>
  <c r="AF35" i="1"/>
  <c r="AG35" i="1"/>
  <c r="AB37" i="1"/>
  <c r="AC37" i="1"/>
  <c r="AF37" i="1"/>
  <c r="AG37" i="1"/>
  <c r="AB39" i="1"/>
  <c r="AC39" i="1"/>
  <c r="AF39" i="1"/>
  <c r="AG39" i="1"/>
  <c r="G59" i="4"/>
  <c r="G55" i="4"/>
  <c r="U2" i="1"/>
  <c r="U2" i="19"/>
  <c r="Y2" i="1"/>
  <c r="W2" i="1"/>
  <c r="G7" i="4"/>
  <c r="AC9" i="1"/>
  <c r="AC7" i="1"/>
  <c r="AB9" i="1"/>
  <c r="AB7" i="1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57" i="4"/>
  <c r="G53" i="4"/>
  <c r="G51" i="4"/>
  <c r="G49" i="4"/>
  <c r="G47" i="4"/>
  <c r="G45" i="4"/>
  <c r="G43" i="4"/>
  <c r="G41" i="4"/>
  <c r="G39" i="4"/>
  <c r="G37" i="4"/>
  <c r="G35" i="4"/>
  <c r="G33" i="4"/>
  <c r="G27" i="4"/>
  <c r="G25" i="4"/>
  <c r="G21" i="4"/>
  <c r="G19" i="4"/>
  <c r="G15" i="4"/>
  <c r="G13" i="4"/>
  <c r="G11" i="4"/>
  <c r="G9" i="4"/>
  <c r="AG9" i="1"/>
  <c r="AF9" i="1"/>
  <c r="AG7" i="1"/>
  <c r="AF7" i="1"/>
  <c r="T93" i="4"/>
  <c r="Y91" i="4"/>
  <c r="W90" i="4"/>
  <c r="Y90" i="4" s="1"/>
  <c r="Y89" i="4"/>
  <c r="X89" i="4"/>
  <c r="W89" i="4"/>
  <c r="W83" i="4"/>
  <c r="W33" i="4" s="1"/>
  <c r="X82" i="4"/>
  <c r="Y82" i="4" s="1"/>
  <c r="X81" i="4"/>
  <c r="Y81" i="4" s="1"/>
  <c r="Y83" i="4" s="1"/>
  <c r="W79" i="4"/>
  <c r="T79" i="4"/>
  <c r="Y32" i="4"/>
  <c r="Y21" i="4"/>
  <c r="X21" i="4"/>
  <c r="V21" i="4"/>
  <c r="U21" i="4"/>
  <c r="C7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D59" i="19"/>
  <c r="AA39" i="19"/>
  <c r="AA9" i="19"/>
  <c r="O2" i="19"/>
  <c r="AE97" i="19"/>
  <c r="AA81" i="19"/>
  <c r="AC91" i="1"/>
  <c r="V25" i="19"/>
  <c r="S25" i="19" s="1"/>
  <c r="M25" i="19"/>
  <c r="X2" i="19"/>
  <c r="AA17" i="19"/>
  <c r="AA57" i="19"/>
  <c r="AG55" i="19"/>
  <c r="S63" i="1"/>
  <c r="AG89" i="19"/>
  <c r="Y2" i="19"/>
  <c r="AC89" i="19"/>
  <c r="P45" i="19"/>
  <c r="AA75" i="19"/>
  <c r="Q61" i="20" l="1"/>
  <c r="Q57" i="20"/>
  <c r="Q59" i="20"/>
  <c r="Q66" i="20"/>
  <c r="L10" i="20"/>
  <c r="M31" i="1"/>
  <c r="W101" i="1"/>
  <c r="Q5" i="20"/>
  <c r="Q58" i="20"/>
  <c r="Q60" i="20"/>
  <c r="P5" i="23"/>
  <c r="Q5" i="23"/>
  <c r="Q57" i="23"/>
  <c r="J23" i="1"/>
  <c r="T13" i="1"/>
  <c r="B39" i="20"/>
  <c r="W45" i="19"/>
  <c r="Q65" i="23"/>
  <c r="Q64" i="23"/>
  <c r="Q68" i="20"/>
  <c r="Q63" i="23"/>
  <c r="R68" i="23"/>
  <c r="Q62" i="23"/>
  <c r="Q64" i="20"/>
  <c r="J33" i="1"/>
  <c r="Q62" i="20"/>
  <c r="K12" i="20"/>
  <c r="P2" i="1"/>
  <c r="M2" i="19"/>
  <c r="K25" i="19"/>
  <c r="E24" i="20"/>
  <c r="J75" i="19"/>
  <c r="W73" i="19"/>
  <c r="J19" i="19"/>
  <c r="J95" i="19"/>
  <c r="R65" i="19"/>
  <c r="J51" i="19"/>
  <c r="T21" i="19"/>
  <c r="K17" i="19"/>
  <c r="T91" i="19"/>
  <c r="W81" i="19"/>
  <c r="J47" i="19"/>
  <c r="K21" i="19"/>
  <c r="K11" i="19"/>
  <c r="R63" i="1"/>
  <c r="L63" i="1" s="1"/>
  <c r="Q59" i="23"/>
  <c r="Q68" i="23"/>
  <c r="K12" i="23"/>
  <c r="Q67" i="20"/>
  <c r="R68" i="20"/>
  <c r="R81" i="19"/>
  <c r="Q65" i="20"/>
  <c r="K11" i="23"/>
  <c r="Q66" i="23"/>
  <c r="K2" i="19"/>
  <c r="K5" i="23"/>
  <c r="K5" i="20"/>
  <c r="N87" i="19"/>
  <c r="J13" i="1"/>
  <c r="P5" i="20"/>
  <c r="Q60" i="23"/>
  <c r="N63" i="19"/>
  <c r="E25" i="20"/>
  <c r="S99" i="1"/>
  <c r="M99" i="1" s="1"/>
  <c r="W65" i="19"/>
  <c r="M83" i="1"/>
  <c r="J97" i="1"/>
  <c r="J7" i="1"/>
  <c r="R95" i="1"/>
  <c r="R35" i="1"/>
  <c r="L35" i="1" s="1"/>
  <c r="Y95" i="19"/>
  <c r="J63" i="19"/>
  <c r="N59" i="19"/>
  <c r="N51" i="19"/>
  <c r="W49" i="19"/>
  <c r="N47" i="19"/>
  <c r="R45" i="19"/>
  <c r="W37" i="19"/>
  <c r="T29" i="19"/>
  <c r="I29" i="19"/>
  <c r="N27" i="19"/>
  <c r="W21" i="19"/>
  <c r="N19" i="19"/>
  <c r="D29" i="20"/>
  <c r="S61" i="19"/>
  <c r="J99" i="1"/>
  <c r="H13" i="23"/>
  <c r="S25" i="1"/>
  <c r="M25" i="1" s="1"/>
  <c r="D39" i="23"/>
  <c r="S61" i="1"/>
  <c r="M61" i="1" s="1"/>
  <c r="J89" i="1"/>
  <c r="I10" i="23"/>
  <c r="AA21" i="19"/>
  <c r="W2" i="19"/>
  <c r="AA65" i="19"/>
  <c r="C42" i="20"/>
  <c r="R2" i="19"/>
  <c r="L2" i="1"/>
  <c r="R2" i="1"/>
  <c r="AE19" i="19"/>
  <c r="AA55" i="19"/>
  <c r="AE79" i="19"/>
  <c r="S41" i="1"/>
  <c r="M41" i="1" s="1"/>
  <c r="C19" i="20"/>
  <c r="O45" i="19"/>
  <c r="I45" i="19" s="1"/>
  <c r="AA31" i="19"/>
  <c r="AA25" i="19"/>
  <c r="AA95" i="19"/>
  <c r="AE57" i="19"/>
  <c r="AD17" i="19"/>
  <c r="AE65" i="19"/>
  <c r="R37" i="19"/>
  <c r="M51" i="1"/>
  <c r="M21" i="1"/>
  <c r="C14" i="20"/>
  <c r="N53" i="19"/>
  <c r="I91" i="1"/>
  <c r="T99" i="1"/>
  <c r="K29" i="19"/>
  <c r="R49" i="19"/>
  <c r="I55" i="19"/>
  <c r="L73" i="1"/>
  <c r="J91" i="19"/>
  <c r="M97" i="1"/>
  <c r="K95" i="19"/>
  <c r="N79" i="19"/>
  <c r="I93" i="1"/>
  <c r="T25" i="1"/>
  <c r="T35" i="1"/>
  <c r="J97" i="19"/>
  <c r="N39" i="19"/>
  <c r="K37" i="19"/>
  <c r="T51" i="19"/>
  <c r="N43" i="19"/>
  <c r="I7" i="1"/>
  <c r="T97" i="1"/>
  <c r="T101" i="1"/>
  <c r="R73" i="19"/>
  <c r="J29" i="19"/>
  <c r="I45" i="1"/>
  <c r="AE77" i="1"/>
  <c r="AE75" i="19"/>
  <c r="AE41" i="1"/>
  <c r="AE39" i="19"/>
  <c r="V2" i="1"/>
  <c r="J2" i="1"/>
  <c r="AA61" i="1"/>
  <c r="AA59" i="19"/>
  <c r="AE43" i="1"/>
  <c r="I2" i="1"/>
  <c r="AA27" i="1"/>
  <c r="AA27" i="19"/>
  <c r="A15" i="23"/>
  <c r="L15" i="23" s="1"/>
  <c r="K14" i="23"/>
  <c r="L14" i="23"/>
  <c r="O2" i="1"/>
  <c r="I2" i="19"/>
  <c r="AA65" i="1"/>
  <c r="AA63" i="19"/>
  <c r="AA99" i="1"/>
  <c r="AA7" i="1"/>
  <c r="H14" i="23"/>
  <c r="AE81" i="19"/>
  <c r="AE95" i="1"/>
  <c r="AE93" i="19"/>
  <c r="I14" i="23"/>
  <c r="Q2" i="1"/>
  <c r="T2" i="1"/>
  <c r="V63" i="19"/>
  <c r="S63" i="19" s="1"/>
  <c r="S65" i="1"/>
  <c r="M65" i="1" s="1"/>
  <c r="I12" i="23"/>
  <c r="E33" i="23"/>
  <c r="Q67" i="23"/>
  <c r="I13" i="23"/>
  <c r="X2" i="1"/>
  <c r="V2" i="19"/>
  <c r="AA19" i="19"/>
  <c r="AG79" i="19"/>
  <c r="AA101" i="1"/>
  <c r="AA99" i="19"/>
  <c r="AE17" i="1"/>
  <c r="AE21" i="19"/>
  <c r="AG57" i="1"/>
  <c r="B28" i="23"/>
  <c r="B45" i="19"/>
  <c r="B29" i="20" s="1"/>
  <c r="B28" i="20"/>
  <c r="K14" i="20"/>
  <c r="Q58" i="23"/>
  <c r="AA77" i="19"/>
  <c r="AA79" i="1"/>
  <c r="D42" i="23"/>
  <c r="D42" i="20"/>
  <c r="I14" i="20"/>
  <c r="A15" i="20"/>
  <c r="I15" i="20" s="1"/>
  <c r="L14" i="20"/>
  <c r="AA41" i="19"/>
  <c r="AA43" i="1"/>
  <c r="AE59" i="19"/>
  <c r="AD99" i="19"/>
  <c r="H14" i="20"/>
  <c r="L13" i="20"/>
  <c r="AA93" i="19"/>
  <c r="AA95" i="1"/>
  <c r="A29" i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A137" i="1" s="1"/>
  <c r="A139" i="1" s="1"/>
  <c r="A141" i="1" s="1"/>
  <c r="A143" i="1" s="1"/>
  <c r="A145" i="1" s="1"/>
  <c r="A147" i="1" s="1"/>
  <c r="A149" i="1" s="1"/>
  <c r="A151" i="1" s="1"/>
  <c r="A153" i="1" s="1"/>
  <c r="A155" i="1" s="1"/>
  <c r="A157" i="1" s="1"/>
  <c r="A159" i="1" s="1"/>
  <c r="A161" i="1" s="1"/>
  <c r="A163" i="1" s="1"/>
  <c r="A165" i="1" s="1"/>
  <c r="A167" i="1" s="1"/>
  <c r="A169" i="1" s="1"/>
  <c r="A171" i="1" s="1"/>
  <c r="A173" i="1" s="1"/>
  <c r="A175" i="1" s="1"/>
  <c r="A177" i="1" s="1"/>
  <c r="A179" i="1" s="1"/>
  <c r="A181" i="1" s="1"/>
  <c r="A183" i="1" s="1"/>
  <c r="A185" i="1" s="1"/>
  <c r="A187" i="1" s="1"/>
  <c r="A189" i="1" s="1"/>
  <c r="A191" i="1" s="1"/>
  <c r="A193" i="1" s="1"/>
  <c r="A195" i="1" s="1"/>
  <c r="A197" i="1" s="1"/>
  <c r="A199" i="1" s="1"/>
  <c r="A201" i="1" s="1"/>
  <c r="A203" i="1" s="1"/>
  <c r="A205" i="1" s="1"/>
  <c r="A207" i="1" s="1"/>
  <c r="A209" i="1" s="1"/>
  <c r="A211" i="1" s="1"/>
  <c r="A213" i="1" s="1"/>
  <c r="A215" i="1" s="1"/>
  <c r="A217" i="1" s="1"/>
  <c r="A219" i="1" s="1"/>
  <c r="A221" i="1" s="1"/>
  <c r="A223" i="1" s="1"/>
  <c r="A225" i="1" s="1"/>
  <c r="A227" i="1" s="1"/>
  <c r="A229" i="1" s="1"/>
  <c r="A231" i="1" s="1"/>
  <c r="A233" i="1" s="1"/>
  <c r="A235" i="1" s="1"/>
  <c r="A237" i="1" s="1"/>
  <c r="A239" i="1" s="1"/>
  <c r="A241" i="1" s="1"/>
  <c r="A243" i="1" s="1"/>
  <c r="A245" i="1" s="1"/>
  <c r="A247" i="1" s="1"/>
  <c r="A249" i="1" s="1"/>
  <c r="A251" i="1" s="1"/>
  <c r="A253" i="1" s="1"/>
  <c r="A255" i="1" s="1"/>
  <c r="A257" i="1" s="1"/>
  <c r="A259" i="1" s="1"/>
  <c r="A261" i="1" s="1"/>
  <c r="V77" i="19"/>
  <c r="S79" i="1"/>
  <c r="Q79" i="1" s="1"/>
  <c r="R69" i="19"/>
  <c r="W53" i="19"/>
  <c r="E29" i="23"/>
  <c r="E29" i="20"/>
  <c r="K13" i="20"/>
  <c r="Q61" i="23"/>
  <c r="O57" i="1"/>
  <c r="I57" i="1" s="1"/>
  <c r="AE9" i="19"/>
  <c r="AE63" i="19"/>
  <c r="AE99" i="19"/>
  <c r="J87" i="19"/>
  <c r="I13" i="20"/>
  <c r="Q63" i="20"/>
  <c r="J93" i="19"/>
  <c r="R13" i="19"/>
  <c r="AA79" i="19"/>
  <c r="Y95" i="1"/>
  <c r="AE97" i="1"/>
  <c r="J35" i="19"/>
  <c r="W29" i="19"/>
  <c r="H13" i="20"/>
  <c r="I13" i="1"/>
  <c r="X11" i="19"/>
  <c r="R11" i="19" s="1"/>
  <c r="J71" i="19"/>
  <c r="L12" i="20"/>
  <c r="I101" i="1"/>
  <c r="J67" i="19"/>
  <c r="J13" i="19"/>
  <c r="X13" i="1"/>
  <c r="L13" i="1" s="1"/>
  <c r="U99" i="19"/>
  <c r="R99" i="19" s="1"/>
  <c r="R101" i="1"/>
  <c r="L101" i="1" s="1"/>
  <c r="C50" i="23"/>
  <c r="C50" i="20"/>
  <c r="C45" i="23"/>
  <c r="B11" i="1"/>
  <c r="Y79" i="1"/>
  <c r="Y77" i="19"/>
  <c r="AE55" i="19"/>
  <c r="L12" i="23"/>
  <c r="J79" i="19"/>
  <c r="B67" i="19"/>
  <c r="C45" i="20"/>
  <c r="V95" i="19"/>
  <c r="U57" i="19"/>
  <c r="R59" i="1"/>
  <c r="Q59" i="1" s="1"/>
  <c r="E31" i="23"/>
  <c r="E30" i="23"/>
  <c r="E30" i="20"/>
  <c r="E22" i="23"/>
  <c r="E22" i="20"/>
  <c r="C16" i="23"/>
  <c r="C16" i="20"/>
  <c r="C13" i="23"/>
  <c r="C11" i="23"/>
  <c r="C11" i="20"/>
  <c r="D11" i="23"/>
  <c r="J67" i="1"/>
  <c r="J51" i="1"/>
  <c r="J43" i="1"/>
  <c r="J39" i="1"/>
  <c r="J31" i="1"/>
  <c r="J21" i="1"/>
  <c r="N9" i="1"/>
  <c r="C44" i="23"/>
  <c r="C44" i="20"/>
  <c r="X9" i="1"/>
  <c r="E34" i="20"/>
  <c r="B56" i="20"/>
  <c r="V57" i="19"/>
  <c r="S57" i="19" s="1"/>
  <c r="D13" i="23"/>
  <c r="E12" i="23"/>
  <c r="B10" i="23"/>
  <c r="B10" i="20"/>
  <c r="K10" i="23"/>
  <c r="K10" i="20"/>
  <c r="I69" i="1"/>
  <c r="I53" i="1"/>
  <c r="B39" i="23"/>
  <c r="L53" i="1"/>
  <c r="L23" i="1"/>
  <c r="H10" i="20"/>
  <c r="D36" i="23"/>
  <c r="D36" i="20"/>
  <c r="D32" i="20"/>
  <c r="D30" i="23"/>
  <c r="N31" i="19"/>
  <c r="B16" i="23"/>
  <c r="B16" i="20"/>
  <c r="E14" i="23"/>
  <c r="E14" i="20"/>
  <c r="L89" i="1"/>
  <c r="L11" i="1"/>
  <c r="L91" i="1"/>
  <c r="J83" i="19"/>
  <c r="W69" i="19"/>
  <c r="N67" i="19"/>
  <c r="W59" i="19"/>
  <c r="S49" i="19"/>
  <c r="J49" i="19"/>
  <c r="W47" i="19"/>
  <c r="R33" i="19"/>
  <c r="W31" i="19"/>
  <c r="J31" i="19"/>
  <c r="K7" i="19"/>
  <c r="I71" i="1"/>
  <c r="N55" i="1"/>
  <c r="I51" i="1"/>
  <c r="I47" i="1"/>
  <c r="N25" i="1"/>
  <c r="N21" i="1"/>
  <c r="N17" i="1"/>
  <c r="W31" i="1"/>
  <c r="I37" i="1"/>
  <c r="W51" i="1"/>
  <c r="M69" i="1"/>
  <c r="M49" i="1"/>
  <c r="M45" i="1"/>
  <c r="M33" i="1"/>
  <c r="M23" i="1"/>
  <c r="L7" i="1"/>
  <c r="K93" i="19"/>
  <c r="I91" i="19"/>
  <c r="N75" i="19"/>
  <c r="J59" i="19"/>
  <c r="R53" i="19"/>
  <c r="W15" i="19"/>
  <c r="J77" i="1"/>
  <c r="N53" i="1"/>
  <c r="J49" i="1"/>
  <c r="J45" i="1"/>
  <c r="N41" i="1"/>
  <c r="N37" i="1"/>
  <c r="N27" i="1"/>
  <c r="J19" i="1"/>
  <c r="I11" i="1"/>
  <c r="N2" i="1"/>
  <c r="L2" i="19"/>
  <c r="P2" i="19"/>
  <c r="J2" i="19"/>
  <c r="V17" i="19"/>
  <c r="S17" i="19" s="1"/>
  <c r="S17" i="1"/>
  <c r="M17" i="1" s="1"/>
  <c r="E56" i="23"/>
  <c r="E56" i="20"/>
  <c r="D18" i="23"/>
  <c r="D18" i="20"/>
  <c r="AD91" i="1"/>
  <c r="AD89" i="19"/>
  <c r="E27" i="23"/>
  <c r="E27" i="20"/>
  <c r="D25" i="23"/>
  <c r="D25" i="20"/>
  <c r="C24" i="23"/>
  <c r="C24" i="20"/>
  <c r="X95" i="1"/>
  <c r="X93" i="19"/>
  <c r="AF91" i="1"/>
  <c r="U59" i="19"/>
  <c r="T59" i="19" s="1"/>
  <c r="R61" i="1"/>
  <c r="L61" i="1" s="1"/>
  <c r="U17" i="19"/>
  <c r="R17" i="19" s="1"/>
  <c r="R17" i="1"/>
  <c r="L17" i="1" s="1"/>
  <c r="E41" i="23"/>
  <c r="E41" i="20"/>
  <c r="E38" i="23"/>
  <c r="E38" i="20"/>
  <c r="C30" i="23"/>
  <c r="C30" i="20"/>
  <c r="I33" i="19"/>
  <c r="R29" i="19"/>
  <c r="V27" i="19"/>
  <c r="S27" i="19" s="1"/>
  <c r="S27" i="1"/>
  <c r="M27" i="1" s="1"/>
  <c r="D15" i="23"/>
  <c r="W85" i="1"/>
  <c r="AA89" i="19"/>
  <c r="J43" i="19"/>
  <c r="E26" i="20"/>
  <c r="C33" i="20"/>
  <c r="AD91" i="19"/>
  <c r="U7" i="19"/>
  <c r="R7" i="19" s="1"/>
  <c r="C56" i="23"/>
  <c r="C56" i="20"/>
  <c r="C55" i="23"/>
  <c r="C55" i="20"/>
  <c r="D50" i="23"/>
  <c r="D50" i="20"/>
  <c r="R83" i="19"/>
  <c r="C47" i="23"/>
  <c r="C47" i="20"/>
  <c r="C40" i="23"/>
  <c r="N65" i="19"/>
  <c r="W61" i="19"/>
  <c r="R51" i="19"/>
  <c r="K47" i="19"/>
  <c r="D16" i="23"/>
  <c r="D16" i="20"/>
  <c r="C15" i="23"/>
  <c r="C15" i="20"/>
  <c r="AF89" i="19"/>
  <c r="E17" i="20"/>
  <c r="E20" i="20"/>
  <c r="C23" i="20"/>
  <c r="C25" i="20"/>
  <c r="W97" i="19"/>
  <c r="K97" i="19"/>
  <c r="C52" i="23"/>
  <c r="C52" i="20"/>
  <c r="E18" i="20"/>
  <c r="E18" i="23"/>
  <c r="M91" i="1"/>
  <c r="S97" i="19"/>
  <c r="W99" i="19"/>
  <c r="J99" i="19"/>
  <c r="K89" i="19"/>
  <c r="K71" i="19"/>
  <c r="N61" i="19"/>
  <c r="J39" i="19"/>
  <c r="N33" i="19"/>
  <c r="N29" i="19"/>
  <c r="I27" i="19"/>
  <c r="S21" i="19"/>
  <c r="I81" i="1"/>
  <c r="W81" i="1"/>
  <c r="M81" i="1"/>
  <c r="N89" i="19"/>
  <c r="S79" i="19"/>
  <c r="I73" i="19"/>
  <c r="R43" i="19"/>
  <c r="N41" i="19"/>
  <c r="I39" i="19"/>
  <c r="I35" i="19"/>
  <c r="J27" i="19"/>
  <c r="N23" i="19"/>
  <c r="R21" i="19"/>
  <c r="J91" i="1"/>
  <c r="T85" i="1"/>
  <c r="W87" i="1"/>
  <c r="T2" i="19"/>
  <c r="S2" i="1"/>
  <c r="S2" i="19"/>
  <c r="M2" i="1"/>
  <c r="U75" i="19"/>
  <c r="R75" i="19" s="1"/>
  <c r="R77" i="1"/>
  <c r="L77" i="1" s="1"/>
  <c r="B26" i="23"/>
  <c r="B26" i="20"/>
  <c r="I31" i="1"/>
  <c r="N31" i="1"/>
  <c r="L13" i="23"/>
  <c r="S43" i="1"/>
  <c r="I9" i="19"/>
  <c r="C10" i="23"/>
  <c r="C10" i="20"/>
  <c r="K13" i="23"/>
  <c r="K13" i="19"/>
  <c r="M73" i="1"/>
  <c r="C54" i="23"/>
  <c r="C54" i="20"/>
  <c r="C27" i="23"/>
  <c r="C27" i="20"/>
  <c r="C26" i="23"/>
  <c r="C26" i="20"/>
  <c r="U27" i="19"/>
  <c r="R27" i="1"/>
  <c r="L27" i="1" s="1"/>
  <c r="C18" i="23"/>
  <c r="C18" i="20"/>
  <c r="E16" i="23"/>
  <c r="E16" i="20"/>
  <c r="E15" i="23"/>
  <c r="E15" i="20"/>
  <c r="B15" i="23"/>
  <c r="V33" i="19"/>
  <c r="T33" i="19" s="1"/>
  <c r="S35" i="1"/>
  <c r="D52" i="20"/>
  <c r="D52" i="23"/>
  <c r="S15" i="19"/>
  <c r="T15" i="19"/>
  <c r="D14" i="23"/>
  <c r="D14" i="20"/>
  <c r="V3" i="1"/>
  <c r="I12" i="20"/>
  <c r="B37" i="23"/>
  <c r="E36" i="23"/>
  <c r="E35" i="23"/>
  <c r="C34" i="23"/>
  <c r="H11" i="23"/>
  <c r="H11" i="20"/>
  <c r="I15" i="19"/>
  <c r="AA93" i="1"/>
  <c r="AA91" i="19"/>
  <c r="K15" i="19"/>
  <c r="V9" i="19"/>
  <c r="S9" i="1"/>
  <c r="U95" i="19"/>
  <c r="U89" i="19"/>
  <c r="T89" i="19" s="1"/>
  <c r="E51" i="23"/>
  <c r="E51" i="20"/>
  <c r="D48" i="23"/>
  <c r="D48" i="20"/>
  <c r="E46" i="23"/>
  <c r="E46" i="20"/>
  <c r="U9" i="19"/>
  <c r="R9" i="1"/>
  <c r="U63" i="19"/>
  <c r="R65" i="1"/>
  <c r="L65" i="1" s="1"/>
  <c r="E45" i="23"/>
  <c r="S71" i="19"/>
  <c r="I71" i="19"/>
  <c r="B27" i="23"/>
  <c r="B27" i="20"/>
  <c r="W39" i="19"/>
  <c r="J33" i="19"/>
  <c r="E21" i="23"/>
  <c r="E21" i="20"/>
  <c r="C20" i="23"/>
  <c r="C20" i="20"/>
  <c r="J17" i="19"/>
  <c r="V7" i="19"/>
  <c r="S7" i="1"/>
  <c r="M7" i="1" s="1"/>
  <c r="U77" i="19"/>
  <c r="S39" i="19"/>
  <c r="N97" i="19"/>
  <c r="N83" i="19"/>
  <c r="E48" i="23"/>
  <c r="D34" i="23"/>
  <c r="S31" i="19"/>
  <c r="T31" i="19"/>
  <c r="D22" i="23"/>
  <c r="D22" i="20"/>
  <c r="X79" i="1"/>
  <c r="L79" i="1" s="1"/>
  <c r="X77" i="19"/>
  <c r="I87" i="19"/>
  <c r="W83" i="19"/>
  <c r="I81" i="19"/>
  <c r="I79" i="19"/>
  <c r="K77" i="19"/>
  <c r="I75" i="19"/>
  <c r="H75" i="19" s="1"/>
  <c r="W71" i="19"/>
  <c r="N55" i="19"/>
  <c r="T45" i="19"/>
  <c r="J37" i="19"/>
  <c r="W35" i="19"/>
  <c r="S29" i="19"/>
  <c r="T23" i="19"/>
  <c r="I23" i="19"/>
  <c r="W17" i="19"/>
  <c r="N17" i="19"/>
  <c r="N9" i="19"/>
  <c r="G11" i="20" s="1"/>
  <c r="N97" i="1"/>
  <c r="N89" i="1"/>
  <c r="N85" i="1"/>
  <c r="N73" i="1"/>
  <c r="N61" i="1"/>
  <c r="T51" i="1"/>
  <c r="M75" i="1"/>
  <c r="M57" i="1"/>
  <c r="R87" i="19"/>
  <c r="S83" i="19"/>
  <c r="K75" i="19"/>
  <c r="J57" i="19"/>
  <c r="S47" i="19"/>
  <c r="I47" i="19"/>
  <c r="I41" i="19"/>
  <c r="J11" i="19"/>
  <c r="J87" i="1"/>
  <c r="N47" i="1"/>
  <c r="T67" i="1"/>
  <c r="T77" i="1"/>
  <c r="P3" i="19"/>
  <c r="J45" i="19"/>
  <c r="U25" i="19"/>
  <c r="R25" i="1"/>
  <c r="L25" i="1" s="1"/>
  <c r="D56" i="23"/>
  <c r="D56" i="20"/>
  <c r="E55" i="23"/>
  <c r="E55" i="20"/>
  <c r="B53" i="20"/>
  <c r="B51" i="20"/>
  <c r="B51" i="23"/>
  <c r="C12" i="23"/>
  <c r="C12" i="20"/>
  <c r="B11" i="20"/>
  <c r="J25" i="19"/>
  <c r="B91" i="19"/>
  <c r="S59" i="19"/>
  <c r="E44" i="23"/>
  <c r="E44" i="20"/>
  <c r="C39" i="23"/>
  <c r="C39" i="20"/>
  <c r="B53" i="19"/>
  <c r="B32" i="20"/>
  <c r="B31" i="23"/>
  <c r="B31" i="20"/>
  <c r="D21" i="23"/>
  <c r="D21" i="20"/>
  <c r="C17" i="23"/>
  <c r="C17" i="20"/>
  <c r="W7" i="19"/>
  <c r="J15" i="1"/>
  <c r="AA81" i="1"/>
  <c r="K9" i="19"/>
  <c r="N71" i="19"/>
  <c r="N35" i="19"/>
  <c r="U39" i="19"/>
  <c r="T39" i="19" s="1"/>
  <c r="R41" i="1"/>
  <c r="L41" i="1" s="1"/>
  <c r="W91" i="19"/>
  <c r="R91" i="19"/>
  <c r="C32" i="23"/>
  <c r="C32" i="20"/>
  <c r="D20" i="20"/>
  <c r="D20" i="23"/>
  <c r="D10" i="23"/>
  <c r="D10" i="20"/>
  <c r="Y9" i="1"/>
  <c r="Y9" i="19"/>
  <c r="W9" i="19" s="1"/>
  <c r="V93" i="19"/>
  <c r="S95" i="1"/>
  <c r="V75" i="19"/>
  <c r="S77" i="1"/>
  <c r="M77" i="1" s="1"/>
  <c r="U41" i="19"/>
  <c r="T65" i="19"/>
  <c r="S65" i="19"/>
  <c r="C38" i="23"/>
  <c r="C38" i="20"/>
  <c r="S35" i="19"/>
  <c r="T35" i="19"/>
  <c r="D24" i="23"/>
  <c r="D24" i="20"/>
  <c r="C22" i="23"/>
  <c r="C22" i="20"/>
  <c r="H12" i="20"/>
  <c r="H12" i="23"/>
  <c r="T11" i="19"/>
  <c r="I11" i="19"/>
  <c r="U3" i="1"/>
  <c r="U1" i="1" s="1"/>
  <c r="Y11" i="19"/>
  <c r="S11" i="19" s="1"/>
  <c r="B21" i="1"/>
  <c r="X95" i="19"/>
  <c r="K33" i="19"/>
  <c r="B95" i="19"/>
  <c r="B54" i="20" s="1"/>
  <c r="J23" i="19"/>
  <c r="X83" i="4"/>
  <c r="R43" i="1"/>
  <c r="L43" i="1" s="1"/>
  <c r="M13" i="1"/>
  <c r="U97" i="19"/>
  <c r="R99" i="1"/>
  <c r="L99" i="1" s="1"/>
  <c r="D47" i="23"/>
  <c r="D47" i="20"/>
  <c r="D44" i="23"/>
  <c r="D43" i="23"/>
  <c r="D43" i="20"/>
  <c r="E40" i="23"/>
  <c r="E40" i="20"/>
  <c r="D27" i="23"/>
  <c r="D27" i="20"/>
  <c r="D23" i="23"/>
  <c r="D23" i="20"/>
  <c r="C21" i="23"/>
  <c r="C21" i="20"/>
  <c r="L39" i="1"/>
  <c r="V99" i="19"/>
  <c r="S101" i="1"/>
  <c r="M101" i="1" s="1"/>
  <c r="C51" i="23"/>
  <c r="T83" i="19"/>
  <c r="C29" i="23"/>
  <c r="C29" i="20"/>
  <c r="L67" i="1"/>
  <c r="L37" i="1"/>
  <c r="M15" i="1"/>
  <c r="D55" i="23"/>
  <c r="E53" i="23"/>
  <c r="E53" i="20"/>
  <c r="S87" i="19"/>
  <c r="T87" i="19"/>
  <c r="D49" i="23"/>
  <c r="D49" i="20"/>
  <c r="C37" i="23"/>
  <c r="C37" i="20"/>
  <c r="K59" i="19"/>
  <c r="D35" i="23"/>
  <c r="D35" i="20"/>
  <c r="E32" i="23"/>
  <c r="E28" i="23"/>
  <c r="E28" i="20"/>
  <c r="E19" i="23"/>
  <c r="E19" i="20"/>
  <c r="E11" i="23"/>
  <c r="I65" i="1"/>
  <c r="M59" i="1"/>
  <c r="M55" i="1"/>
  <c r="C49" i="23"/>
  <c r="T79" i="19"/>
  <c r="R79" i="19"/>
  <c r="D38" i="23"/>
  <c r="D38" i="20"/>
  <c r="K61" i="19"/>
  <c r="I61" i="19"/>
  <c r="C36" i="20"/>
  <c r="B30" i="23"/>
  <c r="N25" i="19"/>
  <c r="D19" i="23"/>
  <c r="D19" i="20"/>
  <c r="D12" i="23"/>
  <c r="J9" i="19"/>
  <c r="E10" i="23"/>
  <c r="D28" i="23"/>
  <c r="D28" i="20"/>
  <c r="J95" i="1"/>
  <c r="T65" i="1"/>
  <c r="T75" i="1"/>
  <c r="I99" i="19"/>
  <c r="R85" i="19"/>
  <c r="K79" i="19"/>
  <c r="W63" i="19"/>
  <c r="W57" i="19"/>
  <c r="S53" i="19"/>
  <c r="J53" i="19"/>
  <c r="I51" i="19"/>
  <c r="D32" i="23"/>
  <c r="K35" i="19"/>
  <c r="W27" i="19"/>
  <c r="I25" i="19"/>
  <c r="K19" i="19"/>
  <c r="T13" i="19"/>
  <c r="N11" i="19"/>
  <c r="G12" i="20" s="1"/>
  <c r="I7" i="19"/>
  <c r="J7" i="19"/>
  <c r="N99" i="1"/>
  <c r="N95" i="1"/>
  <c r="I83" i="1"/>
  <c r="N79" i="1"/>
  <c r="I75" i="1"/>
  <c r="N67" i="1"/>
  <c r="I63" i="1"/>
  <c r="I59" i="1"/>
  <c r="W59" i="1"/>
  <c r="W61" i="1"/>
  <c r="W63" i="1"/>
  <c r="I93" i="19"/>
  <c r="K87" i="19"/>
  <c r="W85" i="19"/>
  <c r="N85" i="19"/>
  <c r="N81" i="19"/>
  <c r="K81" i="19"/>
  <c r="W79" i="19"/>
  <c r="I77" i="19"/>
  <c r="N73" i="19"/>
  <c r="W67" i="19"/>
  <c r="I59" i="19"/>
  <c r="N57" i="19"/>
  <c r="I49" i="19"/>
  <c r="J41" i="19"/>
  <c r="S19" i="19"/>
  <c r="J73" i="1"/>
  <c r="I35" i="1"/>
  <c r="I25" i="1"/>
  <c r="I17" i="1"/>
  <c r="M19" i="1"/>
  <c r="L47" i="1"/>
  <c r="W17" i="1"/>
  <c r="Q51" i="1"/>
  <c r="L31" i="1"/>
  <c r="K31" i="1" s="1"/>
  <c r="N15" i="1"/>
  <c r="L49" i="1"/>
  <c r="N69" i="1"/>
  <c r="N81" i="1"/>
  <c r="N49" i="1"/>
  <c r="N33" i="1"/>
  <c r="T47" i="1"/>
  <c r="M37" i="1"/>
  <c r="M71" i="1"/>
  <c r="N45" i="1"/>
  <c r="N93" i="1"/>
  <c r="Q87" i="1"/>
  <c r="Q83" i="1"/>
  <c r="Q71" i="1"/>
  <c r="N35" i="1"/>
  <c r="N101" i="1"/>
  <c r="Q91" i="1"/>
  <c r="N13" i="1"/>
  <c r="M87" i="1"/>
  <c r="M39" i="1"/>
  <c r="L87" i="1"/>
  <c r="N39" i="1"/>
  <c r="N63" i="1"/>
  <c r="L69" i="1"/>
  <c r="L51" i="1"/>
  <c r="L83" i="1"/>
  <c r="N91" i="1"/>
  <c r="L71" i="1"/>
  <c r="N43" i="1"/>
  <c r="Q49" i="1"/>
  <c r="N23" i="1"/>
  <c r="N19" i="1"/>
  <c r="N59" i="1"/>
  <c r="N75" i="1"/>
  <c r="N83" i="1"/>
  <c r="M67" i="1"/>
  <c r="Q31" i="1"/>
  <c r="J93" i="1"/>
  <c r="W57" i="1"/>
  <c r="N51" i="1"/>
  <c r="N71" i="1"/>
  <c r="I97" i="1"/>
  <c r="J25" i="1"/>
  <c r="N7" i="1"/>
  <c r="N11" i="1"/>
  <c r="M93" i="1"/>
  <c r="M89" i="1"/>
  <c r="J79" i="1"/>
  <c r="W33" i="1"/>
  <c r="T49" i="1"/>
  <c r="I67" i="1"/>
  <c r="I41" i="1"/>
  <c r="I19" i="1"/>
  <c r="J9" i="1"/>
  <c r="W39" i="1"/>
  <c r="W67" i="1"/>
  <c r="W71" i="1"/>
  <c r="J55" i="1"/>
  <c r="Q53" i="1"/>
  <c r="I87" i="1"/>
  <c r="I77" i="1"/>
  <c r="T7" i="1"/>
  <c r="I89" i="1"/>
  <c r="W77" i="1"/>
  <c r="Q97" i="1"/>
  <c r="Q93" i="1"/>
  <c r="Q81" i="1"/>
  <c r="Q69" i="1"/>
  <c r="Q15" i="1"/>
  <c r="T17" i="1"/>
  <c r="T27" i="1"/>
  <c r="T43" i="1"/>
  <c r="W45" i="1"/>
  <c r="W47" i="1"/>
  <c r="T57" i="1"/>
  <c r="T73" i="1"/>
  <c r="Q67" i="1"/>
  <c r="Q45" i="1"/>
  <c r="T9" i="1"/>
  <c r="W35" i="1"/>
  <c r="W43" i="1"/>
  <c r="Q89" i="1"/>
  <c r="J63" i="1"/>
  <c r="J17" i="1"/>
  <c r="W25" i="1"/>
  <c r="W53" i="1"/>
  <c r="T61" i="1"/>
  <c r="T63" i="1"/>
  <c r="W65" i="1"/>
  <c r="W89" i="1"/>
  <c r="T93" i="1"/>
  <c r="T95" i="1"/>
  <c r="L97" i="1"/>
  <c r="I43" i="1"/>
  <c r="T23" i="1"/>
  <c r="W69" i="1"/>
  <c r="T91" i="1"/>
  <c r="W97" i="1"/>
  <c r="Q47" i="1"/>
  <c r="Q39" i="1"/>
  <c r="J83" i="1"/>
  <c r="J61" i="1"/>
  <c r="T15" i="1"/>
  <c r="T21" i="1"/>
  <c r="T31" i="1"/>
  <c r="T55" i="1"/>
  <c r="W75" i="1"/>
  <c r="T87" i="1"/>
  <c r="L55" i="1"/>
  <c r="Q55" i="1"/>
  <c r="Q33" i="1"/>
  <c r="L33" i="1"/>
  <c r="Q19" i="1"/>
  <c r="L19" i="1"/>
  <c r="Q11" i="1"/>
  <c r="M11" i="1"/>
  <c r="D46" i="23"/>
  <c r="D46" i="20"/>
  <c r="T61" i="19"/>
  <c r="R61" i="19"/>
  <c r="Q75" i="1"/>
  <c r="L75" i="1"/>
  <c r="Q13" i="1"/>
  <c r="K83" i="19"/>
  <c r="L3" i="19"/>
  <c r="I83" i="19"/>
  <c r="W13" i="19"/>
  <c r="S13" i="19"/>
  <c r="Q85" i="1"/>
  <c r="Q57" i="1"/>
  <c r="B55" i="23"/>
  <c r="B55" i="20"/>
  <c r="I95" i="19"/>
  <c r="N95" i="19"/>
  <c r="E54" i="23"/>
  <c r="C53" i="23"/>
  <c r="C53" i="20"/>
  <c r="S91" i="19"/>
  <c r="K85" i="19"/>
  <c r="I85" i="19"/>
  <c r="C43" i="23"/>
  <c r="C43" i="20"/>
  <c r="M63" i="1"/>
  <c r="D45" i="20"/>
  <c r="D45" i="23"/>
  <c r="D53" i="23"/>
  <c r="D53" i="20"/>
  <c r="E52" i="23"/>
  <c r="E52" i="20"/>
  <c r="C48" i="23"/>
  <c r="E47" i="23"/>
  <c r="E47" i="20"/>
  <c r="E42" i="23"/>
  <c r="C41" i="23"/>
  <c r="C41" i="20"/>
  <c r="B38" i="23"/>
  <c r="E37" i="23"/>
  <c r="E37" i="20"/>
  <c r="B36" i="23"/>
  <c r="B36" i="20"/>
  <c r="C31" i="23"/>
  <c r="N15" i="19"/>
  <c r="G14" i="20" s="1"/>
  <c r="S14" i="20" s="1"/>
  <c r="J15" i="19"/>
  <c r="B47" i="1"/>
  <c r="B42" i="20"/>
  <c r="T69" i="19"/>
  <c r="K69" i="19"/>
  <c r="I69" i="19"/>
  <c r="E39" i="23"/>
  <c r="D37" i="23"/>
  <c r="T49" i="19"/>
  <c r="S43" i="19"/>
  <c r="T43" i="19"/>
  <c r="C28" i="23"/>
  <c r="C28" i="20"/>
  <c r="R31" i="19"/>
  <c r="K31" i="19"/>
  <c r="N77" i="1"/>
  <c r="Q21" i="1"/>
  <c r="E23" i="20"/>
  <c r="D26" i="20"/>
  <c r="D33" i="20"/>
  <c r="E36" i="20"/>
  <c r="D44" i="20"/>
  <c r="D54" i="23"/>
  <c r="D54" i="20"/>
  <c r="W87" i="19"/>
  <c r="E50" i="23"/>
  <c r="E50" i="20"/>
  <c r="S85" i="19"/>
  <c r="E49" i="23"/>
  <c r="E49" i="20"/>
  <c r="C46" i="23"/>
  <c r="B73" i="19"/>
  <c r="S67" i="19"/>
  <c r="T67" i="19"/>
  <c r="D40" i="23"/>
  <c r="T53" i="19"/>
  <c r="W51" i="19"/>
  <c r="K45" i="19"/>
  <c r="R35" i="19"/>
  <c r="W33" i="19"/>
  <c r="I11" i="20"/>
  <c r="I11" i="23"/>
  <c r="K99" i="19"/>
  <c r="N65" i="1"/>
  <c r="N87" i="1"/>
  <c r="Q37" i="1"/>
  <c r="Q23" i="1"/>
  <c r="S41" i="19"/>
  <c r="I97" i="19"/>
  <c r="D51" i="23"/>
  <c r="D51" i="20"/>
  <c r="S81" i="19"/>
  <c r="S73" i="19"/>
  <c r="T73" i="19"/>
  <c r="E43" i="23"/>
  <c r="E43" i="20"/>
  <c r="D41" i="23"/>
  <c r="D41" i="20"/>
  <c r="C35" i="23"/>
  <c r="C35" i="20"/>
  <c r="D31" i="23"/>
  <c r="D17" i="23"/>
  <c r="D17" i="20"/>
  <c r="E13" i="23"/>
  <c r="J71" i="1"/>
  <c r="W23" i="1"/>
  <c r="W99" i="1"/>
  <c r="K11" i="20"/>
  <c r="N99" i="19"/>
  <c r="K91" i="19"/>
  <c r="W89" i="19"/>
  <c r="J89" i="19"/>
  <c r="N77" i="19"/>
  <c r="W75" i="19"/>
  <c r="S69" i="19"/>
  <c r="N69" i="19"/>
  <c r="R67" i="19"/>
  <c r="K67" i="19"/>
  <c r="I67" i="19"/>
  <c r="K53" i="19"/>
  <c r="W43" i="19"/>
  <c r="W41" i="19"/>
  <c r="K39" i="19"/>
  <c r="N37" i="19"/>
  <c r="S23" i="19"/>
  <c r="B21" i="19"/>
  <c r="I19" i="19"/>
  <c r="B11" i="19"/>
  <c r="B11" i="23"/>
  <c r="N7" i="19"/>
  <c r="G10" i="20" s="1"/>
  <c r="N10" i="20" s="1"/>
  <c r="I99" i="1"/>
  <c r="I15" i="1"/>
  <c r="T11" i="1"/>
  <c r="W15" i="1"/>
  <c r="T19" i="1"/>
  <c r="W21" i="1"/>
  <c r="T33" i="1"/>
  <c r="T37" i="1"/>
  <c r="T39" i="1"/>
  <c r="T41" i="1"/>
  <c r="N91" i="19"/>
  <c r="T81" i="19"/>
  <c r="K73" i="19"/>
  <c r="J65" i="19"/>
  <c r="W55" i="19"/>
  <c r="I43" i="19"/>
  <c r="T37" i="19"/>
  <c r="W25" i="19"/>
  <c r="J21" i="19"/>
  <c r="W19" i="19"/>
  <c r="J101" i="1"/>
  <c r="J65" i="1"/>
  <c r="J41" i="1"/>
  <c r="I27" i="1"/>
  <c r="I21" i="1"/>
  <c r="T79" i="1"/>
  <c r="T83" i="1"/>
  <c r="W91" i="1"/>
  <c r="K65" i="19"/>
  <c r="S51" i="19"/>
  <c r="K49" i="19"/>
  <c r="S45" i="19"/>
  <c r="S37" i="19"/>
  <c r="I37" i="19"/>
  <c r="K27" i="19"/>
  <c r="K23" i="19"/>
  <c r="I21" i="19"/>
  <c r="N13" i="19"/>
  <c r="G13" i="20" s="1"/>
  <c r="I95" i="1"/>
  <c r="J85" i="1"/>
  <c r="J75" i="1"/>
  <c r="I73" i="1"/>
  <c r="J69" i="1"/>
  <c r="I61" i="1"/>
  <c r="I55" i="1"/>
  <c r="I49" i="1"/>
  <c r="I39" i="1"/>
  <c r="J35" i="1"/>
  <c r="I33" i="1"/>
  <c r="J27" i="1"/>
  <c r="I23" i="1"/>
  <c r="W7" i="1"/>
  <c r="W19" i="1"/>
  <c r="W27" i="1"/>
  <c r="W37" i="1"/>
  <c r="W41" i="1"/>
  <c r="T45" i="1"/>
  <c r="W49" i="1"/>
  <c r="T53" i="1"/>
  <c r="W55" i="1"/>
  <c r="B55" i="1"/>
  <c r="T59" i="1"/>
  <c r="T69" i="1"/>
  <c r="T71" i="1"/>
  <c r="W73" i="1"/>
  <c r="T81" i="1"/>
  <c r="W83" i="1"/>
  <c r="T89" i="1"/>
  <c r="W93" i="1"/>
  <c r="I85" i="1"/>
  <c r="J81" i="1"/>
  <c r="I79" i="1"/>
  <c r="J59" i="1"/>
  <c r="J53" i="1"/>
  <c r="J47" i="1"/>
  <c r="J37" i="1"/>
  <c r="J11" i="1"/>
  <c r="I9" i="1"/>
  <c r="W11" i="1"/>
  <c r="R71" i="19"/>
  <c r="T71" i="19"/>
  <c r="L15" i="1"/>
  <c r="L45" i="1"/>
  <c r="M47" i="1"/>
  <c r="M53" i="1"/>
  <c r="L57" i="1"/>
  <c r="L81" i="1"/>
  <c r="L93" i="1"/>
  <c r="I89" i="19"/>
  <c r="T85" i="19"/>
  <c r="J73" i="19"/>
  <c r="J69" i="19"/>
  <c r="K63" i="19"/>
  <c r="K57" i="19"/>
  <c r="S55" i="19"/>
  <c r="R47" i="19"/>
  <c r="T47" i="19"/>
  <c r="K41" i="19"/>
  <c r="R23" i="19"/>
  <c r="W23" i="19"/>
  <c r="N21" i="19"/>
  <c r="L21" i="1"/>
  <c r="M85" i="1"/>
  <c r="K85" i="1" s="1"/>
  <c r="Q73" i="1"/>
  <c r="S89" i="19"/>
  <c r="J85" i="19"/>
  <c r="J81" i="19"/>
  <c r="I65" i="19"/>
  <c r="I63" i="19"/>
  <c r="J61" i="19"/>
  <c r="I57" i="19"/>
  <c r="I53" i="19"/>
  <c r="K51" i="19"/>
  <c r="R19" i="19"/>
  <c r="T19" i="19"/>
  <c r="N93" i="19"/>
  <c r="J77" i="19"/>
  <c r="R55" i="19"/>
  <c r="T55" i="19"/>
  <c r="B32" i="23"/>
  <c r="N49" i="19"/>
  <c r="K43" i="19"/>
  <c r="I31" i="19"/>
  <c r="I17" i="19"/>
  <c r="R15" i="19"/>
  <c r="I13" i="19"/>
  <c r="B69" i="1"/>
  <c r="B75" i="1"/>
  <c r="B93" i="1"/>
  <c r="B97" i="1"/>
  <c r="L1" i="19" l="1"/>
  <c r="Q65" i="19"/>
  <c r="G15" i="20"/>
  <c r="S15" i="20" s="1"/>
  <c r="L15" i="20"/>
  <c r="H33" i="1"/>
  <c r="H49" i="1"/>
  <c r="Q51" i="19"/>
  <c r="Q63" i="1"/>
  <c r="H95" i="19"/>
  <c r="Q61" i="19"/>
  <c r="M95" i="1"/>
  <c r="H23" i="1"/>
  <c r="H51" i="19"/>
  <c r="H47" i="19"/>
  <c r="Q81" i="19"/>
  <c r="H19" i="19"/>
  <c r="O3" i="19"/>
  <c r="O1" i="19" s="1"/>
  <c r="H33" i="19"/>
  <c r="Q35" i="1"/>
  <c r="H47" i="1"/>
  <c r="B29" i="23"/>
  <c r="H29" i="19"/>
  <c r="Q29" i="19"/>
  <c r="V1" i="1"/>
  <c r="H13" i="1"/>
  <c r="Q7" i="1"/>
  <c r="R95" i="19"/>
  <c r="H97" i="1"/>
  <c r="Q37" i="19"/>
  <c r="H101" i="1"/>
  <c r="K55" i="1"/>
  <c r="T17" i="19"/>
  <c r="H77" i="1"/>
  <c r="K83" i="1"/>
  <c r="H65" i="1"/>
  <c r="K89" i="1"/>
  <c r="K51" i="1"/>
  <c r="R59" i="19"/>
  <c r="Q59" i="19" s="1"/>
  <c r="Q49" i="19"/>
  <c r="H81" i="1"/>
  <c r="K53" i="1"/>
  <c r="H91" i="1"/>
  <c r="H23" i="19"/>
  <c r="H17" i="19"/>
  <c r="G15" i="23" s="1"/>
  <c r="H99" i="1"/>
  <c r="B40" i="20"/>
  <c r="H49" i="19"/>
  <c r="H45" i="1"/>
  <c r="H91" i="19"/>
  <c r="L95" i="1"/>
  <c r="H7" i="1"/>
  <c r="H15" i="1"/>
  <c r="K21" i="1"/>
  <c r="H43" i="1"/>
  <c r="W95" i="1"/>
  <c r="K23" i="1"/>
  <c r="S95" i="19"/>
  <c r="K81" i="1"/>
  <c r="Y3" i="1"/>
  <c r="Y4" i="1" s="1"/>
  <c r="H35" i="19"/>
  <c r="H57" i="19"/>
  <c r="H59" i="1"/>
  <c r="H39" i="1"/>
  <c r="H67" i="19"/>
  <c r="Q43" i="19"/>
  <c r="Q95" i="1"/>
  <c r="K97" i="1"/>
  <c r="T95" i="19"/>
  <c r="H9" i="19"/>
  <c r="G11" i="23" s="1"/>
  <c r="H97" i="19"/>
  <c r="K49" i="1"/>
  <c r="H79" i="19"/>
  <c r="Q45" i="19"/>
  <c r="H93" i="1"/>
  <c r="N45" i="19"/>
  <c r="N3" i="19" s="1"/>
  <c r="K7" i="1"/>
  <c r="K73" i="1"/>
  <c r="H51" i="1"/>
  <c r="Q53" i="19"/>
  <c r="Q11" i="19"/>
  <c r="J12" i="20" s="1"/>
  <c r="P12" i="20" s="1"/>
  <c r="H63" i="19"/>
  <c r="Q47" i="19"/>
  <c r="H37" i="1"/>
  <c r="Q73" i="19"/>
  <c r="H89" i="1"/>
  <c r="H67" i="1"/>
  <c r="O3" i="1"/>
  <c r="O4" i="1" s="1"/>
  <c r="W77" i="19"/>
  <c r="K15" i="20"/>
  <c r="M12" i="20"/>
  <c r="H63" i="1"/>
  <c r="Q83" i="19"/>
  <c r="Q17" i="19"/>
  <c r="J15" i="23" s="1"/>
  <c r="K101" i="1"/>
  <c r="W11" i="19"/>
  <c r="H53" i="1"/>
  <c r="K25" i="1"/>
  <c r="Q25" i="1"/>
  <c r="W13" i="1"/>
  <c r="Q69" i="19"/>
  <c r="S33" i="19"/>
  <c r="Q33" i="19" s="1"/>
  <c r="S12" i="20"/>
  <c r="K69" i="1"/>
  <c r="H93" i="19"/>
  <c r="H11" i="19"/>
  <c r="T7" i="19"/>
  <c r="K91" i="1"/>
  <c r="M79" i="1"/>
  <c r="K79" i="1" s="1"/>
  <c r="Q13" i="19"/>
  <c r="J13" i="23" s="1"/>
  <c r="B69" i="19"/>
  <c r="R89" i="19"/>
  <c r="Q89" i="19" s="1"/>
  <c r="H71" i="19"/>
  <c r="H31" i="19"/>
  <c r="H69" i="1"/>
  <c r="H83" i="19"/>
  <c r="H87" i="19"/>
  <c r="H27" i="19"/>
  <c r="S77" i="19"/>
  <c r="K65" i="1"/>
  <c r="H19" i="1"/>
  <c r="Q79" i="19"/>
  <c r="K37" i="1"/>
  <c r="Q87" i="19"/>
  <c r="T63" i="19"/>
  <c r="H71" i="1"/>
  <c r="H35" i="1"/>
  <c r="AE91" i="1"/>
  <c r="AE89" i="19"/>
  <c r="I15" i="23"/>
  <c r="K15" i="23"/>
  <c r="A16" i="23"/>
  <c r="H15" i="23"/>
  <c r="Q21" i="19"/>
  <c r="H41" i="1"/>
  <c r="W79" i="1"/>
  <c r="L11" i="20"/>
  <c r="L11" i="23"/>
  <c r="H15" i="20"/>
  <c r="A16" i="20"/>
  <c r="H37" i="19"/>
  <c r="L9" i="1"/>
  <c r="P57" i="1"/>
  <c r="M55" i="19"/>
  <c r="H25" i="1"/>
  <c r="Q65" i="1"/>
  <c r="H15" i="19"/>
  <c r="G14" i="23" s="1"/>
  <c r="K67" i="1"/>
  <c r="H45" i="19"/>
  <c r="H99" i="19"/>
  <c r="H83" i="1"/>
  <c r="H59" i="19"/>
  <c r="K17" i="1"/>
  <c r="Q17" i="1"/>
  <c r="B13" i="1"/>
  <c r="K19" i="1"/>
  <c r="T57" i="19"/>
  <c r="H77" i="19"/>
  <c r="K61" i="1"/>
  <c r="K45" i="1"/>
  <c r="H55" i="1"/>
  <c r="H75" i="1"/>
  <c r="H21" i="1"/>
  <c r="K87" i="1"/>
  <c r="K13" i="1"/>
  <c r="R57" i="19"/>
  <c r="Q57" i="19" s="1"/>
  <c r="B40" i="23"/>
  <c r="M35" i="1"/>
  <c r="K35" i="1" s="1"/>
  <c r="L59" i="1"/>
  <c r="K59" i="1" s="1"/>
  <c r="H69" i="19"/>
  <c r="K57" i="1"/>
  <c r="Q71" i="19"/>
  <c r="Q31" i="19"/>
  <c r="K63" i="1"/>
  <c r="K11" i="1"/>
  <c r="K33" i="1"/>
  <c r="Q61" i="1"/>
  <c r="K71" i="1"/>
  <c r="M9" i="1"/>
  <c r="T27" i="19"/>
  <c r="H31" i="1"/>
  <c r="Q27" i="1"/>
  <c r="H2" i="19"/>
  <c r="H2" i="1"/>
  <c r="Q43" i="1"/>
  <c r="K41" i="1"/>
  <c r="H39" i="19"/>
  <c r="H73" i="1"/>
  <c r="H53" i="19"/>
  <c r="H73" i="19"/>
  <c r="B23" i="1"/>
  <c r="B25" i="1" s="1"/>
  <c r="M14" i="20"/>
  <c r="H81" i="19"/>
  <c r="R27" i="19"/>
  <c r="Q27" i="19" s="1"/>
  <c r="Q9" i="1"/>
  <c r="K75" i="1"/>
  <c r="Q41" i="1"/>
  <c r="Q101" i="1"/>
  <c r="M43" i="1"/>
  <c r="K43" i="1" s="1"/>
  <c r="H41" i="19"/>
  <c r="M11" i="20"/>
  <c r="Q23" i="19"/>
  <c r="H85" i="19"/>
  <c r="H43" i="19"/>
  <c r="H87" i="1"/>
  <c r="K39" i="1"/>
  <c r="K77" i="1"/>
  <c r="X3" i="1"/>
  <c r="X1" i="1" s="1"/>
  <c r="Q77" i="1"/>
  <c r="W93" i="19"/>
  <c r="R93" i="19"/>
  <c r="Q2" i="19"/>
  <c r="K2" i="1"/>
  <c r="S11" i="20"/>
  <c r="K47" i="1"/>
  <c r="N11" i="20"/>
  <c r="R3" i="1"/>
  <c r="R1" i="1" s="1"/>
  <c r="S3" i="1"/>
  <c r="S1" i="1" s="1"/>
  <c r="H17" i="1"/>
  <c r="Q85" i="19"/>
  <c r="V3" i="19"/>
  <c r="V4" i="19" s="1"/>
  <c r="H89" i="19"/>
  <c r="Q99" i="1"/>
  <c r="H79" i="1"/>
  <c r="U4" i="1"/>
  <c r="S7" i="19"/>
  <c r="Q7" i="19" s="1"/>
  <c r="W9" i="1"/>
  <c r="R77" i="19"/>
  <c r="T77" i="19"/>
  <c r="T9" i="19"/>
  <c r="R9" i="19"/>
  <c r="N12" i="20"/>
  <c r="H61" i="1"/>
  <c r="W95" i="19"/>
  <c r="R63" i="19"/>
  <c r="Q63" i="19" s="1"/>
  <c r="V4" i="1"/>
  <c r="H25" i="19"/>
  <c r="T25" i="19"/>
  <c r="R25" i="19"/>
  <c r="Q25" i="19" s="1"/>
  <c r="H65" i="19"/>
  <c r="Y3" i="19"/>
  <c r="M10" i="20"/>
  <c r="Q19" i="19"/>
  <c r="J16" i="20" s="1"/>
  <c r="H95" i="1"/>
  <c r="L4" i="19"/>
  <c r="K99" i="1"/>
  <c r="H7" i="19"/>
  <c r="S9" i="19"/>
  <c r="T97" i="19"/>
  <c r="R97" i="19"/>
  <c r="Q97" i="19" s="1"/>
  <c r="U3" i="19"/>
  <c r="X3" i="19"/>
  <c r="P4" i="19"/>
  <c r="P1" i="19"/>
  <c r="S75" i="19"/>
  <c r="Q75" i="19" s="1"/>
  <c r="T75" i="19"/>
  <c r="Q91" i="19"/>
  <c r="T41" i="19"/>
  <c r="R41" i="19"/>
  <c r="Q41" i="19" s="1"/>
  <c r="K93" i="1"/>
  <c r="Q35" i="19"/>
  <c r="R39" i="19"/>
  <c r="Q39" i="19" s="1"/>
  <c r="B54" i="23"/>
  <c r="S99" i="19"/>
  <c r="Q99" i="19" s="1"/>
  <c r="T99" i="19"/>
  <c r="S93" i="19"/>
  <c r="T93" i="19"/>
  <c r="B33" i="20"/>
  <c r="B33" i="23"/>
  <c r="B55" i="19"/>
  <c r="B52" i="20"/>
  <c r="B52" i="23"/>
  <c r="N14" i="20"/>
  <c r="S10" i="20"/>
  <c r="H9" i="1"/>
  <c r="I3" i="1"/>
  <c r="I4" i="1" s="1"/>
  <c r="Q67" i="19"/>
  <c r="B57" i="1"/>
  <c r="N13" i="20"/>
  <c r="M13" i="20"/>
  <c r="S13" i="20"/>
  <c r="H27" i="1"/>
  <c r="B13" i="19"/>
  <c r="B12" i="23"/>
  <c r="B12" i="20"/>
  <c r="H85" i="1"/>
  <c r="H21" i="19"/>
  <c r="T3" i="1"/>
  <c r="G16" i="23"/>
  <c r="H11" i="1"/>
  <c r="B43" i="20"/>
  <c r="B75" i="19"/>
  <c r="B43" i="23"/>
  <c r="B23" i="19"/>
  <c r="B17" i="20"/>
  <c r="B17" i="23"/>
  <c r="B71" i="1"/>
  <c r="Q15" i="19"/>
  <c r="H61" i="19"/>
  <c r="B77" i="1"/>
  <c r="H13" i="19"/>
  <c r="I3" i="19"/>
  <c r="I4" i="19" s="1"/>
  <c r="Q55" i="19"/>
  <c r="K27" i="1"/>
  <c r="K15" i="1"/>
  <c r="M15" i="20" l="1"/>
  <c r="N15" i="20"/>
  <c r="K95" i="1"/>
  <c r="O4" i="19"/>
  <c r="Q95" i="19"/>
  <c r="Y1" i="1"/>
  <c r="J12" i="23"/>
  <c r="P12" i="23" s="1"/>
  <c r="O1" i="1"/>
  <c r="J13" i="20"/>
  <c r="O13" i="20" s="1"/>
  <c r="Q13" i="20" s="1"/>
  <c r="V13" i="20" s="1"/>
  <c r="L3" i="1"/>
  <c r="L4" i="1" s="1"/>
  <c r="J15" i="20"/>
  <c r="P15" i="20" s="1"/>
  <c r="J16" i="23"/>
  <c r="R4" i="1"/>
  <c r="O15" i="23"/>
  <c r="B41" i="23"/>
  <c r="G12" i="23"/>
  <c r="M12" i="23" s="1"/>
  <c r="B41" i="20"/>
  <c r="K9" i="1"/>
  <c r="Q77" i="19"/>
  <c r="O12" i="20"/>
  <c r="Q12" i="20" s="1"/>
  <c r="V12" i="20" s="1"/>
  <c r="R12" i="20"/>
  <c r="W12" i="20" s="1"/>
  <c r="S4" i="1"/>
  <c r="X4" i="1"/>
  <c r="M3" i="1"/>
  <c r="M4" i="1" s="1"/>
  <c r="W3" i="1"/>
  <c r="W4" i="1" s="1"/>
  <c r="Q3" i="1"/>
  <c r="Q1" i="1" s="1"/>
  <c r="J57" i="1"/>
  <c r="N57" i="1"/>
  <c r="N3" i="1" s="1"/>
  <c r="N1" i="1" s="1"/>
  <c r="P3" i="1"/>
  <c r="I16" i="23"/>
  <c r="N16" i="23" s="1"/>
  <c r="L16" i="23"/>
  <c r="H16" i="23"/>
  <c r="M16" i="23" s="1"/>
  <c r="A17" i="23"/>
  <c r="K16" i="23"/>
  <c r="A17" i="20"/>
  <c r="J17" i="20" s="1"/>
  <c r="L16" i="20"/>
  <c r="P16" i="20" s="1"/>
  <c r="H16" i="20"/>
  <c r="G16" i="20"/>
  <c r="I16" i="20"/>
  <c r="K16" i="20"/>
  <c r="O16" i="20" s="1"/>
  <c r="P15" i="23"/>
  <c r="J55" i="19"/>
  <c r="K55" i="19"/>
  <c r="M3" i="19"/>
  <c r="B27" i="1"/>
  <c r="W3" i="19"/>
  <c r="W4" i="19" s="1"/>
  <c r="Q9" i="19"/>
  <c r="V1" i="19"/>
  <c r="B15" i="1"/>
  <c r="T3" i="19"/>
  <c r="T4" i="19" s="1"/>
  <c r="S3" i="19"/>
  <c r="S4" i="19" s="1"/>
  <c r="Q93" i="19"/>
  <c r="J10" i="23"/>
  <c r="J10" i="20"/>
  <c r="X4" i="19"/>
  <c r="X1" i="19"/>
  <c r="U1" i="19"/>
  <c r="U4" i="19"/>
  <c r="R3" i="19"/>
  <c r="R4" i="19" s="1"/>
  <c r="Y4" i="19"/>
  <c r="Y1" i="19"/>
  <c r="B57" i="19"/>
  <c r="B34" i="23"/>
  <c r="B34" i="20"/>
  <c r="G10" i="23"/>
  <c r="S16" i="23"/>
  <c r="P13" i="23"/>
  <c r="O13" i="23"/>
  <c r="G17" i="23"/>
  <c r="S11" i="23"/>
  <c r="N11" i="23"/>
  <c r="M11" i="23"/>
  <c r="T1" i="1"/>
  <c r="T4" i="1"/>
  <c r="B13" i="23"/>
  <c r="B15" i="19"/>
  <c r="B13" i="20"/>
  <c r="B59" i="1"/>
  <c r="B18" i="20"/>
  <c r="B18" i="23"/>
  <c r="B25" i="19"/>
  <c r="S14" i="23"/>
  <c r="M14" i="23"/>
  <c r="N14" i="23"/>
  <c r="B44" i="20"/>
  <c r="B44" i="23"/>
  <c r="B77" i="19"/>
  <c r="B79" i="1"/>
  <c r="J14" i="20"/>
  <c r="J14" i="23"/>
  <c r="N4" i="19"/>
  <c r="N1" i="19"/>
  <c r="G13" i="23"/>
  <c r="S15" i="23"/>
  <c r="N15" i="23"/>
  <c r="M15" i="23"/>
  <c r="R15" i="20" l="1"/>
  <c r="W15" i="20" s="1"/>
  <c r="O12" i="23"/>
  <c r="Q12" i="23" s="1"/>
  <c r="V12" i="23" s="1"/>
  <c r="P13" i="20"/>
  <c r="R13" i="20" s="1"/>
  <c r="W13" i="20" s="1"/>
  <c r="P16" i="23"/>
  <c r="R16" i="23" s="1"/>
  <c r="W16" i="23" s="1"/>
  <c r="O16" i="23"/>
  <c r="Q16" i="23" s="1"/>
  <c r="V16" i="23" s="1"/>
  <c r="O15" i="20"/>
  <c r="Q15" i="20" s="1"/>
  <c r="V15" i="20" s="1"/>
  <c r="S12" i="23"/>
  <c r="Q15" i="23"/>
  <c r="V15" i="23" s="1"/>
  <c r="N12" i="23"/>
  <c r="R12" i="23" s="1"/>
  <c r="W12" i="23" s="1"/>
  <c r="Q4" i="1"/>
  <c r="K3" i="1"/>
  <c r="K4" i="1" s="1"/>
  <c r="N4" i="1"/>
  <c r="Q3" i="19"/>
  <c r="Q1" i="19" s="1"/>
  <c r="R15" i="23"/>
  <c r="W15" i="23" s="1"/>
  <c r="B31" i="1"/>
  <c r="B29" i="1"/>
  <c r="P1" i="1"/>
  <c r="P4" i="1"/>
  <c r="S16" i="20"/>
  <c r="N16" i="20"/>
  <c r="R16" i="20" s="1"/>
  <c r="W16" i="20" s="1"/>
  <c r="M16" i="20"/>
  <c r="Q16" i="20" s="1"/>
  <c r="A18" i="23"/>
  <c r="L17" i="23"/>
  <c r="I17" i="23"/>
  <c r="N17" i="23" s="1"/>
  <c r="H17" i="23"/>
  <c r="M17" i="23" s="1"/>
  <c r="K17" i="23"/>
  <c r="J17" i="23"/>
  <c r="H57" i="1"/>
  <c r="H3" i="1" s="1"/>
  <c r="H1" i="1" s="1"/>
  <c r="J3" i="1"/>
  <c r="J4" i="1" s="1"/>
  <c r="M4" i="19"/>
  <c r="M1" i="19"/>
  <c r="K3" i="19"/>
  <c r="A18" i="20"/>
  <c r="I17" i="20"/>
  <c r="K17" i="20"/>
  <c r="O17" i="20" s="1"/>
  <c r="H17" i="20"/>
  <c r="G17" i="20"/>
  <c r="L17" i="20"/>
  <c r="P17" i="20" s="1"/>
  <c r="H55" i="19"/>
  <c r="J3" i="19"/>
  <c r="J4" i="19" s="1"/>
  <c r="T1" i="19"/>
  <c r="J11" i="23"/>
  <c r="J11" i="20"/>
  <c r="O10" i="20"/>
  <c r="Q10" i="20" s="1"/>
  <c r="V10" i="20" s="1"/>
  <c r="P10" i="20"/>
  <c r="R10" i="20" s="1"/>
  <c r="P10" i="23"/>
  <c r="O10" i="23"/>
  <c r="S10" i="23"/>
  <c r="M10" i="23"/>
  <c r="N10" i="23"/>
  <c r="B35" i="20"/>
  <c r="B35" i="23"/>
  <c r="B45" i="20"/>
  <c r="B45" i="23"/>
  <c r="B79" i="19"/>
  <c r="B19" i="20"/>
  <c r="B19" i="23"/>
  <c r="B27" i="19"/>
  <c r="S17" i="23"/>
  <c r="B14" i="20"/>
  <c r="B14" i="23"/>
  <c r="N13" i="23"/>
  <c r="S13" i="23"/>
  <c r="M13" i="23"/>
  <c r="O14" i="20"/>
  <c r="P14" i="20"/>
  <c r="B81" i="1"/>
  <c r="T12" i="20"/>
  <c r="P14" i="23"/>
  <c r="O14" i="23"/>
  <c r="T15" i="20" l="1"/>
  <c r="T13" i="20"/>
  <c r="Q4" i="19"/>
  <c r="K1" i="1"/>
  <c r="T15" i="23"/>
  <c r="H4" i="1"/>
  <c r="G3" i="1"/>
  <c r="V16" i="20"/>
  <c r="T16" i="20"/>
  <c r="O17" i="23"/>
  <c r="Q17" i="23" s="1"/>
  <c r="V17" i="23" s="1"/>
  <c r="P17" i="23"/>
  <c r="R17" i="23" s="1"/>
  <c r="W17" i="23" s="1"/>
  <c r="K4" i="19"/>
  <c r="K1" i="19"/>
  <c r="A19" i="23"/>
  <c r="K18" i="23"/>
  <c r="I18" i="23"/>
  <c r="H18" i="23"/>
  <c r="L18" i="23"/>
  <c r="G18" i="23"/>
  <c r="J18" i="23"/>
  <c r="A19" i="20"/>
  <c r="I18" i="20"/>
  <c r="L18" i="20"/>
  <c r="K18" i="20"/>
  <c r="H18" i="20"/>
  <c r="J18" i="20"/>
  <c r="G18" i="20"/>
  <c r="H3" i="19"/>
  <c r="S17" i="20"/>
  <c r="N17" i="20"/>
  <c r="M17" i="20"/>
  <c r="B33" i="1"/>
  <c r="R10" i="23"/>
  <c r="W10" i="23" s="1"/>
  <c r="O11" i="23"/>
  <c r="Q11" i="23" s="1"/>
  <c r="V11" i="23" s="1"/>
  <c r="K7" i="23"/>
  <c r="P11" i="23"/>
  <c r="R11" i="23" s="1"/>
  <c r="W11" i="23" s="1"/>
  <c r="O11" i="20"/>
  <c r="Q11" i="20" s="1"/>
  <c r="V11" i="20" s="1"/>
  <c r="K7" i="20"/>
  <c r="P11" i="20"/>
  <c r="R11" i="20" s="1"/>
  <c r="T16" i="23"/>
  <c r="Q10" i="23"/>
  <c r="V10" i="23" s="1"/>
  <c r="W10" i="20"/>
  <c r="T10" i="20"/>
  <c r="T12" i="23"/>
  <c r="B20" i="23"/>
  <c r="B29" i="19"/>
  <c r="B20" i="20"/>
  <c r="B46" i="23"/>
  <c r="B81" i="19"/>
  <c r="B46" i="20"/>
  <c r="Q13" i="23"/>
  <c r="Q14" i="23"/>
  <c r="V14" i="23" s="1"/>
  <c r="R14" i="20"/>
  <c r="R14" i="23"/>
  <c r="B83" i="1"/>
  <c r="Q14" i="20"/>
  <c r="R13" i="23"/>
  <c r="T10" i="23" l="1"/>
  <c r="A20" i="23"/>
  <c r="H19" i="23"/>
  <c r="K19" i="23"/>
  <c r="I19" i="23"/>
  <c r="L19" i="23"/>
  <c r="G19" i="23"/>
  <c r="J19" i="23"/>
  <c r="R17" i="20"/>
  <c r="A20" i="20"/>
  <c r="H19" i="20"/>
  <c r="L19" i="20"/>
  <c r="I19" i="20"/>
  <c r="K19" i="20"/>
  <c r="G19" i="20"/>
  <c r="J19" i="20"/>
  <c r="Q17" i="20"/>
  <c r="V17" i="20" s="1"/>
  <c r="B35" i="1"/>
  <c r="B37" i="1" s="1"/>
  <c r="T17" i="23"/>
  <c r="P18" i="23"/>
  <c r="O18" i="23"/>
  <c r="H1" i="19"/>
  <c r="G3" i="19"/>
  <c r="H4" i="19"/>
  <c r="S18" i="23"/>
  <c r="N18" i="23"/>
  <c r="M18" i="23"/>
  <c r="N18" i="20"/>
  <c r="M18" i="20"/>
  <c r="S18" i="20"/>
  <c r="P18" i="20"/>
  <c r="O18" i="20"/>
  <c r="W11" i="20"/>
  <c r="T11" i="20"/>
  <c r="T11" i="23"/>
  <c r="B47" i="23"/>
  <c r="B83" i="19"/>
  <c r="B47" i="20"/>
  <c r="B21" i="23"/>
  <c r="B31" i="19"/>
  <c r="B21" i="20"/>
  <c r="B85" i="1"/>
  <c r="V14" i="20"/>
  <c r="V13" i="23"/>
  <c r="W13" i="23"/>
  <c r="T13" i="23"/>
  <c r="W14" i="23"/>
  <c r="T14" i="23"/>
  <c r="W14" i="20"/>
  <c r="T14" i="20"/>
  <c r="R18" i="20" l="1"/>
  <c r="W18" i="20" s="1"/>
  <c r="P19" i="23"/>
  <c r="O19" i="23"/>
  <c r="R18" i="23"/>
  <c r="Q18" i="23"/>
  <c r="M19" i="23"/>
  <c r="N19" i="23"/>
  <c r="S19" i="23"/>
  <c r="O19" i="20"/>
  <c r="P19" i="20"/>
  <c r="S19" i="20"/>
  <c r="N19" i="20"/>
  <c r="M19" i="20"/>
  <c r="W17" i="20"/>
  <c r="T17" i="20"/>
  <c r="L20" i="23"/>
  <c r="A21" i="23"/>
  <c r="K20" i="23"/>
  <c r="I20" i="23"/>
  <c r="H20" i="23"/>
  <c r="G20" i="23"/>
  <c r="J20" i="23"/>
  <c r="Q18" i="20"/>
  <c r="I20" i="20"/>
  <c r="A21" i="20"/>
  <c r="K20" i="20"/>
  <c r="L20" i="20"/>
  <c r="H20" i="20"/>
  <c r="G20" i="20"/>
  <c r="J20" i="20"/>
  <c r="B22" i="23"/>
  <c r="B33" i="19"/>
  <c r="B22" i="20"/>
  <c r="B85" i="19"/>
  <c r="B48" i="20"/>
  <c r="B48" i="23"/>
  <c r="B39" i="1"/>
  <c r="B87" i="1"/>
  <c r="T18" i="20" l="1"/>
  <c r="Q19" i="23"/>
  <c r="V19" i="23" s="1"/>
  <c r="R19" i="23"/>
  <c r="W19" i="23" s="1"/>
  <c r="S20" i="23"/>
  <c r="M20" i="23"/>
  <c r="N20" i="23"/>
  <c r="V18" i="23"/>
  <c r="O20" i="20"/>
  <c r="P20" i="20"/>
  <c r="W18" i="23"/>
  <c r="T18" i="23"/>
  <c r="A22" i="23"/>
  <c r="H21" i="23"/>
  <c r="I21" i="23"/>
  <c r="L21" i="23"/>
  <c r="K21" i="23"/>
  <c r="J21" i="23"/>
  <c r="G21" i="23"/>
  <c r="V18" i="20"/>
  <c r="R19" i="20"/>
  <c r="H21" i="20"/>
  <c r="A22" i="20"/>
  <c r="L21" i="20"/>
  <c r="I21" i="20"/>
  <c r="K21" i="20"/>
  <c r="J21" i="20"/>
  <c r="G21" i="20"/>
  <c r="Q19" i="20"/>
  <c r="V19" i="20" s="1"/>
  <c r="S20" i="20"/>
  <c r="M20" i="20"/>
  <c r="N20" i="20"/>
  <c r="O20" i="23"/>
  <c r="P20" i="23"/>
  <c r="B23" i="20"/>
  <c r="B23" i="23"/>
  <c r="B35" i="19"/>
  <c r="B49" i="20"/>
  <c r="B49" i="23"/>
  <c r="B87" i="19"/>
  <c r="B89" i="1"/>
  <c r="T19" i="23" l="1"/>
  <c r="R20" i="20"/>
  <c r="W20" i="20" s="1"/>
  <c r="Q20" i="20"/>
  <c r="V20" i="20" s="1"/>
  <c r="S21" i="20"/>
  <c r="M21" i="20"/>
  <c r="N21" i="20"/>
  <c r="T19" i="20"/>
  <c r="W19" i="20"/>
  <c r="O21" i="20"/>
  <c r="P21" i="20"/>
  <c r="N21" i="23"/>
  <c r="M21" i="23"/>
  <c r="S21" i="23"/>
  <c r="P21" i="23"/>
  <c r="O21" i="23"/>
  <c r="R20" i="23"/>
  <c r="Q20" i="23"/>
  <c r="L22" i="20"/>
  <c r="K22" i="20"/>
  <c r="A23" i="20"/>
  <c r="H22" i="20"/>
  <c r="I22" i="20"/>
  <c r="G22" i="20"/>
  <c r="J22" i="20"/>
  <c r="K22" i="23"/>
  <c r="A23" i="23"/>
  <c r="L22" i="23"/>
  <c r="H22" i="23"/>
  <c r="I22" i="23"/>
  <c r="G22" i="23"/>
  <c r="J22" i="23"/>
  <c r="B50" i="20"/>
  <c r="B50" i="23"/>
  <c r="B37" i="19"/>
  <c r="B24" i="23"/>
  <c r="B24" i="20"/>
  <c r="Q21" i="20" l="1"/>
  <c r="V21" i="20" s="1"/>
  <c r="W20" i="23"/>
  <c r="T20" i="23"/>
  <c r="O22" i="20"/>
  <c r="P22" i="20"/>
  <c r="S22" i="20"/>
  <c r="N22" i="20"/>
  <c r="A24" i="23"/>
  <c r="K23" i="23"/>
  <c r="L23" i="23"/>
  <c r="H23" i="23"/>
  <c r="I23" i="23"/>
  <c r="G23" i="23"/>
  <c r="J23" i="23"/>
  <c r="M22" i="20"/>
  <c r="A24" i="20"/>
  <c r="L23" i="20"/>
  <c r="H23" i="20"/>
  <c r="K23" i="20"/>
  <c r="I23" i="20"/>
  <c r="J23" i="20"/>
  <c r="G23" i="20"/>
  <c r="R21" i="23"/>
  <c r="W21" i="23" s="1"/>
  <c r="T20" i="20"/>
  <c r="V20" i="23"/>
  <c r="Q21" i="23"/>
  <c r="O22" i="23"/>
  <c r="P22" i="23"/>
  <c r="M22" i="23"/>
  <c r="S22" i="23"/>
  <c r="N22" i="23"/>
  <c r="R21" i="20"/>
  <c r="B25" i="20"/>
  <c r="B25" i="23"/>
  <c r="Q22" i="23" l="1"/>
  <c r="V22" i="23" s="1"/>
  <c r="Q22" i="20"/>
  <c r="V22" i="20" s="1"/>
  <c r="R22" i="20"/>
  <c r="S23" i="20"/>
  <c r="N23" i="20"/>
  <c r="M23" i="20"/>
  <c r="P23" i="20"/>
  <c r="O23" i="20"/>
  <c r="O23" i="23"/>
  <c r="P23" i="23"/>
  <c r="W21" i="20"/>
  <c r="T21" i="20"/>
  <c r="R22" i="23"/>
  <c r="M23" i="23"/>
  <c r="N23" i="23"/>
  <c r="S23" i="23"/>
  <c r="T21" i="23"/>
  <c r="V21" i="23"/>
  <c r="A25" i="20"/>
  <c r="K24" i="20"/>
  <c r="I24" i="20"/>
  <c r="H24" i="20"/>
  <c r="L24" i="20"/>
  <c r="G24" i="20"/>
  <c r="J24" i="20"/>
  <c r="H24" i="23"/>
  <c r="I24" i="23"/>
  <c r="A25" i="23"/>
  <c r="L24" i="23"/>
  <c r="K24" i="23"/>
  <c r="G24" i="23"/>
  <c r="J24" i="23"/>
  <c r="R23" i="23" l="1"/>
  <c r="W23" i="23" s="1"/>
  <c r="Q23" i="23"/>
  <c r="V23" i="23" s="1"/>
  <c r="W22" i="23"/>
  <c r="T22" i="23"/>
  <c r="P24" i="20"/>
  <c r="O24" i="20"/>
  <c r="N24" i="20"/>
  <c r="S24" i="20"/>
  <c r="M24" i="20"/>
  <c r="T22" i="20"/>
  <c r="W22" i="20"/>
  <c r="O24" i="23"/>
  <c r="P24" i="23"/>
  <c r="S24" i="23"/>
  <c r="N24" i="23"/>
  <c r="M24" i="23"/>
  <c r="Q23" i="20"/>
  <c r="R23" i="20"/>
  <c r="I25" i="20"/>
  <c r="K25" i="20"/>
  <c r="A26" i="20"/>
  <c r="H25" i="20"/>
  <c r="L25" i="20"/>
  <c r="G25" i="20"/>
  <c r="J25" i="20"/>
  <c r="K25" i="23"/>
  <c r="A26" i="23"/>
  <c r="I25" i="23"/>
  <c r="L25" i="23"/>
  <c r="H25" i="23"/>
  <c r="G25" i="23"/>
  <c r="J25" i="23"/>
  <c r="T23" i="23" l="1"/>
  <c r="R24" i="23"/>
  <c r="W24" i="23" s="1"/>
  <c r="R24" i="20"/>
  <c r="W24" i="20" s="1"/>
  <c r="W23" i="20"/>
  <c r="T23" i="20"/>
  <c r="K26" i="23"/>
  <c r="A27" i="23"/>
  <c r="I26" i="23"/>
  <c r="H26" i="23"/>
  <c r="L26" i="23"/>
  <c r="J26" i="23"/>
  <c r="G26" i="23"/>
  <c r="V23" i="20"/>
  <c r="O25" i="20"/>
  <c r="P25" i="20"/>
  <c r="S25" i="20"/>
  <c r="N25" i="20"/>
  <c r="M25" i="20"/>
  <c r="I26" i="20"/>
  <c r="K26" i="20"/>
  <c r="A27" i="20"/>
  <c r="G26" i="20"/>
  <c r="H26" i="20"/>
  <c r="L26" i="20"/>
  <c r="J26" i="20"/>
  <c r="P25" i="23"/>
  <c r="O25" i="23"/>
  <c r="N25" i="23"/>
  <c r="S25" i="23"/>
  <c r="M25" i="23"/>
  <c r="Q24" i="23"/>
  <c r="V24" i="23" s="1"/>
  <c r="Q24" i="20"/>
  <c r="V24" i="20" s="1"/>
  <c r="Q25" i="23" l="1"/>
  <c r="V25" i="23" s="1"/>
  <c r="R25" i="23"/>
  <c r="W25" i="23" s="1"/>
  <c r="N26" i="20"/>
  <c r="S26" i="20"/>
  <c r="M26" i="20"/>
  <c r="A28" i="20"/>
  <c r="H27" i="20"/>
  <c r="K27" i="20"/>
  <c r="I27" i="20"/>
  <c r="L27" i="20"/>
  <c r="G27" i="20"/>
  <c r="J27" i="20"/>
  <c r="A28" i="23"/>
  <c r="K27" i="23"/>
  <c r="H27" i="23"/>
  <c r="I27" i="23"/>
  <c r="L27" i="23"/>
  <c r="G27" i="23"/>
  <c r="J27" i="23"/>
  <c r="P26" i="23"/>
  <c r="O26" i="23"/>
  <c r="R25" i="20"/>
  <c r="Q25" i="20"/>
  <c r="V25" i="20" s="1"/>
  <c r="T24" i="23"/>
  <c r="T24" i="20"/>
  <c r="O26" i="20"/>
  <c r="P26" i="20"/>
  <c r="S26" i="23"/>
  <c r="M26" i="23"/>
  <c r="N26" i="23"/>
  <c r="Q26" i="23" l="1"/>
  <c r="V26" i="23" s="1"/>
  <c r="T25" i="23"/>
  <c r="Q26" i="20"/>
  <c r="V26" i="20" s="1"/>
  <c r="R26" i="23"/>
  <c r="W26" i="23" s="1"/>
  <c r="O27" i="20"/>
  <c r="P27" i="20"/>
  <c r="S27" i="20"/>
  <c r="N27" i="20"/>
  <c r="M27" i="20"/>
  <c r="W25" i="20"/>
  <c r="T25" i="20"/>
  <c r="O27" i="23"/>
  <c r="P27" i="23"/>
  <c r="I28" i="23"/>
  <c r="A29" i="23"/>
  <c r="L28" i="23"/>
  <c r="H28" i="23"/>
  <c r="K28" i="23"/>
  <c r="J28" i="23"/>
  <c r="G28" i="23"/>
  <c r="M27" i="23"/>
  <c r="S27" i="23"/>
  <c r="N27" i="23"/>
  <c r="K28" i="20"/>
  <c r="I28" i="20"/>
  <c r="H28" i="20"/>
  <c r="A29" i="20"/>
  <c r="L28" i="20"/>
  <c r="G28" i="20"/>
  <c r="J28" i="20"/>
  <c r="R26" i="20"/>
  <c r="T26" i="23" l="1"/>
  <c r="R27" i="23"/>
  <c r="W27" i="23" s="1"/>
  <c r="Q27" i="23"/>
  <c r="V27" i="23" s="1"/>
  <c r="P28" i="20"/>
  <c r="O28" i="20"/>
  <c r="L29" i="20"/>
  <c r="H29" i="20"/>
  <c r="I29" i="20"/>
  <c r="K29" i="20"/>
  <c r="A30" i="20"/>
  <c r="G29" i="20"/>
  <c r="J29" i="20"/>
  <c r="L29" i="23"/>
  <c r="A30" i="23"/>
  <c r="H29" i="23"/>
  <c r="K29" i="23"/>
  <c r="I29" i="23"/>
  <c r="G29" i="23"/>
  <c r="J29" i="23"/>
  <c r="R27" i="20"/>
  <c r="Q27" i="20"/>
  <c r="V27" i="20" s="1"/>
  <c r="W26" i="20"/>
  <c r="T26" i="20"/>
  <c r="S28" i="20"/>
  <c r="M28" i="20"/>
  <c r="N28" i="20"/>
  <c r="S28" i="23"/>
  <c r="N28" i="23"/>
  <c r="M28" i="23"/>
  <c r="O28" i="23"/>
  <c r="P28" i="23"/>
  <c r="T27" i="23" l="1"/>
  <c r="R28" i="23"/>
  <c r="W28" i="23" s="1"/>
  <c r="Q28" i="23"/>
  <c r="V28" i="23" s="1"/>
  <c r="A31" i="23"/>
  <c r="H30" i="23"/>
  <c r="I30" i="23"/>
  <c r="L30" i="23"/>
  <c r="K30" i="23"/>
  <c r="J30" i="23"/>
  <c r="G30" i="23"/>
  <c r="O29" i="20"/>
  <c r="P29" i="20"/>
  <c r="S29" i="20"/>
  <c r="M29" i="20"/>
  <c r="N29" i="20"/>
  <c r="E1" i="20"/>
  <c r="H30" i="20"/>
  <c r="A31" i="20"/>
  <c r="I30" i="20"/>
  <c r="L30" i="20"/>
  <c r="K30" i="20"/>
  <c r="G30" i="20"/>
  <c r="J30" i="20"/>
  <c r="T27" i="20"/>
  <c r="W27" i="20"/>
  <c r="O29" i="23"/>
  <c r="P29" i="23"/>
  <c r="M29" i="23"/>
  <c r="S29" i="23"/>
  <c r="E1" i="23"/>
  <c r="N29" i="23"/>
  <c r="Q28" i="20"/>
  <c r="V28" i="20" s="1"/>
  <c r="R28" i="20"/>
  <c r="R29" i="23" l="1"/>
  <c r="W29" i="23" s="1"/>
  <c r="T28" i="23"/>
  <c r="R29" i="20"/>
  <c r="W29" i="20" s="1"/>
  <c r="Q29" i="23"/>
  <c r="V29" i="23" s="1"/>
  <c r="Q29" i="20"/>
  <c r="V29" i="20" s="1"/>
  <c r="T28" i="20"/>
  <c r="W28" i="20"/>
  <c r="M30" i="23"/>
  <c r="S30" i="23"/>
  <c r="N30" i="23"/>
  <c r="H31" i="20"/>
  <c r="I31" i="20"/>
  <c r="A32" i="20"/>
  <c r="K31" i="20"/>
  <c r="L31" i="20"/>
  <c r="J31" i="20"/>
  <c r="G31" i="20"/>
  <c r="P30" i="23"/>
  <c r="O30" i="23"/>
  <c r="P30" i="20"/>
  <c r="O30" i="20"/>
  <c r="S30" i="20"/>
  <c r="N30" i="20"/>
  <c r="M30" i="20"/>
  <c r="I31" i="23"/>
  <c r="H31" i="23"/>
  <c r="A32" i="23"/>
  <c r="L31" i="23"/>
  <c r="K31" i="23"/>
  <c r="J31" i="23"/>
  <c r="G31" i="23"/>
  <c r="T29" i="23" l="1"/>
  <c r="R30" i="23"/>
  <c r="W30" i="23" s="1"/>
  <c r="Q30" i="23"/>
  <c r="V30" i="23" s="1"/>
  <c r="T29" i="20"/>
  <c r="S31" i="23"/>
  <c r="N31" i="23"/>
  <c r="M31" i="23"/>
  <c r="R30" i="20"/>
  <c r="A33" i="20"/>
  <c r="L32" i="20"/>
  <c r="H32" i="20"/>
  <c r="K32" i="20"/>
  <c r="G32" i="20"/>
  <c r="I32" i="20"/>
  <c r="J32" i="20"/>
  <c r="N31" i="20"/>
  <c r="S31" i="20"/>
  <c r="M31" i="20"/>
  <c r="P31" i="20"/>
  <c r="O31" i="20"/>
  <c r="K32" i="23"/>
  <c r="H32" i="23"/>
  <c r="A33" i="23"/>
  <c r="I32" i="23"/>
  <c r="L32" i="23"/>
  <c r="G32" i="23"/>
  <c r="J32" i="23"/>
  <c r="Q30" i="20"/>
  <c r="V30" i="20" s="1"/>
  <c r="P31" i="23"/>
  <c r="O31" i="23"/>
  <c r="T30" i="23" l="1"/>
  <c r="Q31" i="20"/>
  <c r="V31" i="20" s="1"/>
  <c r="L33" i="20"/>
  <c r="I33" i="20"/>
  <c r="G33" i="20"/>
  <c r="A34" i="20"/>
  <c r="H33" i="20"/>
  <c r="K33" i="20"/>
  <c r="J33" i="20"/>
  <c r="W30" i="20"/>
  <c r="T30" i="20"/>
  <c r="Q31" i="23"/>
  <c r="V31" i="23" s="1"/>
  <c r="K33" i="23"/>
  <c r="A34" i="23"/>
  <c r="I33" i="23"/>
  <c r="L33" i="23"/>
  <c r="H33" i="23"/>
  <c r="J33" i="23"/>
  <c r="G33" i="23"/>
  <c r="R31" i="23"/>
  <c r="O32" i="23"/>
  <c r="P32" i="23"/>
  <c r="S32" i="23"/>
  <c r="M32" i="23"/>
  <c r="N32" i="23"/>
  <c r="O32" i="20"/>
  <c r="P32" i="20"/>
  <c r="R31" i="20"/>
  <c r="S32" i="20"/>
  <c r="N32" i="20"/>
  <c r="M32" i="20"/>
  <c r="Q32" i="20" l="1"/>
  <c r="V32" i="20" s="1"/>
  <c r="M33" i="20"/>
  <c r="Q32" i="23"/>
  <c r="V32" i="23" s="1"/>
  <c r="H34" i="23"/>
  <c r="K34" i="23"/>
  <c r="I34" i="23"/>
  <c r="A35" i="23"/>
  <c r="L34" i="23"/>
  <c r="J34" i="23"/>
  <c r="G34" i="23"/>
  <c r="O33" i="20"/>
  <c r="P33" i="20"/>
  <c r="R32" i="23"/>
  <c r="A35" i="20"/>
  <c r="I34" i="20"/>
  <c r="H34" i="20"/>
  <c r="K34" i="20"/>
  <c r="L34" i="20"/>
  <c r="G34" i="20"/>
  <c r="J34" i="20"/>
  <c r="S33" i="20"/>
  <c r="N33" i="20"/>
  <c r="T31" i="23"/>
  <c r="W31" i="23"/>
  <c r="S33" i="23"/>
  <c r="N33" i="23"/>
  <c r="M33" i="23"/>
  <c r="W31" i="20"/>
  <c r="T31" i="20"/>
  <c r="O33" i="23"/>
  <c r="P33" i="23"/>
  <c r="R32" i="20"/>
  <c r="Q33" i="20" l="1"/>
  <c r="V33" i="20" s="1"/>
  <c r="R33" i="23"/>
  <c r="Q33" i="23"/>
  <c r="V33" i="23" s="1"/>
  <c r="L35" i="20"/>
  <c r="A36" i="20"/>
  <c r="I35" i="20"/>
  <c r="K35" i="20"/>
  <c r="H35" i="20"/>
  <c r="J35" i="20"/>
  <c r="G35" i="20"/>
  <c r="W32" i="23"/>
  <c r="T32" i="23"/>
  <c r="R33" i="20"/>
  <c r="T32" i="20"/>
  <c r="W32" i="20"/>
  <c r="S34" i="23"/>
  <c r="N34" i="23"/>
  <c r="M34" i="23"/>
  <c r="O34" i="20"/>
  <c r="P34" i="20"/>
  <c r="O34" i="23"/>
  <c r="P34" i="23"/>
  <c r="S34" i="20"/>
  <c r="M34" i="20"/>
  <c r="N34" i="20"/>
  <c r="L35" i="23"/>
  <c r="A36" i="23"/>
  <c r="I35" i="23"/>
  <c r="K35" i="23"/>
  <c r="H35" i="23"/>
  <c r="G35" i="23"/>
  <c r="J35" i="23"/>
  <c r="T33" i="23" l="1"/>
  <c r="W33" i="23"/>
  <c r="Q34" i="20"/>
  <c r="R34" i="23"/>
  <c r="Q34" i="23"/>
  <c r="R34" i="20"/>
  <c r="A37" i="23"/>
  <c r="H36" i="23"/>
  <c r="I36" i="23"/>
  <c r="L36" i="23"/>
  <c r="K36" i="23"/>
  <c r="J36" i="23"/>
  <c r="G36" i="23"/>
  <c r="S35" i="20"/>
  <c r="N35" i="20"/>
  <c r="M35" i="20"/>
  <c r="T33" i="20"/>
  <c r="W33" i="20"/>
  <c r="P35" i="20"/>
  <c r="O35" i="20"/>
  <c r="P35" i="23"/>
  <c r="O35" i="23"/>
  <c r="I36" i="20"/>
  <c r="L36" i="20"/>
  <c r="A37" i="20"/>
  <c r="K36" i="20"/>
  <c r="G36" i="20"/>
  <c r="H36" i="20"/>
  <c r="J36" i="20"/>
  <c r="N35" i="23"/>
  <c r="S35" i="23"/>
  <c r="M35" i="23"/>
  <c r="T34" i="20" l="1"/>
  <c r="R35" i="23"/>
  <c r="Q35" i="20"/>
  <c r="R35" i="20"/>
  <c r="T34" i="23"/>
  <c r="A38" i="20"/>
  <c r="L37" i="20"/>
  <c r="H37" i="20"/>
  <c r="I37" i="20"/>
  <c r="K37" i="20"/>
  <c r="J37" i="20"/>
  <c r="G37" i="20"/>
  <c r="S36" i="20"/>
  <c r="N36" i="20"/>
  <c r="M36" i="20"/>
  <c r="I37" i="23"/>
  <c r="A38" i="23"/>
  <c r="H37" i="23"/>
  <c r="L37" i="23"/>
  <c r="K37" i="23"/>
  <c r="J37" i="23"/>
  <c r="G37" i="23"/>
  <c r="Q35" i="23"/>
  <c r="P36" i="23"/>
  <c r="O36" i="23"/>
  <c r="S36" i="23"/>
  <c r="N36" i="23"/>
  <c r="M36" i="23"/>
  <c r="P36" i="20"/>
  <c r="O36" i="20"/>
  <c r="T35" i="23" l="1"/>
  <c r="T35" i="20"/>
  <c r="R36" i="20"/>
  <c r="R36" i="23"/>
  <c r="Q36" i="20"/>
  <c r="A39" i="23"/>
  <c r="H38" i="23"/>
  <c r="L38" i="23"/>
  <c r="K38" i="23"/>
  <c r="I38" i="23"/>
  <c r="J38" i="23"/>
  <c r="G38" i="23"/>
  <c r="Q36" i="23"/>
  <c r="M37" i="20"/>
  <c r="N37" i="20"/>
  <c r="S37" i="20"/>
  <c r="P37" i="20"/>
  <c r="O37" i="20"/>
  <c r="M37" i="23"/>
  <c r="S37" i="23"/>
  <c r="N37" i="23"/>
  <c r="P37" i="23"/>
  <c r="O37" i="23"/>
  <c r="G38" i="20"/>
  <c r="A39" i="20"/>
  <c r="H38" i="20"/>
  <c r="L38" i="20"/>
  <c r="K38" i="20"/>
  <c r="I38" i="20"/>
  <c r="J38" i="20"/>
  <c r="T36" i="20" l="1"/>
  <c r="T36" i="23"/>
  <c r="R37" i="23"/>
  <c r="Q37" i="23"/>
  <c r="P38" i="20"/>
  <c r="O38" i="20"/>
  <c r="S38" i="23"/>
  <c r="N38" i="23"/>
  <c r="M38" i="23"/>
  <c r="O38" i="23"/>
  <c r="P38" i="23"/>
  <c r="S38" i="20"/>
  <c r="N38" i="20"/>
  <c r="M38" i="20"/>
  <c r="R37" i="20"/>
  <c r="A40" i="20"/>
  <c r="H39" i="20"/>
  <c r="K39" i="20"/>
  <c r="I39" i="20"/>
  <c r="L39" i="20"/>
  <c r="J39" i="20"/>
  <c r="G39" i="20"/>
  <c r="Q37" i="20"/>
  <c r="A40" i="23"/>
  <c r="K39" i="23"/>
  <c r="L39" i="23"/>
  <c r="I39" i="23"/>
  <c r="H39" i="23"/>
  <c r="J39" i="23"/>
  <c r="G39" i="23"/>
  <c r="T37" i="23" l="1"/>
  <c r="Q38" i="20"/>
  <c r="H40" i="23"/>
  <c r="A41" i="23"/>
  <c r="L40" i="23"/>
  <c r="I40" i="23"/>
  <c r="K40" i="23"/>
  <c r="G40" i="23"/>
  <c r="J40" i="23"/>
  <c r="R38" i="20"/>
  <c r="S39" i="20"/>
  <c r="N39" i="20"/>
  <c r="M39" i="20"/>
  <c r="O39" i="20"/>
  <c r="P39" i="20"/>
  <c r="M39" i="23"/>
  <c r="N39" i="23"/>
  <c r="S39" i="23"/>
  <c r="P39" i="23"/>
  <c r="O39" i="23"/>
  <c r="Q38" i="23"/>
  <c r="L40" i="20"/>
  <c r="A41" i="20"/>
  <c r="H40" i="20"/>
  <c r="I40" i="20"/>
  <c r="K40" i="20"/>
  <c r="G40" i="20"/>
  <c r="J40" i="20"/>
  <c r="R38" i="23"/>
  <c r="T37" i="20"/>
  <c r="T38" i="20" l="1"/>
  <c r="R39" i="23"/>
  <c r="Q39" i="20"/>
  <c r="P40" i="23"/>
  <c r="O40" i="23"/>
  <c r="H41" i="20"/>
  <c r="I41" i="20"/>
  <c r="A42" i="20"/>
  <c r="L41" i="20"/>
  <c r="K41" i="20"/>
  <c r="J41" i="20"/>
  <c r="G41" i="20"/>
  <c r="R39" i="20"/>
  <c r="N40" i="23"/>
  <c r="S40" i="23"/>
  <c r="M40" i="23"/>
  <c r="T38" i="23"/>
  <c r="P40" i="20"/>
  <c r="O40" i="20"/>
  <c r="M40" i="20"/>
  <c r="S40" i="20"/>
  <c r="N40" i="20"/>
  <c r="Q39" i="23"/>
  <c r="L41" i="23"/>
  <c r="A42" i="23"/>
  <c r="H41" i="23"/>
  <c r="I41" i="23"/>
  <c r="K41" i="23"/>
  <c r="J41" i="23"/>
  <c r="G41" i="23"/>
  <c r="T39" i="23" l="1"/>
  <c r="T39" i="20"/>
  <c r="Q40" i="23"/>
  <c r="R40" i="20"/>
  <c r="S41" i="23"/>
  <c r="N41" i="23"/>
  <c r="M41" i="23"/>
  <c r="Q40" i="20"/>
  <c r="R40" i="23"/>
  <c r="L42" i="23"/>
  <c r="H42" i="23"/>
  <c r="A43" i="23"/>
  <c r="K42" i="23"/>
  <c r="I42" i="23"/>
  <c r="G42" i="23"/>
  <c r="J42" i="23"/>
  <c r="M41" i="20"/>
  <c r="N41" i="20"/>
  <c r="S41" i="20"/>
  <c r="O41" i="20"/>
  <c r="P41" i="20"/>
  <c r="P41" i="23"/>
  <c r="O41" i="23"/>
  <c r="A43" i="20"/>
  <c r="L42" i="20"/>
  <c r="K42" i="20"/>
  <c r="I42" i="20"/>
  <c r="H42" i="20"/>
  <c r="J42" i="20"/>
  <c r="G42" i="20"/>
  <c r="T40" i="23" l="1"/>
  <c r="Q41" i="20"/>
  <c r="T40" i="20"/>
  <c r="R41" i="20"/>
  <c r="A44" i="23"/>
  <c r="L43" i="23"/>
  <c r="K43" i="23"/>
  <c r="H43" i="23"/>
  <c r="I43" i="23"/>
  <c r="J43" i="23"/>
  <c r="G43" i="23"/>
  <c r="H43" i="20"/>
  <c r="K43" i="20"/>
  <c r="L43" i="20"/>
  <c r="A44" i="20"/>
  <c r="I43" i="20"/>
  <c r="G43" i="20"/>
  <c r="J43" i="20"/>
  <c r="S42" i="20"/>
  <c r="M42" i="20"/>
  <c r="N42" i="20"/>
  <c r="O42" i="23"/>
  <c r="P42" i="23"/>
  <c r="P42" i="20"/>
  <c r="O42" i="20"/>
  <c r="M42" i="23"/>
  <c r="S42" i="23"/>
  <c r="N42" i="23"/>
  <c r="Q41" i="23"/>
  <c r="R41" i="23"/>
  <c r="R42" i="23" l="1"/>
  <c r="T41" i="20"/>
  <c r="T41" i="23"/>
  <c r="Q42" i="23"/>
  <c r="H44" i="20"/>
  <c r="K44" i="20"/>
  <c r="L44" i="20"/>
  <c r="A45" i="20"/>
  <c r="I44" i="20"/>
  <c r="G44" i="20"/>
  <c r="J44" i="20"/>
  <c r="S43" i="23"/>
  <c r="N43" i="23"/>
  <c r="M43" i="23"/>
  <c r="P43" i="23"/>
  <c r="O43" i="23"/>
  <c r="Q42" i="20"/>
  <c r="R42" i="20"/>
  <c r="P43" i="20"/>
  <c r="O43" i="20"/>
  <c r="S43" i="20"/>
  <c r="N43" i="20"/>
  <c r="M43" i="20"/>
  <c r="L44" i="23"/>
  <c r="A45" i="23"/>
  <c r="K44" i="23"/>
  <c r="I44" i="23"/>
  <c r="H44" i="23"/>
  <c r="G44" i="23"/>
  <c r="J44" i="23"/>
  <c r="T42" i="23" l="1"/>
  <c r="T42" i="20"/>
  <c r="Q43" i="20"/>
  <c r="Q43" i="23"/>
  <c r="R43" i="20"/>
  <c r="R43" i="23"/>
  <c r="A46" i="23"/>
  <c r="K45" i="23"/>
  <c r="I45" i="23"/>
  <c r="L45" i="23"/>
  <c r="H45" i="23"/>
  <c r="G45" i="23"/>
  <c r="J45" i="23"/>
  <c r="M44" i="20"/>
  <c r="S44" i="20"/>
  <c r="N44" i="20"/>
  <c r="O44" i="20"/>
  <c r="P44" i="20"/>
  <c r="L45" i="20"/>
  <c r="A46" i="20"/>
  <c r="I45" i="20"/>
  <c r="K45" i="20"/>
  <c r="H45" i="20"/>
  <c r="G45" i="20"/>
  <c r="J45" i="20"/>
  <c r="P44" i="23"/>
  <c r="O44" i="23"/>
  <c r="S44" i="23"/>
  <c r="N44" i="23"/>
  <c r="M44" i="23"/>
  <c r="R44" i="23" l="1"/>
  <c r="Q44" i="20"/>
  <c r="T43" i="20"/>
  <c r="Q44" i="23"/>
  <c r="T43" i="23"/>
  <c r="O45" i="20"/>
  <c r="P45" i="20"/>
  <c r="O45" i="23"/>
  <c r="P45" i="23"/>
  <c r="M45" i="23"/>
  <c r="N45" i="23"/>
  <c r="S45" i="23"/>
  <c r="R44" i="20"/>
  <c r="N45" i="20"/>
  <c r="M45" i="20"/>
  <c r="S45" i="20"/>
  <c r="A47" i="20"/>
  <c r="I46" i="20"/>
  <c r="L46" i="20"/>
  <c r="H46" i="20"/>
  <c r="K46" i="20"/>
  <c r="G46" i="20"/>
  <c r="J46" i="20"/>
  <c r="H46" i="23"/>
  <c r="A47" i="23"/>
  <c r="I46" i="23"/>
  <c r="L46" i="23"/>
  <c r="K46" i="23"/>
  <c r="J46" i="23"/>
  <c r="G46" i="23"/>
  <c r="T44" i="23" l="1"/>
  <c r="Q45" i="23"/>
  <c r="T44" i="20"/>
  <c r="R45" i="23"/>
  <c r="S46" i="23"/>
  <c r="M46" i="23"/>
  <c r="N46" i="23"/>
  <c r="O46" i="23"/>
  <c r="P46" i="23"/>
  <c r="A48" i="20"/>
  <c r="H47" i="20"/>
  <c r="K47" i="20"/>
  <c r="I47" i="20"/>
  <c r="G47" i="20"/>
  <c r="L47" i="20"/>
  <c r="J47" i="20"/>
  <c r="I47" i="23"/>
  <c r="H47" i="23"/>
  <c r="K47" i="23"/>
  <c r="A48" i="23"/>
  <c r="L47" i="23"/>
  <c r="G47" i="23"/>
  <c r="J47" i="23"/>
  <c r="R45" i="20"/>
  <c r="O46" i="20"/>
  <c r="P46" i="20"/>
  <c r="Q45" i="20"/>
  <c r="S46" i="20"/>
  <c r="M46" i="20"/>
  <c r="N46" i="20"/>
  <c r="R46" i="23" l="1"/>
  <c r="T45" i="23"/>
  <c r="Q46" i="23"/>
  <c r="S47" i="20"/>
  <c r="N47" i="20"/>
  <c r="M47" i="20"/>
  <c r="K48" i="20"/>
  <c r="L48" i="20"/>
  <c r="A49" i="20"/>
  <c r="H48" i="20"/>
  <c r="I48" i="20"/>
  <c r="J48" i="20"/>
  <c r="G48" i="20"/>
  <c r="R46" i="20"/>
  <c r="Q46" i="20"/>
  <c r="T45" i="20"/>
  <c r="P47" i="23"/>
  <c r="O47" i="23"/>
  <c r="N47" i="23"/>
  <c r="M47" i="23"/>
  <c r="S47" i="23"/>
  <c r="P47" i="20"/>
  <c r="O47" i="20"/>
  <c r="I48" i="23"/>
  <c r="L48" i="23"/>
  <c r="K48" i="23"/>
  <c r="A49" i="23"/>
  <c r="H48" i="23"/>
  <c r="G48" i="23"/>
  <c r="J48" i="23"/>
  <c r="T46" i="23" l="1"/>
  <c r="Q47" i="20"/>
  <c r="R47" i="20"/>
  <c r="T46" i="20"/>
  <c r="Q47" i="23"/>
  <c r="P48" i="23"/>
  <c r="O48" i="23"/>
  <c r="R47" i="23"/>
  <c r="N48" i="23"/>
  <c r="M48" i="23"/>
  <c r="S48" i="23"/>
  <c r="S48" i="20"/>
  <c r="N48" i="20"/>
  <c r="M48" i="20"/>
  <c r="O48" i="20"/>
  <c r="P48" i="20"/>
  <c r="I49" i="20"/>
  <c r="A50" i="20"/>
  <c r="H49" i="20"/>
  <c r="L49" i="20"/>
  <c r="K49" i="20"/>
  <c r="G49" i="20"/>
  <c r="J49" i="20"/>
  <c r="H49" i="23"/>
  <c r="I49" i="23"/>
  <c r="L49" i="23"/>
  <c r="A50" i="23"/>
  <c r="K49" i="23"/>
  <c r="G49" i="23"/>
  <c r="J49" i="23"/>
  <c r="R48" i="23" l="1"/>
  <c r="Q48" i="23"/>
  <c r="T47" i="20"/>
  <c r="T47" i="23"/>
  <c r="O49" i="20"/>
  <c r="P49" i="20"/>
  <c r="O49" i="23"/>
  <c r="P49" i="23"/>
  <c r="H50" i="20"/>
  <c r="A51" i="20"/>
  <c r="I50" i="20"/>
  <c r="L50" i="20"/>
  <c r="G50" i="20"/>
  <c r="K50" i="20"/>
  <c r="J50" i="20"/>
  <c r="S49" i="23"/>
  <c r="N49" i="23"/>
  <c r="M49" i="23"/>
  <c r="R48" i="20"/>
  <c r="S49" i="20"/>
  <c r="N49" i="20"/>
  <c r="M49" i="20"/>
  <c r="I50" i="23"/>
  <c r="A51" i="23"/>
  <c r="H50" i="23"/>
  <c r="L50" i="23"/>
  <c r="K50" i="23"/>
  <c r="J50" i="23"/>
  <c r="G50" i="23"/>
  <c r="Q48" i="20"/>
  <c r="T48" i="23" l="1"/>
  <c r="M50" i="23"/>
  <c r="S50" i="23"/>
  <c r="N50" i="23"/>
  <c r="S50" i="20"/>
  <c r="M50" i="20"/>
  <c r="N50" i="20"/>
  <c r="A52" i="20"/>
  <c r="H51" i="20"/>
  <c r="I51" i="20"/>
  <c r="K51" i="20"/>
  <c r="G51" i="20"/>
  <c r="L51" i="20"/>
  <c r="J51" i="20"/>
  <c r="A52" i="23"/>
  <c r="I51" i="23"/>
  <c r="H51" i="23"/>
  <c r="L51" i="23"/>
  <c r="K51" i="23"/>
  <c r="G51" i="23"/>
  <c r="J51" i="23"/>
  <c r="T48" i="20"/>
  <c r="Q49" i="23"/>
  <c r="R49" i="23"/>
  <c r="R49" i="20"/>
  <c r="P50" i="23"/>
  <c r="O50" i="23"/>
  <c r="Q49" i="20"/>
  <c r="O50" i="20"/>
  <c r="P50" i="20"/>
  <c r="Q50" i="20" l="1"/>
  <c r="R50" i="20"/>
  <c r="T49" i="23"/>
  <c r="A53" i="23"/>
  <c r="L52" i="23"/>
  <c r="H52" i="23"/>
  <c r="I52" i="23"/>
  <c r="G52" i="23"/>
  <c r="K52" i="23"/>
  <c r="J52" i="23"/>
  <c r="O51" i="20"/>
  <c r="P51" i="20"/>
  <c r="S51" i="20"/>
  <c r="N51" i="20"/>
  <c r="M51" i="20"/>
  <c r="P51" i="23"/>
  <c r="O51" i="23"/>
  <c r="R50" i="23"/>
  <c r="N51" i="23"/>
  <c r="S51" i="23"/>
  <c r="M51" i="23"/>
  <c r="A53" i="20"/>
  <c r="L52" i="20"/>
  <c r="H52" i="20"/>
  <c r="I52" i="20"/>
  <c r="K52" i="20"/>
  <c r="G52" i="20"/>
  <c r="J52" i="20"/>
  <c r="T49" i="20"/>
  <c r="Q50" i="23"/>
  <c r="T50" i="20" l="1"/>
  <c r="Q51" i="23"/>
  <c r="R51" i="23"/>
  <c r="R51" i="20"/>
  <c r="P52" i="23"/>
  <c r="O52" i="23"/>
  <c r="S52" i="23"/>
  <c r="N52" i="23"/>
  <c r="M52" i="23"/>
  <c r="T50" i="23"/>
  <c r="L53" i="20"/>
  <c r="H53" i="20"/>
  <c r="A54" i="20"/>
  <c r="I53" i="20"/>
  <c r="K53" i="20"/>
  <c r="G53" i="20"/>
  <c r="J53" i="20"/>
  <c r="P52" i="20"/>
  <c r="O52" i="20"/>
  <c r="N52" i="20"/>
  <c r="M52" i="20"/>
  <c r="S52" i="20"/>
  <c r="A54" i="23"/>
  <c r="L53" i="23"/>
  <c r="H53" i="23"/>
  <c r="I53" i="23"/>
  <c r="K53" i="23"/>
  <c r="G53" i="23"/>
  <c r="J53" i="23"/>
  <c r="Q51" i="20"/>
  <c r="T51" i="23" l="1"/>
  <c r="T51" i="20"/>
  <c r="Q52" i="20"/>
  <c r="Q52" i="23"/>
  <c r="P53" i="23"/>
  <c r="O53" i="23"/>
  <c r="R52" i="20"/>
  <c r="O53" i="20"/>
  <c r="P53" i="20"/>
  <c r="R52" i="23"/>
  <c r="S53" i="23"/>
  <c r="N53" i="23"/>
  <c r="M53" i="23"/>
  <c r="S53" i="20"/>
  <c r="N53" i="20"/>
  <c r="M53" i="20"/>
  <c r="A55" i="20"/>
  <c r="K54" i="20"/>
  <c r="L54" i="20"/>
  <c r="H54" i="20"/>
  <c r="I54" i="20"/>
  <c r="J54" i="20"/>
  <c r="G54" i="20"/>
  <c r="K54" i="23"/>
  <c r="L54" i="23"/>
  <c r="A55" i="23"/>
  <c r="I54" i="23"/>
  <c r="H54" i="23"/>
  <c r="J54" i="23"/>
  <c r="G54" i="23"/>
  <c r="T52" i="20" l="1"/>
  <c r="T52" i="23"/>
  <c r="R53" i="20"/>
  <c r="R53" i="23"/>
  <c r="Q53" i="20"/>
  <c r="A56" i="23"/>
  <c r="K55" i="23"/>
  <c r="I55" i="23"/>
  <c r="H55" i="23"/>
  <c r="L55" i="23"/>
  <c r="G55" i="23"/>
  <c r="J55" i="23"/>
  <c r="N54" i="20"/>
  <c r="S54" i="20"/>
  <c r="M54" i="20"/>
  <c r="Q53" i="23"/>
  <c r="O54" i="20"/>
  <c r="P54" i="20"/>
  <c r="S54" i="23"/>
  <c r="M54" i="23"/>
  <c r="N54" i="23"/>
  <c r="P54" i="23"/>
  <c r="O54" i="23"/>
  <c r="A56" i="20"/>
  <c r="K55" i="20"/>
  <c r="I55" i="20"/>
  <c r="H55" i="20"/>
  <c r="L55" i="20"/>
  <c r="G55" i="20"/>
  <c r="J55" i="20"/>
  <c r="T53" i="23" l="1"/>
  <c r="T53" i="20"/>
  <c r="Q54" i="23"/>
  <c r="O55" i="20"/>
  <c r="P55" i="20"/>
  <c r="S55" i="20"/>
  <c r="M55" i="20"/>
  <c r="N55" i="20"/>
  <c r="P55" i="23"/>
  <c r="O55" i="23"/>
  <c r="R54" i="23"/>
  <c r="T54" i="23" s="1"/>
  <c r="N55" i="23"/>
  <c r="S55" i="23"/>
  <c r="M55" i="23"/>
  <c r="A57" i="20"/>
  <c r="I56" i="20"/>
  <c r="L56" i="20"/>
  <c r="K56" i="20"/>
  <c r="H56" i="20"/>
  <c r="G56" i="20"/>
  <c r="J56" i="20"/>
  <c r="R54" i="20"/>
  <c r="Q54" i="20"/>
  <c r="I56" i="23"/>
  <c r="A57" i="23"/>
  <c r="K56" i="23"/>
  <c r="H56" i="23"/>
  <c r="L56" i="23"/>
  <c r="G56" i="23"/>
  <c r="J56" i="23"/>
  <c r="R55" i="23" l="1"/>
  <c r="A58" i="23"/>
  <c r="L57" i="23"/>
  <c r="P57" i="23" s="1"/>
  <c r="R57" i="23" s="1"/>
  <c r="T54" i="20"/>
  <c r="R55" i="20"/>
  <c r="Q55" i="20"/>
  <c r="P56" i="20"/>
  <c r="O56" i="20"/>
  <c r="J7" i="20"/>
  <c r="Q55" i="23"/>
  <c r="N56" i="20"/>
  <c r="N9" i="20" s="1"/>
  <c r="M56" i="20"/>
  <c r="M9" i="20" s="1"/>
  <c r="S56" i="20"/>
  <c r="S9" i="20" s="1"/>
  <c r="S3" i="20" s="1"/>
  <c r="G7" i="20"/>
  <c r="O56" i="23"/>
  <c r="O9" i="23" s="1"/>
  <c r="P56" i="23"/>
  <c r="J7" i="23"/>
  <c r="S56" i="23"/>
  <c r="S9" i="23" s="1"/>
  <c r="S3" i="23" s="1"/>
  <c r="M56" i="23"/>
  <c r="N56" i="23"/>
  <c r="G7" i="23"/>
  <c r="A58" i="20"/>
  <c r="L57" i="20"/>
  <c r="P57" i="20" s="1"/>
  <c r="R57" i="20" s="1"/>
  <c r="T55" i="23" l="1"/>
  <c r="G3" i="23"/>
  <c r="G3" i="20"/>
  <c r="R56" i="20"/>
  <c r="H5" i="23"/>
  <c r="Q56" i="20"/>
  <c r="O9" i="20"/>
  <c r="H5" i="20" s="1"/>
  <c r="A59" i="20"/>
  <c r="L58" i="20"/>
  <c r="P58" i="20" s="1"/>
  <c r="R58" i="20" s="1"/>
  <c r="T55" i="20"/>
  <c r="H6" i="20"/>
  <c r="I6" i="20"/>
  <c r="R56" i="23"/>
  <c r="N9" i="23"/>
  <c r="I6" i="23" s="1"/>
  <c r="Q56" i="23"/>
  <c r="Q9" i="23" s="1"/>
  <c r="M9" i="23"/>
  <c r="H6" i="23" s="1"/>
  <c r="L58" i="23"/>
  <c r="P58" i="23" s="1"/>
  <c r="R58" i="23" s="1"/>
  <c r="A59" i="23"/>
  <c r="J6" i="23" l="1"/>
  <c r="T56" i="23"/>
  <c r="H4" i="23"/>
  <c r="F2" i="23" s="1"/>
  <c r="H7" i="23"/>
  <c r="J6" i="20"/>
  <c r="A60" i="20"/>
  <c r="L59" i="20"/>
  <c r="P59" i="20" s="1"/>
  <c r="R59" i="20" s="1"/>
  <c r="T56" i="20"/>
  <c r="Q9" i="20"/>
  <c r="L59" i="23"/>
  <c r="P59" i="23" s="1"/>
  <c r="R59" i="23" s="1"/>
  <c r="A60" i="23"/>
  <c r="A61" i="23" l="1"/>
  <c r="L60" i="23"/>
  <c r="P60" i="23" s="1"/>
  <c r="R60" i="23" s="1"/>
  <c r="H7" i="20"/>
  <c r="H4" i="20"/>
  <c r="F2" i="20" s="1"/>
  <c r="L60" i="20"/>
  <c r="P60" i="20" s="1"/>
  <c r="R60" i="20" s="1"/>
  <c r="A61" i="20"/>
  <c r="A62" i="23" l="1"/>
  <c r="L61" i="23"/>
  <c r="P61" i="23" s="1"/>
  <c r="R61" i="23" s="1"/>
  <c r="A62" i="20"/>
  <c r="L61" i="20"/>
  <c r="P61" i="20" s="1"/>
  <c r="R61" i="20" s="1"/>
  <c r="A63" i="20" l="1"/>
  <c r="L62" i="20"/>
  <c r="P62" i="20" s="1"/>
  <c r="R62" i="20" s="1"/>
  <c r="L62" i="23"/>
  <c r="P62" i="23" s="1"/>
  <c r="R62" i="23" s="1"/>
  <c r="A63" i="23"/>
  <c r="L63" i="20" l="1"/>
  <c r="P63" i="20" s="1"/>
  <c r="R63" i="20" s="1"/>
  <c r="A64" i="20"/>
  <c r="L63" i="23"/>
  <c r="P63" i="23" s="1"/>
  <c r="R63" i="23" s="1"/>
  <c r="A64" i="23"/>
  <c r="A65" i="23" l="1"/>
  <c r="L64" i="23"/>
  <c r="P64" i="23" s="1"/>
  <c r="R64" i="23" s="1"/>
  <c r="A65" i="20"/>
  <c r="L64" i="20"/>
  <c r="P64" i="20" s="1"/>
  <c r="R64" i="20" s="1"/>
  <c r="A66" i="20" l="1"/>
  <c r="L65" i="20"/>
  <c r="P65" i="20" s="1"/>
  <c r="R65" i="20" s="1"/>
  <c r="A66" i="23"/>
  <c r="L65" i="23"/>
  <c r="P65" i="23" s="1"/>
  <c r="R65" i="23" s="1"/>
  <c r="L66" i="23" l="1"/>
  <c r="P66" i="23" s="1"/>
  <c r="R66" i="23" s="1"/>
  <c r="A67" i="23"/>
  <c r="A67" i="20"/>
  <c r="L66" i="20"/>
  <c r="P66" i="20" s="1"/>
  <c r="R66" i="20" s="1"/>
  <c r="A68" i="20" l="1"/>
  <c r="L67" i="20"/>
  <c r="P67" i="20" s="1"/>
  <c r="A68" i="23"/>
  <c r="L67" i="23"/>
  <c r="P67" i="23" s="1"/>
  <c r="R67" i="23" l="1"/>
  <c r="R9" i="23" s="1"/>
  <c r="P9" i="23"/>
  <c r="I5" i="23" s="1"/>
  <c r="J5" i="23" s="1"/>
  <c r="R67" i="20"/>
  <c r="R9" i="20" s="1"/>
  <c r="P9" i="20"/>
  <c r="I5" i="20" s="1"/>
  <c r="J5" i="20" s="1"/>
  <c r="I7" i="20" l="1"/>
  <c r="I2" i="20" s="1"/>
  <c r="I4" i="20"/>
  <c r="I4" i="23"/>
  <c r="I7" i="23"/>
  <c r="I2" i="23" s="1"/>
  <c r="G2" i="20" l="1"/>
  <c r="J4" i="20"/>
  <c r="I1" i="20"/>
  <c r="I1" i="23"/>
  <c r="J4" i="23"/>
  <c r="G2" i="23"/>
</calcChain>
</file>

<file path=xl/comments1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comments2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sharedStrings.xml><?xml version="1.0" encoding="utf-8"?>
<sst xmlns="http://schemas.openxmlformats.org/spreadsheetml/2006/main" count="831" uniqueCount="224">
  <si>
    <t>НЕ ТРОГАТЬ!!!!!</t>
  </si>
  <si>
    <t>Район</t>
  </si>
  <si>
    <t>Код района</t>
  </si>
  <si>
    <t>Сельсовет</t>
  </si>
  <si>
    <t>Организация</t>
  </si>
  <si>
    <t>ИНН</t>
  </si>
  <si>
    <t>Индекс</t>
  </si>
  <si>
    <t>в ценах 1 полугодия</t>
  </si>
  <si>
    <t>в ценах 2 полугодия</t>
  </si>
  <si>
    <t>ПО от шаблона отличается на АЭС и Юж.генер комп</t>
  </si>
  <si>
    <t>ПО</t>
  </si>
  <si>
    <t>Рост по сельсоветам, %</t>
  </si>
  <si>
    <t>Яляется ли плательщиком НДС</t>
  </si>
  <si>
    <t>Гкал</t>
  </si>
  <si>
    <t>Руб./Гкал</t>
  </si>
  <si>
    <t>Наименование Организации</t>
  </si>
  <si>
    <t>ДА</t>
  </si>
  <si>
    <t>НЕТ</t>
  </si>
  <si>
    <t>Наименование муниципального района</t>
  </si>
  <si>
    <t>Наименование муниципального образования</t>
  </si>
  <si>
    <t>Наименование организации</t>
  </si>
  <si>
    <t xml:space="preserve">№ постановления по утверждению производственной программы (при наличии) и установлению тарифов на горячую воду </t>
  </si>
  <si>
    <t xml:space="preserve"> система ГВС</t>
  </si>
  <si>
    <t>с 1 января 2016 год</t>
  </si>
  <si>
    <t>с 1 июля 2016 год</t>
  </si>
  <si>
    <t>с 1 января 2017 года</t>
  </si>
  <si>
    <t>с 1 июля 2017 года</t>
  </si>
  <si>
    <t>с 1 января 2018 года</t>
  </si>
  <si>
    <t>с 1 июля 2018 года</t>
  </si>
  <si>
    <t>население</t>
  </si>
  <si>
    <t>бюджетные потребители</t>
  </si>
  <si>
    <t>прочие потребители</t>
  </si>
  <si>
    <t>1 полуг</t>
  </si>
  <si>
    <t>Большесолдатский район</t>
  </si>
  <si>
    <t xml:space="preserve">Волоконский сельсовет </t>
  </si>
  <si>
    <t xml:space="preserve">ГУПКО "Курскоблжилкомхоз" </t>
  </si>
  <si>
    <t>компонент на холодную воду, руб./м3</t>
  </si>
  <si>
    <t>закрытая</t>
  </si>
  <si>
    <t>компонент на тепловую энергию, руб./Гкал</t>
  </si>
  <si>
    <t>Железногорский район</t>
  </si>
  <si>
    <t>пос. Магнитный</t>
  </si>
  <si>
    <t>Постановления КТЦ Курской области от 15.10.2018 №35,  36</t>
  </si>
  <si>
    <t>Новоандросовский сельсовет</t>
  </si>
  <si>
    <t xml:space="preserve">МУП «Районное коммунальное хозяйство» </t>
  </si>
  <si>
    <t>Постановления КТЦ Курской области от 30.10.2015 №76 (в редакции от 16.12.2016 №86, от 13.12.2017 №88)</t>
  </si>
  <si>
    <t>открытая</t>
  </si>
  <si>
    <t>Разветьевский сельсовет</t>
  </si>
  <si>
    <t>Студенокский сельсовет</t>
  </si>
  <si>
    <t xml:space="preserve">МУП «Районное коммунальное хозяйство»  </t>
  </si>
  <si>
    <t>Курский район</t>
  </si>
  <si>
    <t xml:space="preserve"> Клюквинский сельсовет</t>
  </si>
  <si>
    <t xml:space="preserve">АО "ГАЗСПЕЦРЕСУРС" </t>
  </si>
  <si>
    <t>ФГБУ "ЦЖКУ" Минобороны России</t>
  </si>
  <si>
    <t>компонент на теплоноситель, руб./м3</t>
  </si>
  <si>
    <t>Рышковский сельсовет</t>
  </si>
  <si>
    <t>Моковский сельсовет</t>
  </si>
  <si>
    <t>Щетинский сельсовет</t>
  </si>
  <si>
    <t>МУП ЖКХ "Родник"</t>
  </si>
  <si>
    <t>Курчатовский район</t>
  </si>
  <si>
    <t>п.им. К.Либкнехта</t>
  </si>
  <si>
    <t xml:space="preserve">ГУПКО "Курскоблжилкомхоз"                              </t>
  </si>
  <si>
    <t xml:space="preserve"> п. Медвенка</t>
  </si>
  <si>
    <t>Обоянский район</t>
  </si>
  <si>
    <t>г. Обоянь</t>
  </si>
  <si>
    <t>ООО "Обоянские Коммунальные Тепловые Сети"</t>
  </si>
  <si>
    <t>Октябрьский район</t>
  </si>
  <si>
    <t>п.Прямицыно</t>
  </si>
  <si>
    <t>Поныровский район</t>
  </si>
  <si>
    <t>п.Поныри</t>
  </si>
  <si>
    <t>ООО Теплосети п.Поныри</t>
  </si>
  <si>
    <t>город Рыльск</t>
  </si>
  <si>
    <t>ООО "ПРОМ-ЭНЕРГО-СЕРВИС"</t>
  </si>
  <si>
    <t xml:space="preserve">ФГБУ "Санаторий "Марьино" </t>
  </si>
  <si>
    <t>ГУПКО "Курскоблжилкомхоз"</t>
  </si>
  <si>
    <t>Закрытая</t>
  </si>
  <si>
    <t>Советский район</t>
  </si>
  <si>
    <t>Советский сельсовет</t>
  </si>
  <si>
    <t>Суджанский район</t>
  </si>
  <si>
    <t>г.Суджа</t>
  </si>
  <si>
    <t>МУП КЭТС г. Суджи</t>
  </si>
  <si>
    <t>Черемисиновский район</t>
  </si>
  <si>
    <t>Краснополянский  сельсовет</t>
  </si>
  <si>
    <t>город Железногорск</t>
  </si>
  <si>
    <t xml:space="preserve">МУП "Гортеплосеть"
</t>
  </si>
  <si>
    <t>ООО "Комфорт"</t>
  </si>
  <si>
    <t>город Курск</t>
  </si>
  <si>
    <t>Курский завод "Маяк" - филиал АО "Нижегородское научно-производственное объединение имени М.В.Фрунзе"</t>
  </si>
  <si>
    <t>ООО "Теплогенерирующая компания"</t>
  </si>
  <si>
    <t xml:space="preserve">ГУПКО "Курскоблжилкомхоз"                       </t>
  </si>
  <si>
    <t xml:space="preserve">МУП "Курские городские коммунальные тепловые сети"
</t>
  </si>
  <si>
    <t>ООО "Агропроект"</t>
  </si>
  <si>
    <t>Постановления КТЦ Курской области от 10.10.2018 №32, 33</t>
  </si>
  <si>
    <t>город Курчатов</t>
  </si>
  <si>
    <t>АО «Концерн Росэнергоатом» (филиал «Курская атомная станция»)</t>
  </si>
  <si>
    <t>г.Щигры</t>
  </si>
  <si>
    <t>г.Льгов</t>
  </si>
  <si>
    <t>г.Фатеж</t>
  </si>
  <si>
    <t>ОБЪЕМ ТЭ 
на ПОДОГРЕВ НАСЕЛЕНИЮ
1 полугодия</t>
  </si>
  <si>
    <t>ОБЪЕМ ТЭ 
на ПОДОГРЕВ НАСЕЛЕНИЮ 
2 полугодия</t>
  </si>
  <si>
    <t>ГОДОВОЙ ОБЪЕМ ТЭ 
на ПОДОГРЕВ НАСЕЛЕНИЮ</t>
  </si>
  <si>
    <t>ОБЪЕМ М3  ГВС  НАСЕЛЕНИЮ
1 полугодия</t>
  </si>
  <si>
    <t>ОБЪЕМ М3  ГВС  НАСЕЛЕНИЮ
2 полугодия</t>
  </si>
  <si>
    <t>ГОДОВОЙ  М3  ГВС  НАСЕЛЕНИЮ</t>
  </si>
  <si>
    <t>ОБЪЕМ ТЭ 
на ПОДОГРЕВ ЮРЛИЦАМ 
2 полугодия</t>
  </si>
  <si>
    <t>ОБЪЕМ ТЭ 
на ПОДОГРЕВ ЮРЛИЦАМ 
1 полугодия</t>
  </si>
  <si>
    <t>ГОДОВОЙ ОБЪЕМ ТЭ 
на ПОДОГРЕВ ЮРЛИЦАМ</t>
  </si>
  <si>
    <t>ОБЪЕМ М3  ГВС ЮРЛИЦАМ 
1 полугодия</t>
  </si>
  <si>
    <t>ОБЪЕМ М3  ГВС ЮРЛИЦАМ 
2 полугодия</t>
  </si>
  <si>
    <t xml:space="preserve">ВСЕГО ГОДОВОЙ ОБЪЕМ ТЭ НА ПОДОГРЕВ </t>
  </si>
  <si>
    <t>ГОДОВОЙ ОБЪЕМ  М3  ГВС ЮРЛИЦАМ</t>
  </si>
  <si>
    <t>ОБЩИЙ ОБЪЕМ ТЭ 
1 полугодие</t>
  </si>
  <si>
    <t>ОБЩИЙ ОБЪЕМ ТЭ 
2 полугодие</t>
  </si>
  <si>
    <t xml:space="preserve"> Ивановский сельсовет</t>
  </si>
  <si>
    <t>Рыльский район</t>
  </si>
  <si>
    <t>Щигровский район</t>
  </si>
  <si>
    <t>Фатежский район</t>
  </si>
  <si>
    <t>Система (открытая/закрытая)</t>
  </si>
  <si>
    <t>Льговский район</t>
  </si>
  <si>
    <t>ОБЩИЙ ОБЪЕМ ВОДЫ, м3 
1 полугодие</t>
  </si>
  <si>
    <t>ОБЩИЙ ОБЪЕМ ВОДЫ, м3 
2 полугодие</t>
  </si>
  <si>
    <t>ГОДОВОЙ ОБЩИЙ ОБЪЕМ ВОДЫ, м3</t>
  </si>
  <si>
    <t>млн.руб.</t>
  </si>
  <si>
    <t>Руб./м3</t>
  </si>
  <si>
    <t>ВЫРУЧКА комп ТЭ 
на 1 полуг</t>
  </si>
  <si>
    <t>ВЫРУЧКА  
комп Воды
на 1 полуг</t>
  </si>
  <si>
    <t>ВЫРУЧКА  
комп Воды
на 2 полуг</t>
  </si>
  <si>
    <t>Выручка в тарифах 1 полугодия</t>
  </si>
  <si>
    <t>Выручка в тарифах 2 полугодия</t>
  </si>
  <si>
    <t>М3</t>
  </si>
  <si>
    <t>КОЭФФИЦИЕНТ ПОДОГРЕВА</t>
  </si>
  <si>
    <t>ООО "Теткинское МУП ЖКХ"</t>
  </si>
  <si>
    <t>Наименование юридического лица</t>
  </si>
  <si>
    <t>Плательщик НДС</t>
  </si>
  <si>
    <t>АО "Концерн Росэнергоатом" (филиал "Курская атомная станция")</t>
  </si>
  <si>
    <t>да</t>
  </si>
  <si>
    <t>нет</t>
  </si>
  <si>
    <t>МУП "Кшенское" поселка Кшенский</t>
  </si>
  <si>
    <t>ООО "Комфорт" г. Железногорск</t>
  </si>
  <si>
    <t>ФГБУ "Санаторий Марьино"</t>
  </si>
  <si>
    <t>АО "ККХП"</t>
  </si>
  <si>
    <t>АО "ТЭСК"</t>
  </si>
  <si>
    <t>МУП "Гортеплосеть"</t>
  </si>
  <si>
    <t>МУП КЭТС г.Суджа</t>
  </si>
  <si>
    <t>МУП "Теплосеть"</t>
  </si>
  <si>
    <t>ООО "ГОТЭК-ЦПУ"</t>
  </si>
  <si>
    <t>ООО "Курские Внешние Коммунальные сети"</t>
  </si>
  <si>
    <t>ООО «НИАГАРА+»</t>
  </si>
  <si>
    <t>ООО "Свободинский электромеханический завод"</t>
  </si>
  <si>
    <t>ООО "Хомутовские КТС"</t>
  </si>
  <si>
    <t>ООО "Южная генерирующая компания"</t>
  </si>
  <si>
    <t>Филиал ФГБУ "ЦЖКУ" Минобороны России по ЗВО</t>
  </si>
  <si>
    <t>ООО "Жилсервис ЗЖБИ-3"</t>
  </si>
  <si>
    <t>МКУ "Управление обеспечения деятельности органов местного самоуправления"</t>
  </si>
  <si>
    <t>МУП "Районное коммунальное хозяйство"</t>
  </si>
  <si>
    <t>т</t>
  </si>
  <si>
    <t>сисм</t>
  </si>
  <si>
    <t>ВЫРУЧКА комп  ТЭ 
на 2 полуг</t>
  </si>
  <si>
    <t>ВЫРУЧКА</t>
  </si>
  <si>
    <t>АГРОПРОЕКТ в ШАБЛОНЕ С ОБЪЕМАМИ ХВС</t>
  </si>
  <si>
    <t>С НДС</t>
  </si>
  <si>
    <t>Тариф</t>
  </si>
  <si>
    <t>2 полуг</t>
  </si>
  <si>
    <t>Юрлица</t>
  </si>
  <si>
    <t>ОБЪЕМ М3</t>
  </si>
  <si>
    <t>ТАРИФ ЗА м3</t>
  </si>
  <si>
    <t>РАСЧЕТА ИНДЕКСА НА 2023</t>
  </si>
  <si>
    <t xml:space="preserve">Ворошневский сельсовет
</t>
  </si>
  <si>
    <t>п.Учительский Ивановский сельсовет</t>
  </si>
  <si>
    <t>РАСХОЖДЕНИЕ ПО АГРОПРОЕКТУ НА ВЕЛИЧИНУ ВОДОКАНАЛА</t>
  </si>
  <si>
    <t>Медвенский район</t>
  </si>
  <si>
    <t xml:space="preserve">ООО "Коммунальщик" </t>
  </si>
  <si>
    <t>Касторенский район</t>
  </si>
  <si>
    <t>Лачиновский сельсовет</t>
  </si>
  <si>
    <t>Компоненты</t>
  </si>
  <si>
    <t>Индивидуальный предприниматель Рустем Мансур Исмаилович</t>
  </si>
  <si>
    <t>ЭОТ на ПОДОГРЕВ 
на 1 полуг</t>
  </si>
  <si>
    <t>ЭОТ  на ПОДОГРЕВ
на 2 полуг</t>
  </si>
  <si>
    <t>Тариф населения на ПОДОГРЕВ
на 1 полуг</t>
  </si>
  <si>
    <t>Тариф населения на ПОДОГРЕВ
на 2 полуг</t>
  </si>
  <si>
    <t>ЭОТ за 1м3 на ХОЛВОДУ 
на 1 полуг</t>
  </si>
  <si>
    <t>ЭОТ за 1м3 на ХОЛВОДУ 
на 2 полуг</t>
  </si>
  <si>
    <t>Тариф за 1м3 населению на ХОЛВОДУ 
на 1 полуг</t>
  </si>
  <si>
    <t>Тариф за 1м3 населению на ХОЛВОДУ 
на 2 полуг</t>
  </si>
  <si>
    <t>ООО "Санаторий имени И.Д. Черняховского"</t>
  </si>
  <si>
    <t>Постановление КТЦ от 30.11.2023 № 230-вод, № 231-вод (в ред. пост. от 19.12.2024 № 218-вод, № 219-вод)</t>
  </si>
  <si>
    <t>Двухкомпонентные тарифы на горячую воду                                                                    (руб./м3, руб./Гкал с НДС)</t>
  </si>
  <si>
    <t>«АО «РИР Энерго» (филиал  АО «РИР Энерго» - «Курская генерация»)</t>
  </si>
  <si>
    <t>с 01.01.2026</t>
  </si>
  <si>
    <t>с 01.10.2026</t>
  </si>
  <si>
    <t>-</t>
  </si>
  <si>
    <t>Постановление КТЦ КО от 25.11.2022 № 77, в редакции постановлений от 30.11.2023 № 80, от 17.12.2024 № 62, от 19.12.2025 № 71</t>
  </si>
  <si>
    <t>Постановление КТЦ КО от 25.11.2022 № 244-вод, в редакции постановлений от 30.11.2023 № 235-вод, от 17.12.2024 № 176-вод,  от 19.12.2025 № 187-вод</t>
  </si>
  <si>
    <t>Постановление КТЦ КО от 16.11.2023 № 65 , в редакции постановлений от18.12.2024 № 66, от 19.12.2025 № 47)</t>
  </si>
  <si>
    <t>Постановление КТЦ КО от 23.11.2023 161-вод , в редакции постановления от 17.12.2024 № 172-вод</t>
  </si>
  <si>
    <t>Постановление КТЦ от 30.11.2023 № 230-вод, № 231-вод, в редакции постановлений от 19.12.2024 № 219-вод, от 19.12.2025 № 189-вод</t>
  </si>
  <si>
    <t>Постановление КТЦ КО от 16.11.2023 № 66, в редакции постановлений от 18.12.2024 № 79, от 19.12.2025 № 67</t>
  </si>
  <si>
    <t>Постановление КТЦ КО от 16.11.2023 № 67, в редакции постановлений от 19.12.2024 № 81, от 19.12.2025 № 68</t>
  </si>
  <si>
    <t>Постановления КТЦ КО от 14.12.2021 № 233-вод, в редакции постановлений от 18.11.2022 № 78-вод , 16.11.2023 № 132-вод, от 17.12.2024 № 178-вод, от 19.12.2025 № 195-вод</t>
  </si>
  <si>
    <t>Постановление КТЦ КО от 05.12.2023 
№ 241-вод, в редакции постановлений  
от 19.12.2024 № 215-вод, 19.12.2025 № 177-вод</t>
  </si>
  <si>
    <t>Постановление КТЦ КО  
от 05.12.2023  № 81,  в редакции постановлений  
от 17.12.2024 № 54, от 19.12.2025 № 55</t>
  </si>
  <si>
    <t>Постановление КТЦ КО  
от 05.12.2023 № 239-вод,  в редакции постановлений  
от 17.12.2024 № 170-вод, от 19.12.2025 № 181-вод</t>
  </si>
  <si>
    <t>Постановление КТЦ КО 
от 05.12.2023 № 239-вод,  в редакции постановлений  
от 17.12.2024 № 170-вод, от 19.12.2025 № 181-вод</t>
  </si>
  <si>
    <t>Постановление КТЦ КО от 05.12.2023 
№ 241-вод, в редакции постановлений 
от 19.12.2024 № 215-вод, 19.12.2025 № 177-вод</t>
  </si>
  <si>
    <t>Постановление КТЦ КО
от 29.11.2021  № 186-вод -187-вод , в редакции постановлений от 23.11.2022  № 230-вод, от 16.11.2023 № 134-вод, от 19.12.2024 № 225-вод, от 19.12.2025  № 171-вод</t>
  </si>
  <si>
    <t>Постановление КТЦ КО от 29.11.2021  № 60 , в редакции постановлений от 23.11.2022 № 68, от 16.11.2023 № 61, от 17.12.2024 № 55, 17.12.2024 № 55, от 19.12.2025 № 59</t>
  </si>
  <si>
    <t>Постановление КТЦ КО от 30.11.2023 № 237-вод , в редакции постановлений от 19.12.2024 № 223-вод, от 29.08.2025 № 16-вод, от 14.10.2025 № 28-вод, от 19.12.2025 № 173-вод</t>
  </si>
  <si>
    <t>Постановление КТЦ КО от 05.12.2023 
№ 241-вод, в редакции постановлений  
от 19.12.2024 № 215-вод, от 19.12.2025 № 177-вод</t>
  </si>
  <si>
    <t>Постановление КТЦ КО 
от 08.02.2024 № 4-вод, в редакции постановлений от 17.12.2024 № 174-вод, от 19.12.2025 № 169-вод</t>
  </si>
  <si>
    <t>Постановление КТЦ КО
от 26.10.2023 № 79-вод,
 в редакции постановлений  
от 19.12.2024 № 217-вод, от 19.12.2025 № 183-вод</t>
  </si>
  <si>
    <t>Постановление КТЦ КО от от 28.11.2023 № 74, в редакции постановлений от от 18.12.2024 № 64, от 29.08.2025 №24, от 19.12.2025 № 48</t>
  </si>
  <si>
    <t>Постановление КТЦ КО от 30.11.2023 № 233-вод, в редакции постановлений от 19.12.2024 № 221-вод, от 19.12.2025 № 185-вод</t>
  </si>
  <si>
    <t>Постановление КТЦ КО от 30.11.2023 № 233-вод , в редакции постановлений от 19.12.2024 № 221-вод, от 19.12.2025 № 185-вод</t>
  </si>
  <si>
    <t>Постановление КТЦ КО от 23.11.2023  № 162-вод, № 163-вод , в редакции постановлений от 18.12.2024 № № 182-вод, от 19.12.2025 № № 191-вод</t>
  </si>
  <si>
    <t>Постановление КТЦ КО от 23.11.2023 № 71 , в редакции постановлений от 18.12.2024 № 69, от 19.12.2025 № 74)</t>
  </si>
  <si>
    <t>Постановление КТЦ КО от 30.11.2023 № 224-225-вод, в редакции постановлений от 18.12.2024 № 184-вод, от 19.12.2025 № 193-вод</t>
  </si>
  <si>
    <t>Постановление КТЦ КО от 18.11.2022 № 79-вод, 80-вод , в редакции постановлений от 30.11.2023 № 229-вод, от 18.12.2024 № 186-вод, от 19.12.2025 № 167-вод</t>
  </si>
  <si>
    <t>Постановление КТЦ КО 
от 30.11.2023 № 227-вод, в редакции постановлений от 18.12.2024 № 188-вод, от 19.12.2025 № 179-вод</t>
  </si>
  <si>
    <t>Постановление КТЦ КО от 18.12.2018 № 281 , в редакции постановлений от 02.06.2019 № 12, от 17.12.2019 № 249, от 16.12.2020 № 257-вод, от 20.12.2021 № 267- вод, от 25.11.2022 № 238-вод, от 05.12.2023 № 243-вод, от 19.12.2024 № 227-вод, от 19.12.2025  № 175-вод</t>
  </si>
  <si>
    <t>Постановление КТЦ КО от 18.12.2018 № 62, в редакции постановлений от 17.12.2019 № 74, от 16.12.2020 № 64, от 20.12.2021 № 79, от 25.11.2022 № 75, от 05.12.2023 № 84, от 19.12.2024 № 89, от 20.05.2025 № 13, от 19.12.2025 № 51</t>
  </si>
  <si>
    <t>Постановление КТЦ КО от 30.11.2023 № 237-вод, в редакции постановлений  от 19.12.2024 № 223-вод, от 29.08.2025 № 16-вод, от 14.10.2025 № 28-вод, от 19.12.2025 № 173-вод</t>
  </si>
  <si>
    <t>Постановление КТЦ КО от 23.11.2023 № 69, в редакции постановлений от 10.12.2024 № 47, от 19.12.2025 № 49</t>
  </si>
  <si>
    <t>Постановление КТЦ КО 
от 16.11.2023 № 62,  в редакции постановлений  
от 10.12.2024 № 46, от 19.12.2025 № 56</t>
  </si>
  <si>
    <t>Постановление КТЦ КО от 05.12.2023 
№ 82, в редакции 
постановлений
от 17.12.2024 № 53, от  19.12.2025 № 53</t>
  </si>
  <si>
    <t>Информация об установленных двухкомпонентных тарифах на горячую воду, поставляемую потребителям Курской области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</si>
</sst>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9">
    <numFmt numFmtId="43" formatCode="_-* #,##0.00\ _₽_-;\-* #,##0.00\ _₽_-;_-* &quot;-&quot;??\ _₽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00"/>
    <numFmt numFmtId="169" formatCode="0.000%"/>
    <numFmt numFmtId="170" formatCode="_-* #,##0.000_р_._-;\-* #,##0.000_р_._-;_-* &quot;-&quot;??_р_._-;_-@_-"/>
    <numFmt numFmtId="171" formatCode="#,##0.0"/>
    <numFmt numFmtId="172" formatCode="0.0000"/>
    <numFmt numFmtId="173" formatCode="0.0%"/>
    <numFmt numFmtId="174" formatCode="_-* #,##0.00[$€-1]_-;\-* #,##0.00[$€-1]_-;_-* &quot;-&quot;??[$€-1]_-"/>
    <numFmt numFmtId="175" formatCode="0.0%_);\(0.0%\)"/>
    <numFmt numFmtId="176" formatCode="#,##0;\(#,##0\)"/>
    <numFmt numFmtId="177" formatCode="_-* #,##0.00\ _$_-;\-* #,##0.00\ _$_-;_-* &quot;-&quot;??\ _$_-;_-@_-"/>
    <numFmt numFmtId="178" formatCode="#.##0\.00"/>
    <numFmt numFmtId="179" formatCode="#\.00"/>
    <numFmt numFmtId="180" formatCode="\$#\.00"/>
    <numFmt numFmtId="181" formatCode="#\."/>
    <numFmt numFmtId="182" formatCode="General_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&quot;$&quot;#,##0_);[Red]\(&quot;$&quot;#,##0\)"/>
    <numFmt numFmtId="186" formatCode="\$#,##0\ ;\(\$#,##0\)"/>
    <numFmt numFmtId="187" formatCode="#,##0.000[$р.-419];\-#,##0.000[$р.-419]"/>
    <numFmt numFmtId="188" formatCode="_-* #,##0.0\ _$_-;\-* #,##0.0\ _$_-;_-* &quot;-&quot;??\ _$_-;_-@_-"/>
    <numFmt numFmtId="189" formatCode="0.0"/>
    <numFmt numFmtId="190" formatCode="#,##0.0_);\(#,##0.0\)"/>
    <numFmt numFmtId="191" formatCode="#,##0_ ;[Red]\-#,##0\ "/>
    <numFmt numFmtId="192" formatCode="#,##0_);[Blue]\(#,##0\)"/>
    <numFmt numFmtId="193" formatCode="_-* #,##0_-;\-* #,##0_-;_-* &quot;-&quot;_-;_-@_-"/>
    <numFmt numFmtId="194" formatCode="_-* #,##0.00_-;\-* #,##0.00_-;_-* &quot;-&quot;??_-;_-@_-"/>
    <numFmt numFmtId="195" formatCode="#,##0__\ \ \ \ "/>
    <numFmt numFmtId="196" formatCode="_-&quot;£&quot;* #,##0_-;\-&quot;£&quot;* #,##0_-;_-&quot;£&quot;* &quot;-&quot;_-;_-@_-"/>
    <numFmt numFmtId="197" formatCode="_-&quot;£&quot;* #,##0.00_-;\-&quot;£&quot;* #,##0.00_-;_-&quot;£&quot;* &quot;-&quot;??_-;_-@_-"/>
    <numFmt numFmtId="198" formatCode="#,##0.00&quot;т.р.&quot;;\-#,##0.00&quot;т.р.&quot;"/>
    <numFmt numFmtId="199" formatCode="#,##0.0;[Red]#,##0.0"/>
    <numFmt numFmtId="200" formatCode="_-* #,##0_đ_._-;\-* #,##0_đ_._-;_-* &quot;-&quot;_đ_._-;_-@_-"/>
    <numFmt numFmtId="201" formatCode="_-* #,##0.00_đ_._-;\-* #,##0.00_đ_._-;_-* &quot;-&quot;??_đ_._-;_-@_-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#,##0.000"/>
    <numFmt numFmtId="208" formatCode="0_)"/>
    <numFmt numFmtId="209" formatCode="_-* #,##0\ _р_._-;\-* #,##0\ _р_._-;_-* &quot;-&quot;\ _р_._-;_-@_-"/>
    <numFmt numFmtId="210" formatCode="_-* #,##0.00\ _р_._-;\-* #,##0.00\ _р_._-;_-* &quot;-&quot;??\ _р_._-;_-@_-"/>
    <numFmt numFmtId="211" formatCode="_-* #,##0\ _$_-;\-* #,##0\ _$_-;_-* &quot;-&quot;\ _$_-;_-@_-"/>
    <numFmt numFmtId="212" formatCode="#,##0.00_ ;\-#,##0.00\ "/>
    <numFmt numFmtId="213" formatCode="%#\.00"/>
    <numFmt numFmtId="214" formatCode="0.000000"/>
    <numFmt numFmtId="215" formatCode="_-* #,##0.0000_р_._-;\-* #,##0.0000_р_._-;_-* &quot;-&quot;??_р_._-;_-@_-"/>
    <numFmt numFmtId="216" formatCode="0.00000"/>
    <numFmt numFmtId="217" formatCode="_-* #,##0.00000_р_._-;\-* #,##0.00000_р_._-;_-* &quot;-&quot;??_р_._-;_-@_-"/>
    <numFmt numFmtId="218" formatCode="#,##0.0000"/>
    <numFmt numFmtId="219" formatCode="_-* #,##0.000000_р_._-;\-* #,##0.000000_р_._-;_-* &quot;-&quot;??_р_._-;_-@_-"/>
    <numFmt numFmtId="220" formatCode="_-* #,##0.0_р_._-;\-* #,##0.0_р_._-;_-* &quot;-&quot;??_р_._-;_-@_-"/>
    <numFmt numFmtId="221" formatCode="0.00000000"/>
  </numFmts>
  <fonts count="1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rgb="FF0000CC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2"/>
      <color rgb="FF0000CC"/>
      <name val="Calibri"/>
      <family val="2"/>
      <charset val="204"/>
      <scheme val="minor"/>
    </font>
    <font>
      <sz val="12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i/>
      <sz val="11"/>
      <color rgb="FF0000CC"/>
      <name val="Calibri"/>
      <family val="2"/>
      <charset val="204"/>
      <scheme val="minor"/>
    </font>
    <font>
      <i/>
      <sz val="14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  <scheme val="minor"/>
    </font>
    <font>
      <b/>
      <sz val="12"/>
      <color rgb="FF0000CC"/>
      <name val="Calibri"/>
      <family val="2"/>
      <charset val="204"/>
      <scheme val="minor"/>
    </font>
    <font>
      <b/>
      <sz val="11"/>
      <color rgb="FF0000CC"/>
      <name val="Times New Roman"/>
      <family val="1"/>
      <charset val="204"/>
    </font>
    <font>
      <b/>
      <i/>
      <sz val="11"/>
      <color rgb="FF0000CC"/>
      <name val="Times New Roman"/>
      <family val="1"/>
      <charset val="204"/>
    </font>
    <font>
      <i/>
      <sz val="11"/>
      <color rgb="FF0000CC"/>
      <name val="Times New Roman"/>
      <family val="1"/>
      <charset val="204"/>
    </font>
    <font>
      <b/>
      <i/>
      <sz val="14"/>
      <color rgb="FF0000CC"/>
      <name val="Times New Roman"/>
      <family val="1"/>
      <charset val="204"/>
    </font>
    <font>
      <i/>
      <sz val="14"/>
      <color rgb="FF0000CC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color rgb="FF0000CC"/>
      <name val="Times New Roman"/>
      <family val="1"/>
      <charset val="204"/>
    </font>
    <font>
      <i/>
      <sz val="10"/>
      <color rgb="FF0000CC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441">
    <xf numFmtId="0" fontId="0" fillId="0" borderId="0"/>
    <xf numFmtId="167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174" fontId="30" fillId="0" borderId="0"/>
    <xf numFmtId="0" fontId="31" fillId="0" borderId="0"/>
    <xf numFmtId="0" fontId="32" fillId="0" borderId="0"/>
    <xf numFmtId="173" fontId="33" fillId="0" borderId="0">
      <alignment vertical="top"/>
    </xf>
    <xf numFmtId="173" fontId="34" fillId="0" borderId="0">
      <alignment vertical="top"/>
    </xf>
    <xf numFmtId="175" fontId="34" fillId="15" borderId="0">
      <alignment vertical="top"/>
    </xf>
    <xf numFmtId="173" fontId="34" fillId="16" borderId="0">
      <alignment vertical="top"/>
    </xf>
    <xf numFmtId="40" fontId="35" fillId="0" borderId="0" applyFont="0" applyFill="0" applyBorder="0" applyAlignment="0" applyProtection="0"/>
    <xf numFmtId="0" fontId="36" fillId="0" borderId="0"/>
    <xf numFmtId="0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0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7" fillId="0" borderId="0"/>
    <xf numFmtId="0" fontId="30" fillId="0" borderId="0"/>
    <xf numFmtId="174" fontId="30" fillId="0" borderId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1" fillId="0" borderId="0"/>
    <xf numFmtId="174" fontId="31" fillId="0" borderId="0"/>
    <xf numFmtId="0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0" fontId="31" fillId="0" borderId="0"/>
    <xf numFmtId="174" fontId="31" fillId="0" borderId="0"/>
    <xf numFmtId="0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8" fillId="0" borderId="0"/>
    <xf numFmtId="0" fontId="31" fillId="0" borderId="0"/>
    <xf numFmtId="174" fontId="31" fillId="0" borderId="0"/>
    <xf numFmtId="177" fontId="38" fillId="0" borderId="0" applyFont="0" applyFill="0" applyBorder="0" applyAlignment="0" applyProtection="0"/>
    <xf numFmtId="178" fontId="39" fillId="0" borderId="0">
      <protection locked="0"/>
    </xf>
    <xf numFmtId="179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9" fontId="39" fillId="0" borderId="0">
      <protection locked="0"/>
    </xf>
    <xf numFmtId="179" fontId="39" fillId="0" borderId="0">
      <protection locked="0"/>
    </xf>
    <xf numFmtId="180" fontId="39" fillId="0" borderId="0">
      <protection locked="0"/>
    </xf>
    <xf numFmtId="180" fontId="39" fillId="0" borderId="0">
      <protection locked="0"/>
    </xf>
    <xf numFmtId="181" fontId="39" fillId="0" borderId="43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9" fillId="0" borderId="43">
      <protection locked="0"/>
    </xf>
    <xf numFmtId="181" fontId="39" fillId="0" borderId="43">
      <protection locked="0"/>
    </xf>
    <xf numFmtId="0" fontId="41" fillId="18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182" fontId="44" fillId="0" borderId="44">
      <protection locked="0"/>
    </xf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5" fillId="20" borderId="0" applyNumberFormat="0" applyBorder="0" applyAlignment="0" applyProtection="0"/>
    <xf numFmtId="10" fontId="46" fillId="0" borderId="0" applyNumberFormat="0" applyFill="0" applyBorder="0" applyAlignment="0"/>
    <xf numFmtId="0" fontId="47" fillId="0" borderId="0"/>
    <xf numFmtId="0" fontId="48" fillId="37" borderId="45" applyNumberFormat="0" applyAlignment="0" applyProtection="0"/>
    <xf numFmtId="0" fontId="49" fillId="0" borderId="45" applyNumberFormat="0" applyAlignment="0">
      <protection locked="0"/>
    </xf>
    <xf numFmtId="0" fontId="50" fillId="38" borderId="46" applyNumberFormat="0" applyAlignment="0" applyProtection="0"/>
    <xf numFmtId="0" fontId="51" fillId="0" borderId="12">
      <alignment horizontal="left" vertical="center"/>
    </xf>
    <xf numFmtId="165" fontId="3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167" fontId="32" fillId="0" borderId="0" applyFont="0" applyFill="0" applyBorder="0" applyAlignment="0" applyProtection="0"/>
    <xf numFmtId="3" fontId="53" fillId="0" borderId="0" applyFont="0" applyFill="0" applyBorder="0" applyAlignment="0" applyProtection="0"/>
    <xf numFmtId="182" fontId="54" fillId="39" borderId="44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166" fontId="38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0" fontId="53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55" fillId="0" borderId="0">
      <alignment vertical="top"/>
    </xf>
    <xf numFmtId="18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2" fillId="0" borderId="47" applyNumberFormat="0" applyFont="0" applyFill="0" applyAlignment="0" applyProtection="0"/>
    <xf numFmtId="0" fontId="56" fillId="0" borderId="0" applyNumberFormat="0" applyFill="0" applyBorder="0" applyAlignment="0" applyProtection="0"/>
    <xf numFmtId="38" fontId="57" fillId="0" borderId="0">
      <alignment vertical="top"/>
    </xf>
    <xf numFmtId="38" fontId="57" fillId="0" borderId="0">
      <alignment vertical="top"/>
    </xf>
    <xf numFmtId="38" fontId="57" fillId="0" borderId="0">
      <alignment vertical="top"/>
    </xf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37" fontId="32" fillId="0" borderId="0"/>
    <xf numFmtId="0" fontId="10" fillId="0" borderId="0"/>
    <xf numFmtId="0" fontId="58" fillId="0" borderId="0" applyNumberFormat="0" applyFill="0" applyBorder="0" applyAlignment="0" applyProtection="0"/>
    <xf numFmtId="189" fontId="59" fillId="0" borderId="0" applyFill="0" applyBorder="0" applyAlignment="0" applyProtection="0"/>
    <xf numFmtId="189" fontId="33" fillId="0" borderId="0" applyFill="0" applyBorder="0" applyAlignment="0" applyProtection="0"/>
    <xf numFmtId="189" fontId="60" fillId="0" borderId="0" applyFill="0" applyBorder="0" applyAlignment="0" applyProtection="0"/>
    <xf numFmtId="189" fontId="61" fillId="0" borderId="0" applyFill="0" applyBorder="0" applyAlignment="0" applyProtection="0"/>
    <xf numFmtId="189" fontId="62" fillId="0" borderId="0" applyFill="0" applyBorder="0" applyAlignment="0" applyProtection="0"/>
    <xf numFmtId="189" fontId="63" fillId="0" borderId="0" applyFill="0" applyBorder="0" applyAlignment="0" applyProtection="0"/>
    <xf numFmtId="189" fontId="64" fillId="0" borderId="0" applyFill="0" applyBorder="0" applyAlignment="0" applyProtection="0"/>
    <xf numFmtId="2" fontId="53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21" borderId="0" applyNumberFormat="0" applyBorder="0" applyAlignment="0" applyProtection="0"/>
    <xf numFmtId="173" fontId="69" fillId="16" borderId="12" applyNumberFormat="0" applyFont="0" applyBorder="0" applyAlignment="0" applyProtection="0"/>
    <xf numFmtId="0" fontId="52" fillId="0" borderId="0" applyFont="0" applyFill="0" applyBorder="0" applyAlignment="0" applyProtection="0">
      <alignment horizontal="right"/>
    </xf>
    <xf numFmtId="190" fontId="70" fillId="16" borderId="0" applyNumberFormat="0" applyFont="0" applyAlignment="0"/>
    <xf numFmtId="0" fontId="71" fillId="0" borderId="0" applyProtection="0">
      <alignment horizontal="right"/>
    </xf>
    <xf numFmtId="0" fontId="49" fillId="37" borderId="45" applyNumberFormat="0" applyAlignment="0"/>
    <xf numFmtId="0" fontId="72" fillId="0" borderId="0">
      <alignment vertical="top"/>
    </xf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5" fillId="0" borderId="50" applyNumberFormat="0" applyFill="0" applyAlignment="0" applyProtection="0"/>
    <xf numFmtId="0" fontId="75" fillId="0" borderId="0" applyNumberFormat="0" applyFill="0" applyBorder="0" applyAlignment="0" applyProtection="0"/>
    <xf numFmtId="2" fontId="76" fillId="40" borderId="0" applyAlignment="0">
      <alignment horizontal="right"/>
      <protection locked="0"/>
    </xf>
    <xf numFmtId="38" fontId="77" fillId="0" borderId="0">
      <alignment vertical="top"/>
    </xf>
    <xf numFmtId="38" fontId="77" fillId="0" borderId="0">
      <alignment vertical="top"/>
    </xf>
    <xf numFmtId="38" fontId="77" fillId="0" borderId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182" fontId="79" fillId="0" borderId="0"/>
    <xf numFmtId="0" fontId="32" fillId="0" borderId="0"/>
    <xf numFmtId="0" fontId="80" fillId="0" borderId="0" applyNumberFormat="0" applyFill="0" applyBorder="0" applyAlignment="0" applyProtection="0">
      <alignment vertical="top"/>
      <protection locked="0"/>
    </xf>
    <xf numFmtId="191" fontId="81" fillId="0" borderId="12">
      <alignment horizontal="center" vertical="center" wrapText="1"/>
    </xf>
    <xf numFmtId="0" fontId="82" fillId="24" borderId="45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38" fontId="34" fillId="0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92" fontId="34" fillId="16" borderId="0">
      <alignment vertical="top"/>
    </xf>
    <xf numFmtId="38" fontId="34" fillId="0" borderId="0">
      <alignment vertical="top"/>
    </xf>
    <xf numFmtId="0" fontId="84" fillId="0" borderId="51" applyNumberFormat="0" applyFill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5" fontId="86" fillId="0" borderId="12">
      <alignment horizontal="right"/>
      <protection locked="0"/>
    </xf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ill="0" applyBorder="0" applyProtection="0">
      <alignment vertical="center"/>
    </xf>
    <xf numFmtId="0" fontId="52" fillId="0" borderId="0" applyFont="0" applyFill="0" applyBorder="0" applyAlignment="0" applyProtection="0">
      <alignment horizontal="right"/>
    </xf>
    <xf numFmtId="3" fontId="38" fillId="0" borderId="52" applyFont="0" applyBorder="0">
      <alignment horizontal="center" vertical="center"/>
    </xf>
    <xf numFmtId="0" fontId="87" fillId="41" borderId="0" applyNumberFormat="0" applyBorder="0" applyAlignment="0" applyProtection="0"/>
    <xf numFmtId="0" fontId="41" fillId="0" borderId="53"/>
    <xf numFmtId="0" fontId="88" fillId="0" borderId="0" applyNumberFormat="0" applyFill="0" applyBorder="0" applyAlignment="0" applyProtection="0"/>
    <xf numFmtId="198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right"/>
    </xf>
    <xf numFmtId="0" fontId="38" fillId="0" borderId="0"/>
    <xf numFmtId="0" fontId="90" fillId="0" borderId="0"/>
    <xf numFmtId="0" fontId="52" fillId="0" borderId="0" applyFill="0" applyBorder="0" applyProtection="0">
      <alignment vertical="center"/>
    </xf>
    <xf numFmtId="0" fontId="91" fillId="0" borderId="0"/>
    <xf numFmtId="0" fontId="32" fillId="0" borderId="0"/>
    <xf numFmtId="0" fontId="30" fillId="0" borderId="0"/>
    <xf numFmtId="0" fontId="92" fillId="42" borderId="54" applyNumberFormat="0" applyFont="0" applyAlignment="0" applyProtection="0"/>
    <xf numFmtId="199" fontId="38" fillId="0" borderId="0" applyFont="0" applyAlignment="0">
      <alignment horizontal="center"/>
    </xf>
    <xf numFmtId="200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9" fillId="0" borderId="0"/>
    <xf numFmtId="202" fontId="69" fillId="0" borderId="0" applyFont="0" applyFill="0" applyBorder="0" applyAlignment="0" applyProtection="0"/>
    <xf numFmtId="203" fontId="69" fillId="0" borderId="0" applyFont="0" applyFill="0" applyBorder="0" applyAlignment="0" applyProtection="0"/>
    <xf numFmtId="0" fontId="93" fillId="37" borderId="55" applyNumberFormat="0" applyAlignment="0" applyProtection="0"/>
    <xf numFmtId="1" fontId="94" fillId="0" borderId="0" applyProtection="0">
      <alignment horizontal="right" vertical="center"/>
    </xf>
    <xf numFmtId="49" fontId="95" fillId="0" borderId="30" applyFill="0" applyProtection="0">
      <alignment vertical="center"/>
    </xf>
    <xf numFmtId="9" fontId="32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37" fontId="96" fillId="17" borderId="56"/>
    <xf numFmtId="37" fontId="96" fillId="17" borderId="56"/>
    <xf numFmtId="0" fontId="97" fillId="0" borderId="0" applyNumberFormat="0">
      <alignment horizontal="left"/>
    </xf>
    <xf numFmtId="204" fontId="98" fillId="0" borderId="57" applyBorder="0">
      <alignment horizontal="right"/>
      <protection locked="0"/>
    </xf>
    <xf numFmtId="49" fontId="99" fillId="0" borderId="12" applyNumberFormat="0">
      <alignment horizontal="left" vertical="center"/>
    </xf>
    <xf numFmtId="0" fontId="100" fillId="0" borderId="58">
      <alignment vertical="center"/>
    </xf>
    <xf numFmtId="4" fontId="101" fillId="17" borderId="55" applyNumberFormat="0" applyProtection="0">
      <alignment vertical="center"/>
    </xf>
    <xf numFmtId="4" fontId="102" fillId="17" borderId="55" applyNumberFormat="0" applyProtection="0">
      <alignment vertical="center"/>
    </xf>
    <xf numFmtId="4" fontId="101" fillId="17" borderId="55" applyNumberFormat="0" applyProtection="0">
      <alignment horizontal="left" vertical="center" indent="1"/>
    </xf>
    <xf numFmtId="4" fontId="101" fillId="17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4" fontId="101" fillId="44" borderId="55" applyNumberFormat="0" applyProtection="0">
      <alignment horizontal="right" vertical="center"/>
    </xf>
    <xf numFmtId="4" fontId="101" fillId="45" borderId="55" applyNumberFormat="0" applyProtection="0">
      <alignment horizontal="right" vertical="center"/>
    </xf>
    <xf numFmtId="4" fontId="101" fillId="46" borderId="55" applyNumberFormat="0" applyProtection="0">
      <alignment horizontal="right" vertical="center"/>
    </xf>
    <xf numFmtId="4" fontId="101" fillId="47" borderId="55" applyNumberFormat="0" applyProtection="0">
      <alignment horizontal="right" vertical="center"/>
    </xf>
    <xf numFmtId="4" fontId="101" fillId="48" borderId="55" applyNumberFormat="0" applyProtection="0">
      <alignment horizontal="right" vertical="center"/>
    </xf>
    <xf numFmtId="4" fontId="101" fillId="49" borderId="55" applyNumberFormat="0" applyProtection="0">
      <alignment horizontal="right" vertical="center"/>
    </xf>
    <xf numFmtId="4" fontId="101" fillId="50" borderId="55" applyNumberFormat="0" applyProtection="0">
      <alignment horizontal="right" vertical="center"/>
    </xf>
    <xf numFmtId="4" fontId="101" fillId="51" borderId="55" applyNumberFormat="0" applyProtection="0">
      <alignment horizontal="right" vertical="center"/>
    </xf>
    <xf numFmtId="4" fontId="101" fillId="52" borderId="55" applyNumberFormat="0" applyProtection="0">
      <alignment horizontal="right" vertical="center"/>
    </xf>
    <xf numFmtId="4" fontId="103" fillId="53" borderId="55" applyNumberFormat="0" applyProtection="0">
      <alignment horizontal="left" vertical="center" indent="1"/>
    </xf>
    <xf numFmtId="4" fontId="101" fillId="54" borderId="59" applyNumberFormat="0" applyProtection="0">
      <alignment horizontal="left" vertical="center" indent="1"/>
    </xf>
    <xf numFmtId="4" fontId="104" fillId="55" borderId="0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4" fontId="105" fillId="54" borderId="55" applyNumberFormat="0" applyProtection="0">
      <alignment horizontal="left" vertical="center" indent="1"/>
    </xf>
    <xf numFmtId="4" fontId="105" fillId="56" borderId="55" applyNumberFormat="0" applyProtection="0">
      <alignment horizontal="left" vertical="center" indent="1"/>
    </xf>
    <xf numFmtId="0" fontId="32" fillId="56" borderId="55" applyNumberFormat="0" applyProtection="0">
      <alignment horizontal="left" vertical="center" indent="1"/>
    </xf>
    <xf numFmtId="0" fontId="32" fillId="56" borderId="55" applyNumberFormat="0" applyProtection="0">
      <alignment horizontal="left" vertical="center" indent="1"/>
    </xf>
    <xf numFmtId="0" fontId="32" fillId="57" borderId="55" applyNumberFormat="0" applyProtection="0">
      <alignment horizontal="left" vertical="center" indent="1"/>
    </xf>
    <xf numFmtId="0" fontId="32" fillId="57" borderId="55" applyNumberFormat="0" applyProtection="0">
      <alignment horizontal="left" vertical="center" indent="1"/>
    </xf>
    <xf numFmtId="0" fontId="32" fillId="15" borderId="55" applyNumberFormat="0" applyProtection="0">
      <alignment horizontal="left" vertical="center" indent="1"/>
    </xf>
    <xf numFmtId="0" fontId="32" fillId="15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38" fillId="0" borderId="0"/>
    <xf numFmtId="0" fontId="38" fillId="0" borderId="0"/>
    <xf numFmtId="0" fontId="38" fillId="0" borderId="0"/>
    <xf numFmtId="0" fontId="38" fillId="0" borderId="0"/>
    <xf numFmtId="4" fontId="101" fillId="58" borderId="55" applyNumberFormat="0" applyProtection="0">
      <alignment vertical="center"/>
    </xf>
    <xf numFmtId="4" fontId="102" fillId="58" borderId="55" applyNumberFormat="0" applyProtection="0">
      <alignment vertical="center"/>
    </xf>
    <xf numFmtId="4" fontId="101" fillId="58" borderId="55" applyNumberFormat="0" applyProtection="0">
      <alignment horizontal="left" vertical="center" indent="1"/>
    </xf>
    <xf numFmtId="4" fontId="101" fillId="58" borderId="55" applyNumberFormat="0" applyProtection="0">
      <alignment horizontal="left" vertical="center" indent="1"/>
    </xf>
    <xf numFmtId="4" fontId="101" fillId="54" borderId="55" applyNumberFormat="0" applyProtection="0">
      <alignment horizontal="right" vertical="center"/>
    </xf>
    <xf numFmtId="4" fontId="102" fillId="54" borderId="55" applyNumberFormat="0" applyProtection="0">
      <alignment horizontal="right" vertical="center"/>
    </xf>
    <xf numFmtId="0" fontId="32" fillId="43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106" fillId="0" borderId="0"/>
    <xf numFmtId="4" fontId="107" fillId="54" borderId="55" applyNumberFormat="0" applyProtection="0">
      <alignment horizontal="right" vertical="center"/>
    </xf>
    <xf numFmtId="0" fontId="108" fillId="0" borderId="0">
      <alignment horizontal="left" vertical="center" wrapText="1"/>
    </xf>
    <xf numFmtId="0" fontId="32" fillId="0" borderId="0"/>
    <xf numFmtId="0" fontId="30" fillId="0" borderId="0"/>
    <xf numFmtId="0" fontId="109" fillId="0" borderId="0" applyBorder="0" applyProtection="0">
      <alignment vertical="center"/>
    </xf>
    <xf numFmtId="0" fontId="109" fillId="0" borderId="30" applyBorder="0" applyProtection="0">
      <alignment horizontal="right" vertical="center"/>
    </xf>
    <xf numFmtId="0" fontId="110" fillId="59" borderId="0" applyBorder="0" applyProtection="0">
      <alignment horizontal="centerContinuous" vertical="center"/>
    </xf>
    <xf numFmtId="0" fontId="110" fillId="60" borderId="30" applyBorder="0" applyProtection="0">
      <alignment horizontal="centerContinuous" vertical="center"/>
    </xf>
    <xf numFmtId="0" fontId="111" fillId="0" borderId="0"/>
    <xf numFmtId="38" fontId="112" fillId="61" borderId="0">
      <alignment horizontal="right" vertical="top"/>
    </xf>
    <xf numFmtId="38" fontId="112" fillId="61" borderId="0">
      <alignment horizontal="right" vertical="top"/>
    </xf>
    <xf numFmtId="38" fontId="112" fillId="61" borderId="0">
      <alignment horizontal="right" vertical="top"/>
    </xf>
    <xf numFmtId="0" fontId="91" fillId="0" borderId="0"/>
    <xf numFmtId="0" fontId="113" fillId="0" borderId="0" applyFill="0" applyBorder="0" applyProtection="0">
      <alignment horizontal="left"/>
    </xf>
    <xf numFmtId="0" fontId="67" fillId="0" borderId="60" applyFill="0" applyBorder="0" applyProtection="0">
      <alignment horizontal="left" vertical="top"/>
    </xf>
    <xf numFmtId="0" fontId="114" fillId="0" borderId="0">
      <alignment horizontal="centerContinuous"/>
    </xf>
    <xf numFmtId="0" fontId="115" fillId="0" borderId="60" applyFill="0" applyBorder="0" applyProtection="0"/>
    <xf numFmtId="0" fontId="115" fillId="0" borderId="0"/>
    <xf numFmtId="0" fontId="116" fillId="0" borderId="0" applyFill="0" applyBorder="0" applyProtection="0"/>
    <xf numFmtId="0" fontId="117" fillId="0" borderId="0"/>
    <xf numFmtId="0" fontId="118" fillId="0" borderId="0" applyNumberFormat="0" applyFill="0" applyBorder="0" applyAlignment="0" applyProtection="0"/>
    <xf numFmtId="49" fontId="119" fillId="57" borderId="61" applyNumberFormat="0">
      <alignment horizontal="center" vertical="center"/>
    </xf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1" fillId="0" borderId="47" applyFill="0" applyBorder="0" applyProtection="0">
      <alignment vertical="center"/>
    </xf>
    <xf numFmtId="0" fontId="122" fillId="0" borderId="0">
      <alignment horizontal="fill"/>
    </xf>
    <xf numFmtId="0" fontId="69" fillId="0" borderId="0"/>
    <xf numFmtId="0" fontId="123" fillId="0" borderId="0" applyNumberFormat="0" applyFill="0" applyBorder="0" applyAlignment="0" applyProtection="0"/>
    <xf numFmtId="0" fontId="124" fillId="0" borderId="30" applyBorder="0" applyProtection="0">
      <alignment horizontal="right"/>
    </xf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182" fontId="44" fillId="0" borderId="44">
      <protection locked="0"/>
    </xf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3" fontId="125" fillId="0" borderId="0">
      <alignment horizontal="center" vertical="center" textRotation="90" wrapText="1"/>
    </xf>
    <xf numFmtId="205" fontId="44" fillId="0" borderId="12">
      <alignment vertical="top" wrapText="1"/>
    </xf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128" fillId="0" borderId="0" applyNumberFormat="0" applyFill="0" applyBorder="0" applyAlignment="0" applyProtection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06" fontId="131" fillId="0" borderId="12">
      <alignment vertical="top" wrapText="1"/>
    </xf>
    <xf numFmtId="4" fontId="132" fillId="0" borderId="12">
      <alignment horizontal="left" vertical="center"/>
    </xf>
    <xf numFmtId="4" fontId="132" fillId="0" borderId="12"/>
    <xf numFmtId="4" fontId="132" fillId="62" borderId="12"/>
    <xf numFmtId="4" fontId="132" fillId="63" borderId="12"/>
    <xf numFmtId="4" fontId="133" fillId="64" borderId="12"/>
    <xf numFmtId="4" fontId="134" fillId="15" borderId="12"/>
    <xf numFmtId="4" fontId="135" fillId="0" borderId="12">
      <alignment horizontal="center" wrapText="1"/>
    </xf>
    <xf numFmtId="206" fontId="132" fillId="0" borderId="12"/>
    <xf numFmtId="206" fontId="131" fillId="0" borderId="12">
      <alignment horizontal="center" vertical="center" wrapText="1"/>
    </xf>
    <xf numFmtId="206" fontId="131" fillId="0" borderId="12">
      <alignment vertical="top" wrapText="1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36" fillId="0" borderId="0" applyBorder="0">
      <alignment horizontal="center" vertical="center" wrapText="1"/>
    </xf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5" applyBorder="0">
      <alignment horizontal="center" vertical="center" wrapText="1"/>
    </xf>
    <xf numFmtId="182" fontId="54" fillId="39" borderId="44"/>
    <xf numFmtId="4" fontId="92" fillId="17" borderId="12" applyBorder="0">
      <alignment horizontal="right"/>
    </xf>
    <xf numFmtId="49" fontId="140" fillId="0" borderId="0" applyBorder="0">
      <alignment vertical="center"/>
    </xf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3" fontId="54" fillId="0" borderId="12" applyBorder="0">
      <alignment vertical="center"/>
    </xf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38" fillId="0" borderId="0">
      <alignment wrapText="1"/>
    </xf>
    <xf numFmtId="0" fontId="138" fillId="0" borderId="0">
      <alignment horizontal="center" vertical="top" wrapText="1"/>
    </xf>
    <xf numFmtId="0" fontId="141" fillId="0" borderId="0">
      <alignment horizontal="centerContinuous" vertical="center" wrapText="1"/>
    </xf>
    <xf numFmtId="0" fontId="141" fillId="0" borderId="0">
      <alignment horizontal="centerContinuous" vertical="center" wrapText="1"/>
    </xf>
    <xf numFmtId="174" fontId="138" fillId="0" borderId="0">
      <alignment horizontal="center" vertical="top"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207" fontId="142" fillId="16" borderId="12">
      <alignment wrapText="1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64" fontId="143" fillId="0" borderId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49" fontId="125" fillId="0" borderId="12">
      <alignment horizontal="right" vertical="top" wrapText="1"/>
    </xf>
    <xf numFmtId="189" fontId="144" fillId="0" borderId="0">
      <alignment horizontal="right" vertical="top" wrapText="1"/>
    </xf>
    <xf numFmtId="49" fontId="92" fillId="0" borderId="0" applyBorder="0">
      <alignment vertical="top"/>
    </xf>
    <xf numFmtId="0" fontId="145" fillId="0" borderId="0"/>
    <xf numFmtId="0" fontId="32" fillId="0" borderId="0"/>
    <xf numFmtId="0" fontId="1" fillId="0" borderId="0"/>
    <xf numFmtId="0" fontId="145" fillId="0" borderId="0"/>
    <xf numFmtId="0" fontId="1" fillId="0" borderId="0"/>
    <xf numFmtId="0" fontId="10" fillId="0" borderId="0"/>
    <xf numFmtId="0" fontId="146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0" fontId="10" fillId="0" borderId="0"/>
    <xf numFmtId="0" fontId="32" fillId="0" borderId="0"/>
    <xf numFmtId="0" fontId="1" fillId="0" borderId="0"/>
    <xf numFmtId="0" fontId="32" fillId="0" borderId="0"/>
    <xf numFmtId="0" fontId="38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49" fontId="92" fillId="0" borderId="0" applyBorder="0">
      <alignment vertical="top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9" fontId="92" fillId="0" borderId="0" applyBorder="0">
      <alignment vertical="top"/>
    </xf>
    <xf numFmtId="0" fontId="147" fillId="0" borderId="0"/>
    <xf numFmtId="0" fontId="147" fillId="0" borderId="0"/>
    <xf numFmtId="0" fontId="1" fillId="0" borderId="0"/>
    <xf numFmtId="0" fontId="1" fillId="0" borderId="0"/>
    <xf numFmtId="208" fontId="79" fillId="0" borderId="0"/>
    <xf numFmtId="0" fontId="1" fillId="0" borderId="0"/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1" fontId="148" fillId="0" borderId="12">
      <alignment horizontal="left" vertical="center"/>
    </xf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206" fontId="149" fillId="0" borderId="12">
      <alignment vertical="top"/>
    </xf>
    <xf numFmtId="189" fontId="150" fillId="17" borderId="56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49" fontId="133" fillId="0" borderId="27">
      <alignment horizontal="left" vertical="center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168" fontId="151" fillId="0" borderId="12"/>
    <xf numFmtId="0" fontId="38" fillId="0" borderId="12" applyNumberFormat="0" applyFont="0" applyFill="0" applyAlignment="0" applyProtection="0"/>
    <xf numFmtId="3" fontId="152" fillId="65" borderId="27">
      <alignment horizontal="justify" vertical="center"/>
    </xf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4" fontId="30" fillId="0" borderId="0"/>
    <xf numFmtId="49" fontId="153" fillId="66" borderId="17" applyBorder="0" applyProtection="0">
      <alignment horizontal="left" vertical="center"/>
    </xf>
    <xf numFmtId="49" fontId="144" fillId="0" borderId="0"/>
    <xf numFmtId="49" fontId="154" fillId="0" borderId="0">
      <alignment vertical="top"/>
    </xf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209" fontId="38" fillId="0" borderId="0" applyFont="0" applyFill="0" applyBorder="0" applyAlignment="0" applyProtection="0"/>
    <xf numFmtId="210" fontId="38" fillId="0" borderId="0" applyFont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21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211" fontId="38" fillId="0" borderId="0" applyFont="0" applyFill="0" applyBorder="0" applyAlignment="0" applyProtection="0"/>
    <xf numFmtId="4" fontId="92" fillId="16" borderId="0" applyBorder="0">
      <alignment horizontal="right"/>
    </xf>
    <xf numFmtId="4" fontId="92" fillId="16" borderId="0" applyBorder="0">
      <alignment horizontal="right"/>
    </xf>
    <xf numFmtId="4" fontId="92" fillId="16" borderId="0" applyFont="0" applyBorder="0">
      <alignment horizontal="right"/>
    </xf>
    <xf numFmtId="4" fontId="92" fillId="16" borderId="0" applyBorder="0">
      <alignment horizontal="right"/>
    </xf>
    <xf numFmtId="4" fontId="92" fillId="67" borderId="63" applyBorder="0">
      <alignment horizontal="right"/>
    </xf>
    <xf numFmtId="4" fontId="92" fillId="67" borderId="63" applyBorder="0">
      <alignment horizontal="right"/>
    </xf>
    <xf numFmtId="4" fontId="92" fillId="16" borderId="12" applyFont="0" applyBorder="0">
      <alignment horizontal="right"/>
    </xf>
    <xf numFmtId="4" fontId="92" fillId="16" borderId="12" applyFont="0" applyBorder="0">
      <alignment horizontal="right"/>
    </xf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212" fontId="44" fillId="0" borderId="27">
      <alignment vertical="top" wrapText="1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3" fontId="38" fillId="0" borderId="0" applyFont="0" applyBorder="0">
      <alignment horizontal="center"/>
    </xf>
    <xf numFmtId="213" fontId="39" fillId="0" borderId="0">
      <protection locked="0"/>
    </xf>
    <xf numFmtId="213" fontId="39" fillId="0" borderId="0">
      <protection locked="0"/>
    </xf>
    <xf numFmtId="49" fontId="131" fillId="0" borderId="12">
      <alignment horizontal="center" vertical="center" wrapText="1"/>
    </xf>
    <xf numFmtId="0" fontId="44" fillId="0" borderId="12" applyBorder="0">
      <alignment horizontal="center" vertical="center" wrapText="1"/>
    </xf>
    <xf numFmtId="49" fontId="131" fillId="0" borderId="12">
      <alignment horizontal="center" vertical="center" wrapText="1"/>
    </xf>
    <xf numFmtId="49" fontId="108" fillId="0" borderId="12" applyNumberFormat="0" applyFill="0" applyAlignment="0" applyProtection="0"/>
    <xf numFmtId="207" fontId="38" fillId="0" borderId="0"/>
    <xf numFmtId="0" fontId="32" fillId="0" borderId="0"/>
  </cellStyleXfs>
  <cellXfs count="307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2" fontId="0" fillId="0" borderId="0" xfId="0" applyNumberFormat="1" applyFill="1"/>
    <xf numFmtId="0" fontId="5" fillId="0" borderId="0" xfId="0" applyFont="1" applyFill="1"/>
    <xf numFmtId="0" fontId="2" fillId="0" borderId="0" xfId="0" applyFont="1" applyFill="1"/>
    <xf numFmtId="2" fontId="3" fillId="0" borderId="0" xfId="0" applyNumberFormat="1" applyFont="1" applyFill="1"/>
    <xf numFmtId="0" fontId="7" fillId="0" borderId="0" xfId="0" applyFont="1" applyFill="1"/>
    <xf numFmtId="2" fontId="8" fillId="0" borderId="0" xfId="0" applyNumberFormat="1" applyFont="1"/>
    <xf numFmtId="2" fontId="3" fillId="0" borderId="0" xfId="0" applyNumberFormat="1" applyFont="1"/>
    <xf numFmtId="2" fontId="9" fillId="2" borderId="3" xfId="0" applyNumberFormat="1" applyFont="1" applyFill="1" applyBorder="1"/>
    <xf numFmtId="2" fontId="11" fillId="0" borderId="0" xfId="1" applyNumberFormat="1" applyFont="1"/>
    <xf numFmtId="0" fontId="13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0" borderId="13" xfId="0" applyFont="1" applyFill="1" applyBorder="1"/>
    <xf numFmtId="0" fontId="3" fillId="0" borderId="12" xfId="0" applyFont="1" applyFill="1" applyBorder="1"/>
    <xf numFmtId="2" fontId="3" fillId="0" borderId="19" xfId="0" applyNumberFormat="1" applyFont="1" applyFill="1" applyBorder="1"/>
    <xf numFmtId="0" fontId="17" fillId="0" borderId="14" xfId="0" applyFont="1" applyFill="1" applyBorder="1"/>
    <xf numFmtId="1" fontId="18" fillId="0" borderId="0" xfId="0" applyNumberFormat="1" applyFont="1"/>
    <xf numFmtId="2" fontId="18" fillId="0" borderId="0" xfId="0" applyNumberFormat="1" applyFont="1" applyFill="1"/>
    <xf numFmtId="2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/>
    <xf numFmtId="2" fontId="18" fillId="0" borderId="0" xfId="0" applyNumberFormat="1" applyFont="1"/>
    <xf numFmtId="0" fontId="18" fillId="0" borderId="0" xfId="0" applyFont="1"/>
    <xf numFmtId="10" fontId="20" fillId="0" borderId="0" xfId="2" applyNumberFormat="1" applyFont="1"/>
    <xf numFmtId="168" fontId="18" fillId="0" borderId="0" xfId="1" applyNumberFormat="1" applyFont="1" applyFill="1"/>
    <xf numFmtId="168" fontId="18" fillId="0" borderId="0" xfId="0" applyNumberFormat="1" applyFont="1"/>
    <xf numFmtId="0" fontId="19" fillId="6" borderId="24" xfId="0" applyFont="1" applyFill="1" applyBorder="1" applyAlignment="1">
      <alignment horizontal="right"/>
    </xf>
    <xf numFmtId="0" fontId="24" fillId="7" borderId="13" xfId="0" applyFont="1" applyFill="1" applyBorder="1" applyAlignment="1">
      <alignment horizontal="center" vertical="center"/>
    </xf>
    <xf numFmtId="2" fontId="26" fillId="0" borderId="0" xfId="0" applyNumberFormat="1" applyFont="1" applyFill="1"/>
    <xf numFmtId="2" fontId="26" fillId="0" borderId="0" xfId="0" applyNumberFormat="1" applyFont="1" applyFill="1" applyAlignment="1">
      <alignment horizontal="right"/>
    </xf>
    <xf numFmtId="0" fontId="24" fillId="0" borderId="8" xfId="0" applyFont="1" applyFill="1" applyBorder="1" applyAlignment="1">
      <alignment horizontal="center"/>
    </xf>
    <xf numFmtId="2" fontId="27" fillId="8" borderId="25" xfId="0" applyNumberFormat="1" applyFont="1" applyFill="1" applyBorder="1" applyAlignment="1">
      <alignment horizontal="center" vertical="center"/>
    </xf>
    <xf numFmtId="2" fontId="27" fillId="0" borderId="25" xfId="0" applyNumberFormat="1" applyFont="1" applyFill="1" applyBorder="1" applyAlignment="1">
      <alignment horizontal="center" vertical="center"/>
    </xf>
    <xf numFmtId="2" fontId="28" fillId="12" borderId="6" xfId="0" applyNumberFormat="1" applyFont="1" applyFill="1" applyBorder="1" applyAlignment="1">
      <alignment horizontal="center" vertical="center" wrapText="1"/>
    </xf>
    <xf numFmtId="2" fontId="27" fillId="12" borderId="25" xfId="0" applyNumberFormat="1" applyFont="1" applyFill="1" applyBorder="1" applyAlignment="1">
      <alignment horizontal="center" vertical="center" wrapText="1"/>
    </xf>
    <xf numFmtId="168" fontId="29" fillId="9" borderId="28" xfId="0" applyNumberFormat="1" applyFont="1" applyFill="1" applyBorder="1" applyAlignment="1">
      <alignment horizontal="center" vertical="center" wrapText="1"/>
    </xf>
    <xf numFmtId="2" fontId="18" fillId="8" borderId="12" xfId="0" applyNumberFormat="1" applyFont="1" applyFill="1" applyBorder="1"/>
    <xf numFmtId="2" fontId="18" fillId="0" borderId="12" xfId="0" applyNumberFormat="1" applyFont="1" applyFill="1" applyBorder="1"/>
    <xf numFmtId="2" fontId="18" fillId="12" borderId="12" xfId="0" applyNumberFormat="1" applyFont="1" applyFill="1" applyBorder="1"/>
    <xf numFmtId="168" fontId="18" fillId="0" borderId="31" xfId="3" applyNumberFormat="1" applyFont="1" applyBorder="1"/>
    <xf numFmtId="4" fontId="20" fillId="0" borderId="32" xfId="0" applyNumberFormat="1" applyFont="1" applyBorder="1" applyAlignment="1">
      <alignment horizontal="right"/>
    </xf>
    <xf numFmtId="4" fontId="20" fillId="0" borderId="33" xfId="0" applyNumberFormat="1" applyFont="1" applyBorder="1" applyAlignment="1">
      <alignment horizontal="right"/>
    </xf>
    <xf numFmtId="171" fontId="18" fillId="0" borderId="34" xfId="0" applyNumberFormat="1" applyFont="1" applyBorder="1" applyAlignment="1">
      <alignment horizontal="right"/>
    </xf>
    <xf numFmtId="10" fontId="20" fillId="0" borderId="35" xfId="2" applyNumberFormat="1" applyFont="1" applyBorder="1" applyAlignment="1">
      <alignment horizontal="right"/>
    </xf>
    <xf numFmtId="171" fontId="18" fillId="0" borderId="36" xfId="0" applyNumberFormat="1" applyFont="1" applyBorder="1" applyAlignment="1">
      <alignment horizontal="right"/>
    </xf>
    <xf numFmtId="0" fontId="20" fillId="0" borderId="0" xfId="0" applyFont="1"/>
    <xf numFmtId="4" fontId="18" fillId="0" borderId="37" xfId="3" applyNumberFormat="1" applyFont="1" applyBorder="1"/>
    <xf numFmtId="4" fontId="18" fillId="0" borderId="38" xfId="0" applyNumberFormat="1" applyFont="1" applyBorder="1" applyAlignment="1">
      <alignment horizontal="right"/>
    </xf>
    <xf numFmtId="171" fontId="20" fillId="0" borderId="39" xfId="0" applyNumberFormat="1" applyFont="1" applyBorder="1" applyAlignment="1">
      <alignment horizontal="right"/>
    </xf>
    <xf numFmtId="171" fontId="18" fillId="0" borderId="40" xfId="0" applyNumberFormat="1" applyFont="1" applyBorder="1" applyAlignment="1">
      <alignment horizontal="right"/>
    </xf>
    <xf numFmtId="10" fontId="20" fillId="0" borderId="20" xfId="2" applyNumberFormat="1" applyFont="1" applyBorder="1" applyAlignment="1">
      <alignment horizontal="right"/>
    </xf>
    <xf numFmtId="2" fontId="18" fillId="8" borderId="20" xfId="0" applyNumberFormat="1" applyFont="1" applyFill="1" applyBorder="1"/>
    <xf numFmtId="2" fontId="18" fillId="12" borderId="0" xfId="0" applyNumberFormat="1" applyFont="1" applyFill="1"/>
    <xf numFmtId="2" fontId="18" fillId="12" borderId="0" xfId="0" applyNumberFormat="1" applyFont="1" applyFill="1" applyAlignment="1">
      <alignment horizontal="right"/>
    </xf>
    <xf numFmtId="1" fontId="18" fillId="0" borderId="0" xfId="0" applyNumberFormat="1" applyFont="1" applyFill="1"/>
    <xf numFmtId="0" fontId="18" fillId="0" borderId="0" xfId="0" applyFont="1" applyFill="1"/>
    <xf numFmtId="10" fontId="20" fillId="0" borderId="0" xfId="2" applyNumberFormat="1" applyFont="1" applyFill="1"/>
    <xf numFmtId="0" fontId="156" fillId="0" borderId="0" xfId="2027" applyFont="1"/>
    <xf numFmtId="0" fontId="156" fillId="0" borderId="0" xfId="2027" applyFont="1" applyFill="1"/>
    <xf numFmtId="0" fontId="156" fillId="0" borderId="0" xfId="2027" applyFont="1" applyFill="1" applyBorder="1"/>
    <xf numFmtId="0" fontId="156" fillId="0" borderId="0" xfId="2027" applyFont="1" applyFill="1" applyAlignment="1">
      <alignment wrapText="1"/>
    </xf>
    <xf numFmtId="0" fontId="26" fillId="0" borderId="0" xfId="2027" applyFont="1" applyFill="1" applyBorder="1" applyAlignment="1">
      <alignment horizontal="center" vertical="center" wrapText="1"/>
    </xf>
    <xf numFmtId="2" fontId="26" fillId="0" borderId="0" xfId="2027" applyNumberFormat="1" applyFont="1" applyFill="1" applyBorder="1" applyAlignment="1">
      <alignment horizontal="center" vertical="center"/>
    </xf>
    <xf numFmtId="2" fontId="26" fillId="0" borderId="0" xfId="2027" applyNumberFormat="1" applyFont="1" applyFill="1" applyBorder="1" applyAlignment="1">
      <alignment vertical="center"/>
    </xf>
    <xf numFmtId="0" fontId="26" fillId="0" borderId="0" xfId="2027" applyFont="1" applyFill="1" applyBorder="1" applyAlignment="1">
      <alignment horizontal="left" vertical="center" wrapText="1"/>
    </xf>
    <xf numFmtId="0" fontId="159" fillId="0" borderId="0" xfId="2027" applyFont="1" applyFill="1"/>
    <xf numFmtId="0" fontId="159" fillId="0" borderId="0" xfId="2027" applyFont="1" applyFill="1" applyAlignment="1">
      <alignment wrapText="1"/>
    </xf>
    <xf numFmtId="0" fontId="27" fillId="0" borderId="0" xfId="2027" applyFont="1" applyFill="1" applyBorder="1"/>
    <xf numFmtId="0" fontId="159" fillId="0" borderId="0" xfId="2027" applyFont="1" applyFill="1" applyBorder="1" applyAlignment="1">
      <alignment wrapText="1"/>
    </xf>
    <xf numFmtId="0" fontId="27" fillId="0" borderId="0" xfId="2027" applyFont="1" applyFill="1" applyBorder="1" applyAlignment="1">
      <alignment wrapText="1"/>
    </xf>
    <xf numFmtId="0" fontId="27" fillId="0" borderId="0" xfId="2027" applyFont="1" applyFill="1" applyBorder="1" applyAlignment="1"/>
    <xf numFmtId="0" fontId="157" fillId="0" borderId="0" xfId="2027" applyFont="1" applyFill="1" applyBorder="1" applyAlignment="1"/>
    <xf numFmtId="0" fontId="159" fillId="0" borderId="0" xfId="2027" applyFont="1" applyFill="1" applyBorder="1"/>
    <xf numFmtId="0" fontId="27" fillId="0" borderId="0" xfId="2027" applyFont="1" applyFill="1"/>
    <xf numFmtId="0" fontId="27" fillId="0" borderId="0" xfId="2027" applyFont="1" applyFill="1" applyAlignment="1">
      <alignment wrapText="1"/>
    </xf>
    <xf numFmtId="0" fontId="156" fillId="0" borderId="0" xfId="2027" applyFont="1" applyFill="1" applyBorder="1" applyAlignment="1">
      <alignment wrapText="1"/>
    </xf>
    <xf numFmtId="0" fontId="161" fillId="0" borderId="0" xfId="2027" applyFont="1" applyFill="1"/>
    <xf numFmtId="0" fontId="8" fillId="0" borderId="14" xfId="0" applyFont="1" applyFill="1" applyBorder="1"/>
    <xf numFmtId="2" fontId="11" fillId="0" borderId="18" xfId="0" applyNumberFormat="1" applyFont="1" applyFill="1" applyBorder="1"/>
    <xf numFmtId="2" fontId="7" fillId="0" borderId="0" xfId="0" applyNumberFormat="1" applyFont="1" applyFill="1"/>
    <xf numFmtId="2" fontId="11" fillId="0" borderId="20" xfId="0" applyNumberFormat="1" applyFont="1" applyFill="1" applyBorder="1"/>
    <xf numFmtId="0" fontId="162" fillId="68" borderId="10" xfId="0" applyFont="1" applyFill="1" applyBorder="1" applyAlignment="1">
      <alignment horizontal="center" vertical="center" wrapText="1"/>
    </xf>
    <xf numFmtId="0" fontId="162" fillId="68" borderId="11" xfId="0" applyFont="1" applyFill="1" applyBorder="1" applyAlignment="1">
      <alignment horizontal="center" vertical="center" wrapText="1"/>
    </xf>
    <xf numFmtId="0" fontId="14" fillId="69" borderId="8" xfId="0" applyFont="1" applyFill="1" applyBorder="1" applyAlignment="1">
      <alignment horizontal="center" vertical="center" wrapText="1"/>
    </xf>
    <xf numFmtId="2" fontId="8" fillId="0" borderId="16" xfId="0" applyNumberFormat="1" applyFont="1" applyFill="1" applyBorder="1"/>
    <xf numFmtId="2" fontId="8" fillId="0" borderId="18" xfId="0" applyNumberFormat="1" applyFont="1" applyFill="1" applyBorder="1"/>
    <xf numFmtId="2" fontId="8" fillId="0" borderId="30" xfId="0" applyNumberFormat="1" applyFont="1" applyFill="1" applyBorder="1"/>
    <xf numFmtId="2" fontId="8" fillId="0" borderId="19" xfId="0" applyNumberFormat="1" applyFont="1" applyFill="1" applyBorder="1"/>
    <xf numFmtId="0" fontId="162" fillId="7" borderId="11" xfId="0" applyFont="1" applyFill="1" applyBorder="1" applyAlignment="1">
      <alignment horizontal="center" vertical="center" wrapText="1"/>
    </xf>
    <xf numFmtId="0" fontId="14" fillId="70" borderId="8" xfId="0" applyFont="1" applyFill="1" applyBorder="1" applyAlignment="1">
      <alignment horizontal="center" vertical="center" wrapText="1"/>
    </xf>
    <xf numFmtId="0" fontId="14" fillId="70" borderId="10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63" fillId="69" borderId="10" xfId="0" applyFont="1" applyFill="1" applyBorder="1" applyAlignment="1">
      <alignment horizontal="center" vertical="center" wrapText="1"/>
    </xf>
    <xf numFmtId="0" fontId="163" fillId="69" borderId="9" xfId="0" applyFont="1" applyFill="1" applyBorder="1" applyAlignment="1">
      <alignment horizontal="center" vertical="center" wrapText="1"/>
    </xf>
    <xf numFmtId="0" fontId="163" fillId="6" borderId="10" xfId="0" applyFont="1" applyFill="1" applyBorder="1" applyAlignment="1">
      <alignment horizontal="center" vertical="center" wrapText="1"/>
    </xf>
    <xf numFmtId="0" fontId="163" fillId="6" borderId="3" xfId="0" applyFont="1" applyFill="1" applyBorder="1" applyAlignment="1">
      <alignment horizontal="center" vertical="center" wrapText="1"/>
    </xf>
    <xf numFmtId="0" fontId="14" fillId="70" borderId="11" xfId="0" applyFont="1" applyFill="1" applyBorder="1" applyAlignment="1">
      <alignment horizontal="center" vertical="center" wrapText="1"/>
    </xf>
    <xf numFmtId="2" fontId="164" fillId="0" borderId="19" xfId="0" applyNumberFormat="1" applyFont="1" applyFill="1" applyBorder="1"/>
    <xf numFmtId="0" fontId="16" fillId="13" borderId="10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2" fontId="8" fillId="0" borderId="20" xfId="0" applyNumberFormat="1" applyFont="1" applyFill="1" applyBorder="1"/>
    <xf numFmtId="2" fontId="164" fillId="0" borderId="17" xfId="0" applyNumberFormat="1" applyFont="1" applyFill="1" applyBorder="1"/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2" fontId="165" fillId="0" borderId="19" xfId="0" applyNumberFormat="1" applyFont="1" applyBorder="1"/>
    <xf numFmtId="2" fontId="165" fillId="0" borderId="18" xfId="0" applyNumberFormat="1" applyFont="1" applyBorder="1"/>
    <xf numFmtId="0" fontId="14" fillId="5" borderId="9" xfId="0" applyFont="1" applyFill="1" applyBorder="1" applyAlignment="1">
      <alignment horizontal="center" vertical="center" wrapText="1"/>
    </xf>
    <xf numFmtId="2" fontId="8" fillId="0" borderId="30" xfId="0" applyNumberFormat="1" applyFont="1" applyBorder="1"/>
    <xf numFmtId="0" fontId="14" fillId="5" borderId="10" xfId="0" applyFont="1" applyFill="1" applyBorder="1" applyAlignment="1">
      <alignment horizontal="center" vertical="center" wrapText="1"/>
    </xf>
    <xf numFmtId="2" fontId="8" fillId="0" borderId="18" xfId="0" applyNumberFormat="1" applyFont="1" applyBorder="1"/>
    <xf numFmtId="2" fontId="164" fillId="0" borderId="18" xfId="0" applyNumberFormat="1" applyFont="1" applyBorder="1"/>
    <xf numFmtId="0" fontId="8" fillId="3" borderId="12" xfId="0" applyFont="1" applyFill="1" applyBorder="1"/>
    <xf numFmtId="0" fontId="7" fillId="0" borderId="0" xfId="0" applyFont="1"/>
    <xf numFmtId="0" fontId="16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/>
    <xf numFmtId="0" fontId="168" fillId="0" borderId="15" xfId="0" applyFont="1" applyFill="1" applyBorder="1"/>
    <xf numFmtId="0" fontId="168" fillId="0" borderId="22" xfId="0" applyFont="1" applyFill="1" applyBorder="1"/>
    <xf numFmtId="0" fontId="168" fillId="0" borderId="14" xfId="0" applyFont="1" applyFill="1" applyBorder="1"/>
    <xf numFmtId="0" fontId="159" fillId="0" borderId="0" xfId="2027" applyFont="1" applyFill="1" applyBorder="1" applyAlignment="1">
      <alignment horizontal="center" vertical="center" wrapText="1"/>
    </xf>
    <xf numFmtId="0" fontId="8" fillId="0" borderId="0" xfId="0" applyFont="1" applyFill="1"/>
    <xf numFmtId="2" fontId="8" fillId="0" borderId="0" xfId="0" applyNumberFormat="1" applyFont="1" applyFill="1"/>
    <xf numFmtId="0" fontId="169" fillId="0" borderId="0" xfId="0" applyFont="1" applyFill="1"/>
    <xf numFmtId="0" fontId="170" fillId="0" borderId="6" xfId="0" applyFont="1" applyFill="1" applyBorder="1" applyAlignment="1">
      <alignment horizontal="center" vertical="center" wrapText="1"/>
    </xf>
    <xf numFmtId="2" fontId="8" fillId="0" borderId="14" xfId="0" applyNumberFormat="1" applyFont="1" applyFill="1" applyBorder="1"/>
    <xf numFmtId="0" fontId="8" fillId="0" borderId="13" xfId="0" applyFont="1" applyFill="1" applyBorder="1"/>
    <xf numFmtId="0" fontId="26" fillId="0" borderId="0" xfId="2027" applyFont="1" applyFill="1" applyBorder="1" applyAlignment="1">
      <alignment vertical="center" wrapText="1"/>
    </xf>
    <xf numFmtId="169" fontId="19" fillId="2" borderId="64" xfId="2" applyNumberFormat="1" applyFont="1" applyFill="1" applyBorder="1"/>
    <xf numFmtId="170" fontId="22" fillId="6" borderId="8" xfId="1" applyNumberFormat="1" applyFont="1" applyFill="1" applyBorder="1" applyAlignment="1">
      <alignment horizontal="right"/>
    </xf>
    <xf numFmtId="168" fontId="24" fillId="0" borderId="8" xfId="0" applyNumberFormat="1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66" xfId="0" applyFont="1" applyFill="1" applyBorder="1" applyAlignment="1">
      <alignment horizontal="center"/>
    </xf>
    <xf numFmtId="0" fontId="29" fillId="9" borderId="67" xfId="0" applyFont="1" applyFill="1" applyBorder="1" applyAlignment="1">
      <alignment horizontal="center" vertical="center" wrapText="1"/>
    </xf>
    <xf numFmtId="4" fontId="20" fillId="0" borderId="68" xfId="0" applyNumberFormat="1" applyFont="1" applyBorder="1" applyAlignment="1">
      <alignment horizontal="right"/>
    </xf>
    <xf numFmtId="4" fontId="18" fillId="0" borderId="68" xfId="0" applyNumberFormat="1" applyFont="1" applyBorder="1" applyAlignment="1">
      <alignment horizontal="right"/>
    </xf>
    <xf numFmtId="1" fontId="18" fillId="12" borderId="14" xfId="0" applyNumberFormat="1" applyFont="1" applyFill="1" applyBorder="1" applyAlignment="1">
      <alignment horizontal="right"/>
    </xf>
    <xf numFmtId="2" fontId="18" fillId="12" borderId="14" xfId="0" applyNumberFormat="1" applyFont="1" applyFill="1" applyBorder="1" applyAlignment="1">
      <alignment horizontal="right"/>
    </xf>
    <xf numFmtId="168" fontId="24" fillId="0" borderId="3" xfId="0" applyNumberFormat="1" applyFont="1" applyFill="1" applyBorder="1" applyAlignment="1">
      <alignment horizontal="center"/>
    </xf>
    <xf numFmtId="168" fontId="18" fillId="0" borderId="32" xfId="3" applyNumberFormat="1" applyFont="1" applyBorder="1"/>
    <xf numFmtId="4" fontId="20" fillId="0" borderId="69" xfId="0" applyNumberFormat="1" applyFont="1" applyBorder="1" applyAlignment="1">
      <alignment horizontal="right"/>
    </xf>
    <xf numFmtId="4" fontId="18" fillId="0" borderId="32" xfId="3" applyNumberFormat="1" applyFont="1" applyBorder="1"/>
    <xf numFmtId="171" fontId="20" fillId="0" borderId="69" xfId="0" applyNumberFormat="1" applyFont="1" applyBorder="1" applyAlignment="1">
      <alignment horizontal="right"/>
    </xf>
    <xf numFmtId="4" fontId="18" fillId="0" borderId="70" xfId="3" applyNumberFormat="1" applyFont="1" applyBorder="1"/>
    <xf numFmtId="4" fontId="18" fillId="0" borderId="71" xfId="0" applyNumberFormat="1" applyFont="1" applyBorder="1" applyAlignment="1">
      <alignment horizontal="right"/>
    </xf>
    <xf numFmtId="171" fontId="20" fillId="0" borderId="72" xfId="0" applyNumberFormat="1" applyFont="1" applyBorder="1" applyAlignment="1">
      <alignment horizontal="right"/>
    </xf>
    <xf numFmtId="0" fontId="29" fillId="72" borderId="28" xfId="0" applyFont="1" applyFill="1" applyBorder="1" applyAlignment="1">
      <alignment horizontal="center" vertical="center" wrapText="1"/>
    </xf>
    <xf numFmtId="0" fontId="29" fillId="72" borderId="29" xfId="0" applyFont="1" applyFill="1" applyBorder="1" applyAlignment="1">
      <alignment horizontal="center" vertical="center" wrapText="1"/>
    </xf>
    <xf numFmtId="168" fontId="18" fillId="0" borderId="56" xfId="0" applyNumberFormat="1" applyFont="1" applyFill="1" applyBorder="1"/>
    <xf numFmtId="170" fontId="22" fillId="72" borderId="24" xfId="1" applyNumberFormat="1" applyFont="1" applyFill="1" applyBorder="1" applyAlignment="1">
      <alignment horizontal="right"/>
    </xf>
    <xf numFmtId="207" fontId="18" fillId="0" borderId="36" xfId="0" applyNumberFormat="1" applyFont="1" applyBorder="1" applyAlignment="1">
      <alignment horizontal="right"/>
    </xf>
    <xf numFmtId="0" fontId="24" fillId="0" borderId="9" xfId="0" applyFont="1" applyFill="1" applyBorder="1" applyAlignment="1">
      <alignment horizontal="center"/>
    </xf>
    <xf numFmtId="0" fontId="23" fillId="3" borderId="63" xfId="0" applyFont="1" applyFill="1" applyBorder="1" applyAlignment="1">
      <alignment horizontal="center" vertical="center" wrapText="1"/>
    </xf>
    <xf numFmtId="0" fontId="23" fillId="3" borderId="73" xfId="0" applyFont="1" applyFill="1" applyBorder="1" applyAlignment="1">
      <alignment horizontal="center" vertical="center" wrapText="1"/>
    </xf>
    <xf numFmtId="167" fontId="23" fillId="3" borderId="74" xfId="0" applyNumberFormat="1" applyFont="1" applyFill="1" applyBorder="1" applyAlignment="1">
      <alignment horizontal="center"/>
    </xf>
    <xf numFmtId="167" fontId="23" fillId="3" borderId="75" xfId="0" applyNumberFormat="1" applyFont="1" applyFill="1" applyBorder="1" applyAlignment="1">
      <alignment horizontal="center"/>
    </xf>
    <xf numFmtId="167" fontId="23" fillId="10" borderId="19" xfId="3" applyFont="1" applyFill="1" applyBorder="1"/>
    <xf numFmtId="167" fontId="23" fillId="10" borderId="16" xfId="3" applyFont="1" applyFill="1" applyBorder="1"/>
    <xf numFmtId="207" fontId="158" fillId="0" borderId="32" xfId="0" applyNumberFormat="1" applyFont="1" applyBorder="1" applyAlignment="1">
      <alignment horizontal="right"/>
    </xf>
    <xf numFmtId="207" fontId="158" fillId="0" borderId="31" xfId="0" applyNumberFormat="1" applyFont="1" applyBorder="1" applyAlignment="1">
      <alignment horizontal="right"/>
    </xf>
    <xf numFmtId="171" fontId="18" fillId="0" borderId="70" xfId="0" applyNumberFormat="1" applyFont="1" applyBorder="1" applyAlignment="1">
      <alignment horizontal="right"/>
    </xf>
    <xf numFmtId="171" fontId="18" fillId="0" borderId="76" xfId="0" applyNumberFormat="1" applyFont="1" applyBorder="1" applyAlignment="1">
      <alignment horizontal="right"/>
    </xf>
    <xf numFmtId="0" fontId="23" fillId="71" borderId="63" xfId="0" applyFont="1" applyFill="1" applyBorder="1" applyAlignment="1">
      <alignment horizontal="center" vertical="center" wrapText="1"/>
    </xf>
    <xf numFmtId="167" fontId="23" fillId="71" borderId="74" xfId="0" applyNumberFormat="1" applyFont="1" applyFill="1" applyBorder="1" applyAlignment="1">
      <alignment horizontal="center"/>
    </xf>
    <xf numFmtId="0" fontId="23" fillId="71" borderId="73" xfId="0" applyFont="1" applyFill="1" applyBorder="1" applyAlignment="1">
      <alignment horizontal="center" vertical="center" wrapText="1"/>
    </xf>
    <xf numFmtId="167" fontId="23" fillId="71" borderId="75" xfId="0" applyNumberFormat="1" applyFont="1" applyFill="1" applyBorder="1" applyAlignment="1">
      <alignment horizontal="center"/>
    </xf>
    <xf numFmtId="10" fontId="24" fillId="7" borderId="77" xfId="2" applyNumberFormat="1" applyFont="1" applyFill="1" applyBorder="1" applyAlignment="1">
      <alignment horizontal="center"/>
    </xf>
    <xf numFmtId="170" fontId="24" fillId="7" borderId="18" xfId="3" applyNumberFormat="1" applyFont="1" applyFill="1" applyBorder="1"/>
    <xf numFmtId="207" fontId="18" fillId="0" borderId="31" xfId="0" applyNumberFormat="1" applyFont="1" applyBorder="1" applyAlignment="1">
      <alignment horizontal="right"/>
    </xf>
    <xf numFmtId="171" fontId="18" fillId="0" borderId="79" xfId="0" applyNumberFormat="1" applyFont="1" applyBorder="1" applyAlignment="1">
      <alignment horizontal="right"/>
    </xf>
    <xf numFmtId="10" fontId="173" fillId="0" borderId="35" xfId="2" applyNumberFormat="1" applyFont="1" applyBorder="1" applyAlignment="1">
      <alignment horizontal="right"/>
    </xf>
    <xf numFmtId="2" fontId="20" fillId="14" borderId="27" xfId="0" applyNumberFormat="1" applyFont="1" applyFill="1" applyBorder="1" applyAlignment="1">
      <alignment horizontal="right"/>
    </xf>
    <xf numFmtId="2" fontId="20" fillId="14" borderId="60" xfId="0" applyNumberFormat="1" applyFont="1" applyFill="1" applyBorder="1" applyAlignment="1">
      <alignment horizontal="right"/>
    </xf>
    <xf numFmtId="0" fontId="23" fillId="14" borderId="78" xfId="0" applyFont="1" applyFill="1" applyBorder="1" applyAlignment="1">
      <alignment horizontal="center" vertical="center" wrapText="1"/>
    </xf>
    <xf numFmtId="0" fontId="23" fillId="14" borderId="73" xfId="0" applyFont="1" applyFill="1" applyBorder="1" applyAlignment="1">
      <alignment horizontal="center" vertical="center" wrapText="1"/>
    </xf>
    <xf numFmtId="167" fontId="23" fillId="14" borderId="77" xfId="0" applyNumberFormat="1" applyFont="1" applyFill="1" applyBorder="1" applyAlignment="1">
      <alignment horizontal="center"/>
    </xf>
    <xf numFmtId="167" fontId="23" fillId="14" borderId="75" xfId="0" applyNumberFormat="1" applyFont="1" applyFill="1" applyBorder="1" applyAlignment="1">
      <alignment horizontal="center"/>
    </xf>
    <xf numFmtId="167" fontId="23" fillId="14" borderId="18" xfId="3" applyFont="1" applyFill="1" applyBorder="1"/>
    <xf numFmtId="167" fontId="23" fillId="14" borderId="16" xfId="3" applyFont="1" applyFill="1" applyBorder="1"/>
    <xf numFmtId="2" fontId="21" fillId="0" borderId="0" xfId="0" applyNumberFormat="1" applyFont="1" applyFill="1"/>
    <xf numFmtId="0" fontId="11" fillId="0" borderId="0" xfId="0" applyFont="1" applyFill="1"/>
    <xf numFmtId="2" fontId="11" fillId="0" borderId="0" xfId="0" applyNumberFormat="1" applyFont="1" applyFill="1"/>
    <xf numFmtId="0" fontId="11" fillId="0" borderId="0" xfId="0" applyFont="1"/>
    <xf numFmtId="0" fontId="8" fillId="0" borderId="0" xfId="0" applyFont="1"/>
    <xf numFmtId="169" fontId="29" fillId="0" borderId="0" xfId="2" applyNumberFormat="1" applyFont="1" applyFill="1"/>
    <xf numFmtId="0" fontId="19" fillId="2" borderId="10" xfId="0" applyFont="1" applyFill="1" applyBorder="1" applyAlignment="1">
      <alignment horizontal="right"/>
    </xf>
    <xf numFmtId="2" fontId="18" fillId="0" borderId="56" xfId="0" applyNumberFormat="1" applyFont="1" applyBorder="1"/>
    <xf numFmtId="2" fontId="158" fillId="2" borderId="41" xfId="0" applyNumberFormat="1" applyFont="1" applyFill="1" applyBorder="1" applyAlignment="1">
      <alignment horizontal="right"/>
    </xf>
    <xf numFmtId="168" fontId="172" fillId="2" borderId="42" xfId="1" applyNumberFormat="1" applyFont="1" applyFill="1" applyBorder="1" applyAlignment="1">
      <alignment horizontal="right"/>
    </xf>
    <xf numFmtId="217" fontId="172" fillId="2" borderId="21" xfId="1" applyNumberFormat="1" applyFont="1" applyFill="1" applyBorder="1"/>
    <xf numFmtId="214" fontId="18" fillId="0" borderId="0" xfId="0" applyNumberFormat="1" applyFont="1" applyFill="1" applyAlignment="1">
      <alignment horizontal="right"/>
    </xf>
    <xf numFmtId="167" fontId="160" fillId="0" borderId="65" xfId="3" applyFont="1" applyFill="1" applyBorder="1"/>
    <xf numFmtId="167" fontId="174" fillId="14" borderId="12" xfId="3" applyFont="1" applyFill="1" applyBorder="1"/>
    <xf numFmtId="167" fontId="175" fillId="14" borderId="12" xfId="3" applyFont="1" applyFill="1" applyBorder="1"/>
    <xf numFmtId="216" fontId="18" fillId="0" borderId="0" xfId="0" applyNumberFormat="1" applyFont="1"/>
    <xf numFmtId="218" fontId="18" fillId="0" borderId="36" xfId="0" applyNumberFormat="1" applyFont="1" applyBorder="1" applyAlignment="1">
      <alignment horizontal="right"/>
    </xf>
    <xf numFmtId="10" fontId="20" fillId="0" borderId="35" xfId="2" applyNumberFormat="1" applyFont="1" applyFill="1" applyBorder="1" applyAlignment="1">
      <alignment horizontal="right"/>
    </xf>
    <xf numFmtId="167" fontId="18" fillId="0" borderId="0" xfId="1" applyFont="1"/>
    <xf numFmtId="0" fontId="157" fillId="0" borderId="0" xfId="2027" applyFont="1" applyFill="1" applyBorder="1" applyAlignment="1">
      <alignment horizontal="left"/>
    </xf>
    <xf numFmtId="168" fontId="8" fillId="0" borderId="20" xfId="0" applyNumberFormat="1" applyFont="1" applyFill="1" applyBorder="1"/>
    <xf numFmtId="172" fontId="8" fillId="0" borderId="20" xfId="0" applyNumberFormat="1" applyFont="1" applyFill="1" applyBorder="1"/>
    <xf numFmtId="0" fontId="12" fillId="0" borderId="0" xfId="0" applyFont="1" applyFill="1"/>
    <xf numFmtId="0" fontId="166" fillId="0" borderId="0" xfId="0" applyFont="1" applyFill="1"/>
    <xf numFmtId="219" fontId="172" fillId="2" borderId="21" xfId="1" applyNumberFormat="1" applyFont="1" applyFill="1" applyBorder="1"/>
    <xf numFmtId="219" fontId="177" fillId="0" borderId="0" xfId="1" applyNumberFormat="1" applyFont="1" applyFill="1" applyAlignment="1">
      <alignment horizontal="right"/>
    </xf>
    <xf numFmtId="2" fontId="18" fillId="6" borderId="23" xfId="0" applyNumberFormat="1" applyFont="1" applyFill="1" applyBorder="1"/>
    <xf numFmtId="2" fontId="18" fillId="75" borderId="23" xfId="0" applyNumberFormat="1" applyFont="1" applyFill="1" applyBorder="1"/>
    <xf numFmtId="2" fontId="176" fillId="0" borderId="53" xfId="0" applyNumberFormat="1" applyFont="1" applyBorder="1"/>
    <xf numFmtId="2" fontId="18" fillId="0" borderId="53" xfId="0" applyNumberFormat="1" applyFont="1" applyBorder="1"/>
    <xf numFmtId="2" fontId="18" fillId="3" borderId="84" xfId="0" applyNumberFormat="1" applyFont="1" applyFill="1" applyBorder="1"/>
    <xf numFmtId="2" fontId="18" fillId="3" borderId="85" xfId="0" applyNumberFormat="1" applyFont="1" applyFill="1" applyBorder="1"/>
    <xf numFmtId="2" fontId="18" fillId="13" borderId="80" xfId="0" applyNumberFormat="1" applyFont="1" applyFill="1" applyBorder="1"/>
    <xf numFmtId="2" fontId="18" fillId="13" borderId="53" xfId="0" applyNumberFormat="1" applyFont="1" applyFill="1" applyBorder="1"/>
    <xf numFmtId="2" fontId="18" fillId="3" borderId="86" xfId="0" applyNumberFormat="1" applyFont="1" applyFill="1" applyBorder="1"/>
    <xf numFmtId="2" fontId="18" fillId="3" borderId="87" xfId="0" applyNumberFormat="1" applyFont="1" applyFill="1" applyBorder="1"/>
    <xf numFmtId="220" fontId="18" fillId="0" borderId="0" xfId="1" applyNumberFormat="1" applyFont="1"/>
    <xf numFmtId="2" fontId="18" fillId="74" borderId="0" xfId="0" applyNumberFormat="1" applyFont="1" applyFill="1"/>
    <xf numFmtId="216" fontId="18" fillId="74" borderId="0" xfId="0" applyNumberFormat="1" applyFont="1" applyFill="1"/>
    <xf numFmtId="215" fontId="156" fillId="0" borderId="0" xfId="2374" applyNumberFormat="1" applyFont="1" applyFill="1"/>
    <xf numFmtId="0" fontId="26" fillId="0" borderId="0" xfId="2027" applyFont="1" applyFill="1"/>
    <xf numFmtId="0" fontId="156" fillId="73" borderId="0" xfId="2027" applyFont="1" applyFill="1"/>
    <xf numFmtId="2" fontId="26" fillId="73" borderId="12" xfId="2027" applyNumberFormat="1" applyFont="1" applyFill="1" applyBorder="1" applyAlignment="1">
      <alignment horizontal="center" vertical="center"/>
    </xf>
    <xf numFmtId="2" fontId="26" fillId="73" borderId="12" xfId="2027" applyNumberFormat="1" applyFont="1" applyFill="1" applyBorder="1" applyAlignment="1">
      <alignment vertical="center"/>
    </xf>
    <xf numFmtId="168" fontId="2" fillId="0" borderId="0" xfId="0" applyNumberFormat="1" applyFont="1" applyFill="1"/>
    <xf numFmtId="168" fontId="8" fillId="0" borderId="0" xfId="1" applyNumberFormat="1" applyFont="1"/>
    <xf numFmtId="216" fontId="0" fillId="0" borderId="0" xfId="0" applyNumberFormat="1" applyFill="1"/>
    <xf numFmtId="2" fontId="171" fillId="77" borderId="0" xfId="0" applyNumberFormat="1" applyFont="1" applyFill="1"/>
    <xf numFmtId="167" fontId="171" fillId="77" borderId="0" xfId="1" applyFont="1" applyFill="1" applyAlignment="1">
      <alignment horizontal="right"/>
    </xf>
    <xf numFmtId="167" fontId="171" fillId="77" borderId="0" xfId="1" applyFont="1" applyFill="1"/>
    <xf numFmtId="0" fontId="180" fillId="77" borderId="24" xfId="0" applyFont="1" applyFill="1" applyBorder="1" applyAlignment="1">
      <alignment horizontal="right"/>
    </xf>
    <xf numFmtId="172" fontId="18" fillId="0" borderId="0" xfId="0" applyNumberFormat="1" applyFont="1" applyFill="1"/>
    <xf numFmtId="167" fontId="23" fillId="14" borderId="12" xfId="1" applyFont="1" applyFill="1" applyBorder="1"/>
    <xf numFmtId="0" fontId="0" fillId="7" borderId="0" xfId="0" applyFill="1"/>
    <xf numFmtId="0" fontId="0" fillId="78" borderId="0" xfId="0" applyFill="1"/>
    <xf numFmtId="0" fontId="168" fillId="78" borderId="15" xfId="0" applyFont="1" applyFill="1" applyBorder="1"/>
    <xf numFmtId="0" fontId="11" fillId="0" borderId="15" xfId="0" applyFont="1" applyFill="1" applyBorder="1"/>
    <xf numFmtId="0" fontId="181" fillId="0" borderId="15" xfId="0" applyFont="1" applyFill="1" applyBorder="1"/>
    <xf numFmtId="1" fontId="181" fillId="0" borderId="15" xfId="0" applyNumberFormat="1" applyFont="1" applyFill="1" applyBorder="1"/>
    <xf numFmtId="0" fontId="181" fillId="78" borderId="15" xfId="0" applyFont="1" applyFill="1" applyBorder="1"/>
    <xf numFmtId="2" fontId="12" fillId="0" borderId="0" xfId="0" applyNumberFormat="1" applyFont="1" applyFill="1"/>
    <xf numFmtId="172" fontId="13" fillId="0" borderId="0" xfId="0" applyNumberFormat="1" applyFont="1" applyFill="1"/>
    <xf numFmtId="172" fontId="164" fillId="0" borderId="19" xfId="0" applyNumberFormat="1" applyFont="1" applyFill="1" applyBorder="1"/>
    <xf numFmtId="172" fontId="3" fillId="0" borderId="0" xfId="0" applyNumberFormat="1" applyFont="1"/>
    <xf numFmtId="2" fontId="165" fillId="0" borderId="19" xfId="0" applyNumberFormat="1" applyFont="1" applyFill="1" applyBorder="1"/>
    <xf numFmtId="2" fontId="165" fillId="0" borderId="18" xfId="0" applyNumberFormat="1" applyFont="1" applyFill="1" applyBorder="1"/>
    <xf numFmtId="2" fontId="164" fillId="0" borderId="18" xfId="0" applyNumberFormat="1" applyFont="1" applyFill="1" applyBorder="1"/>
    <xf numFmtId="10" fontId="173" fillId="0" borderId="35" xfId="2" applyNumberFormat="1" applyFont="1" applyFill="1" applyBorder="1" applyAlignment="1">
      <alignment horizontal="right"/>
    </xf>
    <xf numFmtId="2" fontId="27" fillId="12" borderId="26" xfId="0" applyNumberFormat="1" applyFont="1" applyFill="1" applyBorder="1" applyAlignment="1">
      <alignment horizontal="center" vertical="center" wrapText="1"/>
    </xf>
    <xf numFmtId="214" fontId="18" fillId="0" borderId="0" xfId="0" applyNumberFormat="1" applyFont="1"/>
    <xf numFmtId="172" fontId="165" fillId="0" borderId="19" xfId="0" applyNumberFormat="1" applyFont="1" applyBorder="1"/>
    <xf numFmtId="216" fontId="8" fillId="0" borderId="30" xfId="0" applyNumberFormat="1" applyFont="1" applyFill="1" applyBorder="1"/>
    <xf numFmtId="214" fontId="164" fillId="0" borderId="17" xfId="0" applyNumberFormat="1" applyFont="1" applyFill="1" applyBorder="1"/>
    <xf numFmtId="221" fontId="18" fillId="0" borderId="0" xfId="0" applyNumberFormat="1" applyFont="1" applyFill="1"/>
    <xf numFmtId="172" fontId="8" fillId="0" borderId="18" xfId="0" applyNumberFormat="1" applyFont="1" applyFill="1" applyBorder="1"/>
    <xf numFmtId="216" fontId="8" fillId="0" borderId="18" xfId="0" applyNumberFormat="1" applyFont="1" applyFill="1" applyBorder="1"/>
    <xf numFmtId="0" fontId="0" fillId="3" borderId="0" xfId="0" applyFill="1"/>
    <xf numFmtId="0" fontId="0" fillId="76" borderId="0" xfId="0" applyFill="1"/>
    <xf numFmtId="2" fontId="11" fillId="6" borderId="20" xfId="0" applyNumberFormat="1" applyFont="1" applyFill="1" applyBorder="1"/>
    <xf numFmtId="2" fontId="26" fillId="73" borderId="12" xfId="2027" applyNumberFormat="1" applyFont="1" applyFill="1" applyBorder="1" applyAlignment="1">
      <alignment horizontal="center" vertical="center" wrapText="1"/>
    </xf>
    <xf numFmtId="2" fontId="156" fillId="73" borderId="12" xfId="2027" applyNumberFormat="1" applyFont="1" applyFill="1" applyBorder="1" applyAlignment="1">
      <alignment horizontal="center" vertical="center"/>
    </xf>
    <xf numFmtId="0" fontId="26" fillId="73" borderId="12" xfId="2027" applyFont="1" applyFill="1" applyBorder="1" applyAlignment="1">
      <alignment horizontal="center" vertical="center" wrapText="1"/>
    </xf>
    <xf numFmtId="2" fontId="26" fillId="73" borderId="12" xfId="2027" applyNumberFormat="1" applyFont="1" applyFill="1" applyBorder="1" applyAlignment="1">
      <alignment vertical="center" wrapText="1"/>
    </xf>
    <xf numFmtId="2" fontId="156" fillId="73" borderId="12" xfId="2027" applyNumberFormat="1" applyFont="1" applyFill="1" applyBorder="1" applyAlignment="1">
      <alignment vertical="center"/>
    </xf>
    <xf numFmtId="215" fontId="26" fillId="73" borderId="12" xfId="2374" applyNumberFormat="1" applyFont="1" applyFill="1" applyBorder="1" applyAlignment="1">
      <alignment horizontal="center" vertical="center" wrapText="1"/>
    </xf>
    <xf numFmtId="167" fontId="26" fillId="73" borderId="12" xfId="2374" applyNumberFormat="1" applyFont="1" applyFill="1" applyBorder="1" applyAlignment="1">
      <alignment horizontal="center" vertical="center"/>
    </xf>
    <xf numFmtId="215" fontId="26" fillId="73" borderId="12" xfId="2374" applyNumberFormat="1" applyFont="1" applyFill="1" applyBorder="1" applyAlignment="1">
      <alignment horizontal="center" vertical="center"/>
    </xf>
    <xf numFmtId="2" fontId="26" fillId="73" borderId="12" xfId="2374" applyNumberFormat="1" applyFont="1" applyFill="1" applyBorder="1" applyAlignment="1">
      <alignment horizontal="center" vertical="center"/>
    </xf>
    <xf numFmtId="2" fontId="26" fillId="73" borderId="12" xfId="2374" applyNumberFormat="1" applyFont="1" applyFill="1" applyBorder="1" applyAlignment="1">
      <alignment vertical="center"/>
    </xf>
    <xf numFmtId="0" fontId="26" fillId="73" borderId="12" xfId="2027" applyFont="1" applyFill="1" applyBorder="1" applyAlignment="1">
      <alignment vertical="center" wrapText="1"/>
    </xf>
    <xf numFmtId="43" fontId="156" fillId="73" borderId="12" xfId="2027" applyNumberFormat="1" applyFont="1" applyFill="1" applyBorder="1"/>
    <xf numFmtId="43" fontId="156" fillId="73" borderId="12" xfId="2027" applyNumberFormat="1" applyFont="1" applyFill="1" applyBorder="1" applyAlignment="1">
      <alignment horizontal="right" vertical="center"/>
    </xf>
    <xf numFmtId="43" fontId="156" fillId="73" borderId="12" xfId="2374" applyNumberFormat="1" applyFont="1" applyFill="1" applyBorder="1" applyAlignment="1">
      <alignment horizontal="right" vertical="center"/>
    </xf>
    <xf numFmtId="43" fontId="156" fillId="73" borderId="12" xfId="2027" applyNumberFormat="1" applyFont="1" applyFill="1" applyBorder="1" applyAlignment="1">
      <alignment horizontal="right" vertical="center" wrapText="1"/>
    </xf>
    <xf numFmtId="43" fontId="156" fillId="73" borderId="12" xfId="0" applyNumberFormat="1" applyFont="1" applyFill="1" applyBorder="1" applyAlignment="1">
      <alignment horizontal="right" vertical="center"/>
    </xf>
    <xf numFmtId="43" fontId="156" fillId="73" borderId="12" xfId="2027" applyNumberFormat="1" applyFont="1" applyFill="1" applyBorder="1" applyAlignment="1">
      <alignment horizontal="center" vertical="center"/>
    </xf>
    <xf numFmtId="43" fontId="156" fillId="0" borderId="0" xfId="2027" applyNumberFormat="1" applyFont="1" applyFill="1"/>
    <xf numFmtId="43" fontId="156" fillId="0" borderId="12" xfId="2027" applyNumberFormat="1" applyFont="1" applyFill="1" applyBorder="1" applyAlignment="1">
      <alignment horizontal="right" vertical="center"/>
    </xf>
    <xf numFmtId="0" fontId="26" fillId="73" borderId="12" xfId="2027" applyFont="1" applyFill="1" applyBorder="1" applyAlignment="1">
      <alignment horizontal="center" vertical="center" wrapText="1"/>
    </xf>
    <xf numFmtId="0" fontId="26" fillId="0" borderId="12" xfId="2027" applyFont="1" applyFill="1" applyBorder="1" applyAlignment="1">
      <alignment horizontal="center" vertical="center" wrapText="1"/>
    </xf>
    <xf numFmtId="0" fontId="26" fillId="73" borderId="12" xfId="2027" applyFont="1" applyFill="1" applyBorder="1" applyAlignment="1">
      <alignment horizontal="center" vertical="center"/>
    </xf>
    <xf numFmtId="0" fontId="26" fillId="73" borderId="12" xfId="2027" applyFont="1" applyFill="1" applyBorder="1" applyAlignment="1">
      <alignment horizontal="left" vertical="center"/>
    </xf>
    <xf numFmtId="0" fontId="26" fillId="73" borderId="25" xfId="2027" applyFont="1" applyFill="1" applyBorder="1" applyAlignment="1">
      <alignment horizontal="center" vertical="center" wrapText="1"/>
    </xf>
    <xf numFmtId="0" fontId="26" fillId="73" borderId="20" xfId="2027" applyFont="1" applyFill="1" applyBorder="1" applyAlignment="1">
      <alignment horizontal="center" vertical="center" wrapText="1"/>
    </xf>
    <xf numFmtId="0" fontId="21" fillId="73" borderId="12" xfId="2027" applyFont="1" applyFill="1" applyBorder="1" applyAlignment="1">
      <alignment horizontal="center" vertical="center" wrapText="1"/>
    </xf>
    <xf numFmtId="215" fontId="26" fillId="73" borderId="12" xfId="2374" applyNumberFormat="1" applyFont="1" applyFill="1" applyBorder="1" applyAlignment="1">
      <alignment horizontal="center" vertical="center" wrapText="1"/>
    </xf>
    <xf numFmtId="49" fontId="26" fillId="73" borderId="12" xfId="2027" applyNumberFormat="1" applyFont="1" applyFill="1" applyBorder="1" applyAlignment="1">
      <alignment horizontal="center" vertical="center" wrapText="1"/>
    </xf>
    <xf numFmtId="2" fontId="27" fillId="73" borderId="12" xfId="2027" applyNumberFormat="1" applyFont="1" applyFill="1" applyBorder="1" applyAlignment="1">
      <alignment horizontal="center" vertical="center" wrapText="1"/>
    </xf>
    <xf numFmtId="0" fontId="27" fillId="73" borderId="12" xfId="2027" applyFont="1" applyFill="1" applyBorder="1" applyAlignment="1">
      <alignment horizontal="center" vertical="center" wrapText="1"/>
    </xf>
    <xf numFmtId="172" fontId="155" fillId="0" borderId="30" xfId="202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18" fillId="3" borderId="81" xfId="0" applyNumberFormat="1" applyFont="1" applyFill="1" applyBorder="1" applyAlignment="1">
      <alignment horizontal="center"/>
    </xf>
    <xf numFmtId="2" fontId="18" fillId="3" borderId="82" xfId="0" applyNumberFormat="1" applyFont="1" applyFill="1" applyBorder="1" applyAlignment="1">
      <alignment horizontal="center"/>
    </xf>
    <xf numFmtId="2" fontId="18" fillId="13" borderId="83" xfId="0" applyNumberFormat="1" applyFont="1" applyFill="1" applyBorder="1" applyAlignment="1">
      <alignment horizontal="center"/>
    </xf>
    <xf numFmtId="2" fontId="18" fillId="13" borderId="80" xfId="0" applyNumberFormat="1" applyFont="1" applyFill="1" applyBorder="1" applyAlignment="1">
      <alignment horizontal="center"/>
    </xf>
    <xf numFmtId="10" fontId="25" fillId="11" borderId="25" xfId="2" applyNumberFormat="1" applyFont="1" applyFill="1" applyBorder="1" applyAlignment="1">
      <alignment horizontal="center" vertical="center" wrapText="1"/>
    </xf>
    <xf numFmtId="10" fontId="25" fillId="11" borderId="27" xfId="2" applyNumberFormat="1" applyFont="1" applyFill="1" applyBorder="1" applyAlignment="1">
      <alignment horizontal="center" vertical="center" wrapText="1"/>
    </xf>
    <xf numFmtId="10" fontId="25" fillId="11" borderId="20" xfId="2" applyNumberFormat="1" applyFont="1" applyFill="1" applyBorder="1" applyAlignment="1">
      <alignment horizontal="center" vertical="center" wrapText="1"/>
    </xf>
  </cellXfs>
  <cellStyles count="2441">
    <cellStyle name=" 1" xfId="4"/>
    <cellStyle name=" 1 2" xfId="5"/>
    <cellStyle name=" 1_Stage1" xfId="6"/>
    <cellStyle name="_x000a_bidires=100_x000d_" xfId="7"/>
    <cellStyle name="%" xfId="8"/>
    <cellStyle name="%_Inputs" xfId="9"/>
    <cellStyle name="%_Inputs (const)" xfId="10"/>
    <cellStyle name="%_Inputs Co" xfId="11"/>
    <cellStyle name="?…?ж?Ш?и [0.00]" xfId="12"/>
    <cellStyle name="?W??_‘O’с?р??" xfId="13"/>
    <cellStyle name="_CashFlow_2007_проект_02_02_final" xfId="14"/>
    <cellStyle name="_Model_RAB Мой" xfId="15"/>
    <cellStyle name="_Model_RAB Мой 2" xfId="16"/>
    <cellStyle name="_Model_RAB Мой 2_OREP.KU.2011.MONTHLY.02(v0.1)" xfId="17"/>
    <cellStyle name="_Model_RAB Мой 2_OREP.KU.2011.MONTHLY.02(v0.4)" xfId="18"/>
    <cellStyle name="_Model_RAB Мой 2_OREP.KU.2011.MONTHLY.11(v1.4)" xfId="19"/>
    <cellStyle name="_Model_RAB Мой 2_OREP.KU.2011.MONTHLY.11(v1.4)_UPDATE.BALANCE.WARM.2012YEAR.TO.1.1" xfId="20"/>
    <cellStyle name="_Model_RAB Мой 2_OREP.KU.2011.MONTHLY.11(v1.4)_UPDATE.CALC.WARM.2012YEAR.TO.1.1" xfId="21"/>
    <cellStyle name="_Model_RAB Мой 2_UPDATE.BALANCE.WARM.2012YEAR.TO.1.1" xfId="22"/>
    <cellStyle name="_Model_RAB Мой 2_UPDATE.CALC.WARM.2012YEAR.TO.1.1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76"/>
    <cellStyle name="_Model_RAB Мой_PREDEL.JKH.UTV.2011(v1.0.1)" xfId="77"/>
    <cellStyle name="_Model_RAB Мой_PREDEL.JKH.UTV.2011(v1.0.1)_46TE.2011(v1.0)" xfId="78"/>
    <cellStyle name="_Model_RAB Мой_PREDEL.JKH.UTV.2011(v1.0.1)_INDEX.STATION.2012(v1.0)_" xfId="79"/>
    <cellStyle name="_Model_RAB Мой_PREDEL.JKH.UTV.2011(v1.0.1)_INDEX.STATION.2012(v2.0)" xfId="80"/>
    <cellStyle name="_Model_RAB Мой_PREDEL.JKH.UTV.2011(v1.0.1)_INDEX.STATION.2012(v2.1)" xfId="81"/>
    <cellStyle name="_Model_RAB Мой_PREDEL.JKH.UTV.2011(v1.0.1)_TEPLO.PREDEL.2012.M(v1.1)_test" xfId="82"/>
    <cellStyle name="_Model_RAB Мой_PREDEL.JKH.UTV.2011(v1.1)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MONITORING.OS.EE.2.02.TO.1.3.64" xfId="102"/>
    <cellStyle name="_Model_RAB Мой_UPDATE.NADB.JNVLS.APTEKA.2011.TO.1.3.4" xfId="103"/>
    <cellStyle name="_Model_RAB Мой_Книга2_PR.PROG.WARM.NOTCOMBI.2012.2.16_v1.4(04.04.11) " xfId="104"/>
    <cellStyle name="_Model_RAB_MRSK_svod" xfId="105"/>
    <cellStyle name="_Model_RAB_MRSK_svod 2" xfId="106"/>
    <cellStyle name="_Model_RAB_MRSK_svod 2_OREP.KU.2011.MONTHLY.02(v0.1)" xfId="107"/>
    <cellStyle name="_Model_RAB_MRSK_svod 2_OREP.KU.2011.MONTHLY.02(v0.4)" xfId="108"/>
    <cellStyle name="_Model_RAB_MRSK_svod 2_OREP.KU.2011.MONTHLY.11(v1.4)" xfId="109"/>
    <cellStyle name="_Model_RAB_MRSK_svod 2_OREP.KU.2011.MONTHLY.11(v1.4)_UPDATE.BALANCE.WARM.2012YEAR.TO.1.1" xfId="110"/>
    <cellStyle name="_Model_RAB_MRSK_svod 2_OREP.KU.2011.MONTHLY.11(v1.4)_UPDATE.CALC.WARM.2012YEAR.TO.1.1" xfId="111"/>
    <cellStyle name="_Model_RAB_MRSK_svod 2_UPDATE.BALANCE.WARM.2012YEAR.TO.1.1" xfId="112"/>
    <cellStyle name="_Model_RAB_MRSK_svod 2_UPDATE.CALC.WARM.2012YEAR.TO.1.1" xfId="113"/>
    <cellStyle name="_Model_RAB_MRSK_svod 2_UPDATE.MONITORING.OS.EE.2.02.TO.1.3.64" xfId="114"/>
    <cellStyle name="_Model_RAB_MRSK_svod 2_UPDATE.OREP.KU.2011.MONTHLY.02.TO.1.2" xfId="115"/>
    <cellStyle name="_Model_RAB_MRSK_svod_46EE.2011(v1.0)" xfId="116"/>
    <cellStyle name="_Model_RAB_MRSK_svod_46EE.2011(v1.0)_46TE.2011(v1.0)" xfId="117"/>
    <cellStyle name="_Model_RAB_MRSK_svod_46EE.2011(v1.0)_INDEX.STATION.2012(v1.0)_" xfId="118"/>
    <cellStyle name="_Model_RAB_MRSK_svod_46EE.2011(v1.0)_INDEX.STATION.2012(v2.0)" xfId="119"/>
    <cellStyle name="_Model_RAB_MRSK_svod_46EE.2011(v1.0)_INDEX.STATION.2012(v2.1)" xfId="120"/>
    <cellStyle name="_Model_RAB_MRSK_svod_46EE.2011(v1.0)_TEPLO.PREDEL.2012.M(v1.1)_test" xfId="121"/>
    <cellStyle name="_Model_RAB_MRSK_svod_46EE.2011(v1.2)" xfId="122"/>
    <cellStyle name="_Model_RAB_MRSK_svod_46EP.2011(v2.0)" xfId="123"/>
    <cellStyle name="_Model_RAB_MRSK_svod_46EP.2012(v0.1)" xfId="124"/>
    <cellStyle name="_Model_RAB_MRSK_svod_46TE.2011(v1.0)" xfId="125"/>
    <cellStyle name="_Model_RAB_MRSK_svod_4DNS.UPDATE.EXAMPLE" xfId="126"/>
    <cellStyle name="_Model_RAB_MRSK_svod_ARMRAZR" xfId="127"/>
    <cellStyle name="_Model_RAB_MRSK_svod_BALANCE.WARM.2010.FACT(v1.0)" xfId="128"/>
    <cellStyle name="_Model_RAB_MRSK_svod_BALANCE.WARM.2010.PLAN" xfId="129"/>
    <cellStyle name="_Model_RAB_MRSK_svod_BALANCE.WARM.2011YEAR(v0.7)" xfId="130"/>
    <cellStyle name="_Model_RAB_MRSK_svod_BALANCE.WARM.2011YEAR.NEW.UPDATE.SCHEME" xfId="131"/>
    <cellStyle name="_Model_RAB_MRSK_svod_CALC.NORMATIV.KU(v0.2)" xfId="132"/>
    <cellStyle name="_Model_RAB_MRSK_svod_EE.2REK.P2011.4.78(v0.3)" xfId="133"/>
    <cellStyle name="_Model_RAB_MRSK_svod_FORM3.1.2013(v0.2)" xfId="134"/>
    <cellStyle name="_Model_RAB_MRSK_svod_FORM3.2013(v1.0)" xfId="135"/>
    <cellStyle name="_Model_RAB_MRSK_svod_FORM3.REG(v1.0)" xfId="136"/>
    <cellStyle name="_Model_RAB_MRSK_svod_FORM910.2012(v1.1)" xfId="137"/>
    <cellStyle name="_Model_RAB_MRSK_svod_INDEX.STATION.2012(v2.1)" xfId="138"/>
    <cellStyle name="_Model_RAB_MRSK_svod_INDEX.STATION.2013(v1.0)_патч до 1.1" xfId="139"/>
    <cellStyle name="_Model_RAB_MRSK_svod_INVEST.EE.PLAN.4.78(v0.1)" xfId="140"/>
    <cellStyle name="_Model_RAB_MRSK_svod_INVEST.EE.PLAN.4.78(v0.3)" xfId="141"/>
    <cellStyle name="_Model_RAB_MRSK_svod_INVEST.EE.PLAN.4.78(v1.0)" xfId="142"/>
    <cellStyle name="_Model_RAB_MRSK_svod_INVEST.EE.PLAN.4.78(v1.0)_PASSPORT.TEPLO.PROIZV(v2.0)" xfId="143"/>
    <cellStyle name="_Model_RAB_MRSK_svod_INVEST.EE.PLAN.4.78(v1.0)_PASSPORT.TEPLO.PROIZV(v2.0)_INDEX.STATION.2013(v1.0)_патч до 1.1" xfId="144"/>
    <cellStyle name="_Model_RAB_MRSK_svod_INVEST.EE.PLAN.4.78(v1.0)_PASSPORT.TEPLO.PROIZV(v2.0)_TEPLO.PREDEL.2013(v2.0)" xfId="145"/>
    <cellStyle name="_Model_RAB_MRSK_svod_INVEST.PLAN.4.78(v0.1)" xfId="146"/>
    <cellStyle name="_Model_RAB_MRSK_svod_INVEST.WARM.PLAN.4.78(v0.1)" xfId="147"/>
    <cellStyle name="_Model_RAB_MRSK_svod_INVEST_WARM_PLAN" xfId="148"/>
    <cellStyle name="_Model_RAB_MRSK_svod_NADB.JNVLP.APTEKA.2012(v1.0)_21_02_12" xfId="149"/>
    <cellStyle name="_Model_RAB_MRSK_svod_NADB.JNVLS.APTEKA.2011(v1.3.3)" xfId="150"/>
    <cellStyle name="_Model_RAB_MRSK_svod_NADB.JNVLS.APTEKA.2011(v1.3.3)_46TE.2011(v1.0)" xfId="151"/>
    <cellStyle name="_Model_RAB_MRSK_svod_NADB.JNVLS.APTEKA.2011(v1.3.3)_INDEX.STATION.2012(v1.0)_" xfId="152"/>
    <cellStyle name="_Model_RAB_MRSK_svod_NADB.JNVLS.APTEKA.2011(v1.3.3)_INDEX.STATION.2012(v2.0)" xfId="153"/>
    <cellStyle name="_Model_RAB_MRSK_svod_NADB.JNVLS.APTEKA.2011(v1.3.3)_INDEX.STATION.2012(v2.1)" xfId="154"/>
    <cellStyle name="_Model_RAB_MRSK_svod_NADB.JNVLS.APTEKA.2011(v1.3.3)_TEPLO.PREDEL.2012.M(v1.1)_test" xfId="155"/>
    <cellStyle name="_Model_RAB_MRSK_svod_NADB.JNVLS.APTEKA.2011(v1.3.4)" xfId="156"/>
    <cellStyle name="_Model_RAB_MRSK_svod_NADB.JNVLS.APTEKA.2011(v1.3.4)_46TE.2011(v1.0)" xfId="157"/>
    <cellStyle name="_Model_RAB_MRSK_svod_NADB.JNVLS.APTEKA.2011(v1.3.4)_INDEX.STATION.2012(v1.0)_" xfId="158"/>
    <cellStyle name="_Model_RAB_MRSK_svod_NADB.JNVLS.APTEKA.2011(v1.3.4)_INDEX.STATION.2012(v2.0)" xfId="159"/>
    <cellStyle name="_Model_RAB_MRSK_svod_NADB.JNVLS.APTEKA.2011(v1.3.4)_INDEX.STATION.2012(v2.1)" xfId="160"/>
    <cellStyle name="_Model_RAB_MRSK_svod_NADB.JNVLS.APTEKA.2011(v1.3.4)_TEPLO.PREDEL.2012.M(v1.1)_test" xfId="161"/>
    <cellStyle name="_Model_RAB_MRSK_svod_PASSPORT.TEPLO.PROIZV(v2.0)" xfId="162"/>
    <cellStyle name="_Model_RAB_MRSK_svod_PASSPORT.TEPLO.PROIZV(v2.1)" xfId="163"/>
    <cellStyle name="_Model_RAB_MRSK_svod_PASSPORT.TEPLO.SETI(v0.7)" xfId="164"/>
    <cellStyle name="_Model_RAB_MRSK_svod_PASSPORT.TEPLO.SETI(v1.0)" xfId="165"/>
    <cellStyle name="_Model_RAB_MRSK_svod_PR.PROG.WARM.NOTCOMBI.2012.2.16_v1.4(04.04.11) " xfId="166"/>
    <cellStyle name="_Model_RAB_MRSK_svod_PREDEL.JKH.UTV.2011(v1.0.1)" xfId="167"/>
    <cellStyle name="_Model_RAB_MRSK_svod_PREDEL.JKH.UTV.2011(v1.0.1)_46TE.2011(v1.0)" xfId="168"/>
    <cellStyle name="_Model_RAB_MRSK_svod_PREDEL.JKH.UTV.2011(v1.0.1)_INDEX.STATION.2012(v1.0)_" xfId="169"/>
    <cellStyle name="_Model_RAB_MRSK_svod_PREDEL.JKH.UTV.2011(v1.0.1)_INDEX.STATION.2012(v2.0)" xfId="170"/>
    <cellStyle name="_Model_RAB_MRSK_svod_PREDEL.JKH.UTV.2011(v1.0.1)_INDEX.STATION.2012(v2.1)" xfId="171"/>
    <cellStyle name="_Model_RAB_MRSK_svod_PREDEL.JKH.UTV.2011(v1.0.1)_TEPLO.PREDEL.2012.M(v1.1)_test" xfId="172"/>
    <cellStyle name="_Model_RAB_MRSK_svod_PREDEL.JKH.UTV.2011(v1.1)" xfId="173"/>
    <cellStyle name="_Model_RAB_MRSK_svod_REP.BLR.2012(v1.0)" xfId="174"/>
    <cellStyle name="_Model_RAB_MRSK_svod_TEHSHEET" xfId="175"/>
    <cellStyle name="_Model_RAB_MRSK_svod_TEPLO.PREDEL.2012.M(v1.1)" xfId="176"/>
    <cellStyle name="_Model_RAB_MRSK_svod_TEPLO.PREDEL.2013(v2.0)" xfId="177"/>
    <cellStyle name="_Model_RAB_MRSK_svod_TEST.TEMPLATE" xfId="178"/>
    <cellStyle name="_Model_RAB_MRSK_svod_UPDATE.46EE.2011.TO.1.1" xfId="179"/>
    <cellStyle name="_Model_RAB_MRSK_svod_UPDATE.46TE.2011.TO.1.1" xfId="180"/>
    <cellStyle name="_Model_RAB_MRSK_svod_UPDATE.46TE.2011.TO.1.2" xfId="181"/>
    <cellStyle name="_Model_RAB_MRSK_svod_UPDATE.BALANCE.WARM.2011YEAR.TO.1.1" xfId="182"/>
    <cellStyle name="_Model_RAB_MRSK_svod_UPDATE.BALANCE.WARM.2011YEAR.TO.1.1_46TE.2011(v1.0)" xfId="183"/>
    <cellStyle name="_Model_RAB_MRSK_svod_UPDATE.BALANCE.WARM.2011YEAR.TO.1.1_INDEX.STATION.2012(v1.0)_" xfId="184"/>
    <cellStyle name="_Model_RAB_MRSK_svod_UPDATE.BALANCE.WARM.2011YEAR.TO.1.1_INDEX.STATION.2012(v2.0)" xfId="185"/>
    <cellStyle name="_Model_RAB_MRSK_svod_UPDATE.BALANCE.WARM.2011YEAR.TO.1.1_INDEX.STATION.2012(v2.1)" xfId="186"/>
    <cellStyle name="_Model_RAB_MRSK_svod_UPDATE.BALANCE.WARM.2011YEAR.TO.1.1_OREP.KU.2011.MONTHLY.02(v1.1)" xfId="187"/>
    <cellStyle name="_Model_RAB_MRSK_svod_UPDATE.BALANCE.WARM.2011YEAR.TO.1.1_TEPLO.PREDEL.2012.M(v1.1)_test" xfId="188"/>
    <cellStyle name="_Model_RAB_MRSK_svod_UPDATE.BALANCE.WARM.2011YEAR.TO.1.2" xfId="189"/>
    <cellStyle name="_Model_RAB_MRSK_svod_UPDATE.BALANCE.WARM.2011YEAR.TO.1.4.64" xfId="190"/>
    <cellStyle name="_Model_RAB_MRSK_svod_UPDATE.BALANCE.WARM.2011YEAR.TO.1.5.64" xfId="191"/>
    <cellStyle name="_Model_RAB_MRSK_svod_UPDATE.MONITORING.OS.EE.2.02.TO.1.3.64" xfId="192"/>
    <cellStyle name="_Model_RAB_MRSK_svod_UPDATE.NADB.JNVLS.APTEKA.2011.TO.1.3.4" xfId="193"/>
    <cellStyle name="_Model_RAB_MRSK_svod_Книга2_PR.PROG.WARM.NOTCOMBI.2012.2.16_v1.4(04.04.11) " xfId="194"/>
    <cellStyle name="_Plug" xfId="195"/>
    <cellStyle name="_Plug_4DNS.UPDATE.EXAMPLE" xfId="196"/>
    <cellStyle name="_Plug_4DNS.UPDATE.EXAMPLE_INDEX.STATION.2013(v1.0)_патч до 1.1" xfId="197"/>
    <cellStyle name="_Бюджет2006_ПОКАЗАТЕЛИ СВОДНЫЕ" xfId="198"/>
    <cellStyle name="_ВО ОП ТЭС-ОТ- 2007" xfId="199"/>
    <cellStyle name="_ВО ОП ТЭС-ОТ- 2007_Новая инструкция1_фст" xfId="200"/>
    <cellStyle name="_ВФ ОАО ТЭС-ОТ- 2009" xfId="201"/>
    <cellStyle name="_ВФ ОАО ТЭС-ОТ- 2009_Новая инструкция1_фст" xfId="202"/>
    <cellStyle name="_выручка по присоединениям2" xfId="203"/>
    <cellStyle name="_выручка по присоединениям2_Новая инструкция1_фст" xfId="204"/>
    <cellStyle name="_Договор аренды ЯЭ с разбивкой" xfId="205"/>
    <cellStyle name="_Договор аренды ЯЭ с разбивкой_Новая инструкция1_фст" xfId="206"/>
    <cellStyle name="_Защита ФЗП" xfId="207"/>
    <cellStyle name="_Исходные данные для модели" xfId="208"/>
    <cellStyle name="_Исходные данные для модели_Новая инструкция1_фст" xfId="209"/>
    <cellStyle name="_Консолидация-2008-проект-new" xfId="210"/>
    <cellStyle name="_МОДЕЛЬ_1 (2)" xfId="211"/>
    <cellStyle name="_МОДЕЛЬ_1 (2) 2" xfId="212"/>
    <cellStyle name="_МОДЕЛЬ_1 (2) 2_OREP.KU.2011.MONTHLY.02(v0.1)" xfId="213"/>
    <cellStyle name="_МОДЕЛЬ_1 (2) 2_OREP.KU.2011.MONTHLY.02(v0.4)" xfId="214"/>
    <cellStyle name="_МОДЕЛЬ_1 (2) 2_OREP.KU.2011.MONTHLY.11(v1.4)" xfId="215"/>
    <cellStyle name="_МОДЕЛЬ_1 (2) 2_OREP.KU.2011.MONTHLY.11(v1.4)_UPDATE.BALANCE.WARM.2012YEAR.TO.1.1" xfId="216"/>
    <cellStyle name="_МОДЕЛЬ_1 (2) 2_OREP.KU.2011.MONTHLY.11(v1.4)_UPDATE.CALC.WARM.2012YEAR.TO.1.1" xfId="217"/>
    <cellStyle name="_МОДЕЛЬ_1 (2) 2_UPDATE.BALANCE.WARM.2012YEAR.TO.1.1" xfId="218"/>
    <cellStyle name="_МОДЕЛЬ_1 (2) 2_UPDATE.CALC.WARM.2012YEAR.TO.1.1" xfId="219"/>
    <cellStyle name="_МОДЕЛЬ_1 (2) 2_UPDATE.MONITORING.OS.EE.2.02.TO.1.3.64" xfId="220"/>
    <cellStyle name="_МОДЕЛЬ_1 (2) 2_UPDATE.OREP.KU.2011.MONTHLY.02.TO.1.2" xfId="221"/>
    <cellStyle name="_МОДЕЛЬ_1 (2)_46EE.2011(v1.0)" xfId="222"/>
    <cellStyle name="_МОДЕЛЬ_1 (2)_46EE.2011(v1.0)_46TE.2011(v1.0)" xfId="223"/>
    <cellStyle name="_МОДЕЛЬ_1 (2)_46EE.2011(v1.0)_INDEX.STATION.2012(v1.0)_" xfId="224"/>
    <cellStyle name="_МОДЕЛЬ_1 (2)_46EE.2011(v1.0)_INDEX.STATION.2012(v2.0)" xfId="225"/>
    <cellStyle name="_МОДЕЛЬ_1 (2)_46EE.2011(v1.0)_INDEX.STATION.2012(v2.1)" xfId="226"/>
    <cellStyle name="_МОДЕЛЬ_1 (2)_46EE.2011(v1.0)_TEPLO.PREDEL.2012.M(v1.1)_test" xfId="227"/>
    <cellStyle name="_МОДЕЛЬ_1 (2)_46EE.2011(v1.2)" xfId="228"/>
    <cellStyle name="_МОДЕЛЬ_1 (2)_46EP.2011(v2.0)" xfId="229"/>
    <cellStyle name="_МОДЕЛЬ_1 (2)_46EP.2012(v0.1)" xfId="230"/>
    <cellStyle name="_МОДЕЛЬ_1 (2)_46TE.2011(v1.0)" xfId="231"/>
    <cellStyle name="_МОДЕЛЬ_1 (2)_4DNS.UPDATE.EXAMPLE" xfId="232"/>
    <cellStyle name="_МОДЕЛЬ_1 (2)_ARMRAZR" xfId="233"/>
    <cellStyle name="_МОДЕЛЬ_1 (2)_BALANCE.WARM.2010.FACT(v1.0)" xfId="234"/>
    <cellStyle name="_МОДЕЛЬ_1 (2)_BALANCE.WARM.2010.PLAN" xfId="235"/>
    <cellStyle name="_МОДЕЛЬ_1 (2)_BALANCE.WARM.2011YEAR(v0.7)" xfId="236"/>
    <cellStyle name="_МОДЕЛЬ_1 (2)_BALANCE.WARM.2011YEAR.NEW.UPDATE.SCHEME" xfId="237"/>
    <cellStyle name="_МОДЕЛЬ_1 (2)_CALC.NORMATIV.KU(v0.2)" xfId="238"/>
    <cellStyle name="_МОДЕЛЬ_1 (2)_EE.2REK.P2011.4.78(v0.3)" xfId="239"/>
    <cellStyle name="_МОДЕЛЬ_1 (2)_FORM3.1.2013(v0.2)" xfId="240"/>
    <cellStyle name="_МОДЕЛЬ_1 (2)_FORM3.2013(v1.0)" xfId="241"/>
    <cellStyle name="_МОДЕЛЬ_1 (2)_FORM3.REG(v1.0)" xfId="242"/>
    <cellStyle name="_МОДЕЛЬ_1 (2)_FORM910.2012(v1.1)" xfId="243"/>
    <cellStyle name="_МОДЕЛЬ_1 (2)_INDEX.STATION.2012(v2.1)" xfId="244"/>
    <cellStyle name="_МОДЕЛЬ_1 (2)_INDEX.STATION.2013(v1.0)_патч до 1.1" xfId="245"/>
    <cellStyle name="_МОДЕЛЬ_1 (2)_INVEST.EE.PLAN.4.78(v0.1)" xfId="246"/>
    <cellStyle name="_МОДЕЛЬ_1 (2)_INVEST.EE.PLAN.4.78(v0.3)" xfId="247"/>
    <cellStyle name="_МОДЕЛЬ_1 (2)_INVEST.EE.PLAN.4.78(v1.0)" xfId="248"/>
    <cellStyle name="_МОДЕЛЬ_1 (2)_INVEST.EE.PLAN.4.78(v1.0)_PASSPORT.TEPLO.PROIZV(v2.0)" xfId="249"/>
    <cellStyle name="_МОДЕЛЬ_1 (2)_INVEST.EE.PLAN.4.78(v1.0)_PASSPORT.TEPLO.PROIZV(v2.0)_INDEX.STATION.2013(v1.0)_патч до 1.1" xfId="250"/>
    <cellStyle name="_МОДЕЛЬ_1 (2)_INVEST.EE.PLAN.4.78(v1.0)_PASSPORT.TEPLO.PROIZV(v2.0)_TEPLO.PREDEL.2013(v2.0)" xfId="251"/>
    <cellStyle name="_МОДЕЛЬ_1 (2)_INVEST.PLAN.4.78(v0.1)" xfId="252"/>
    <cellStyle name="_МОДЕЛЬ_1 (2)_INVEST.WARM.PLAN.4.78(v0.1)" xfId="253"/>
    <cellStyle name="_МОДЕЛЬ_1 (2)_INVEST_WARM_PLAN" xfId="254"/>
    <cellStyle name="_МОДЕЛЬ_1 (2)_NADB.JNVLP.APTEKA.2012(v1.0)_21_02_12" xfId="255"/>
    <cellStyle name="_МОДЕЛЬ_1 (2)_NADB.JNVLS.APTEKA.2011(v1.3.3)" xfId="256"/>
    <cellStyle name="_МОДЕЛЬ_1 (2)_NADB.JNVLS.APTEKA.2011(v1.3.3)_46TE.2011(v1.0)" xfId="257"/>
    <cellStyle name="_МОДЕЛЬ_1 (2)_NADB.JNVLS.APTEKA.2011(v1.3.3)_INDEX.STATION.2012(v1.0)_" xfId="258"/>
    <cellStyle name="_МОДЕЛЬ_1 (2)_NADB.JNVLS.APTEKA.2011(v1.3.3)_INDEX.STATION.2012(v2.0)" xfId="259"/>
    <cellStyle name="_МОДЕЛЬ_1 (2)_NADB.JNVLS.APTEKA.2011(v1.3.3)_INDEX.STATION.2012(v2.1)" xfId="260"/>
    <cellStyle name="_МОДЕЛЬ_1 (2)_NADB.JNVLS.APTEKA.2011(v1.3.3)_TEPLO.PREDEL.2012.M(v1.1)_test" xfId="261"/>
    <cellStyle name="_МОДЕЛЬ_1 (2)_NADB.JNVLS.APTEKA.2011(v1.3.4)" xfId="262"/>
    <cellStyle name="_МОДЕЛЬ_1 (2)_NADB.JNVLS.APTEKA.2011(v1.3.4)_46TE.2011(v1.0)" xfId="263"/>
    <cellStyle name="_МОДЕЛЬ_1 (2)_NADB.JNVLS.APTEKA.2011(v1.3.4)_INDEX.STATION.2012(v1.0)_" xfId="264"/>
    <cellStyle name="_МОДЕЛЬ_1 (2)_NADB.JNVLS.APTEKA.2011(v1.3.4)_INDEX.STATION.2012(v2.0)" xfId="265"/>
    <cellStyle name="_МОДЕЛЬ_1 (2)_NADB.JNVLS.APTEKA.2011(v1.3.4)_INDEX.STATION.2012(v2.1)" xfId="266"/>
    <cellStyle name="_МОДЕЛЬ_1 (2)_NADB.JNVLS.APTEKA.2011(v1.3.4)_TEPLO.PREDEL.2012.M(v1.1)_test" xfId="267"/>
    <cellStyle name="_МОДЕЛЬ_1 (2)_PASSPORT.TEPLO.PROIZV(v2.0)" xfId="268"/>
    <cellStyle name="_МОДЕЛЬ_1 (2)_PASSPORT.TEPLO.PROIZV(v2.1)" xfId="269"/>
    <cellStyle name="_МОДЕЛЬ_1 (2)_PASSPORT.TEPLO.SETI(v0.7)" xfId="270"/>
    <cellStyle name="_МОДЕЛЬ_1 (2)_PASSPORT.TEPLO.SETI(v1.0)" xfId="271"/>
    <cellStyle name="_МОДЕЛЬ_1 (2)_PR.PROG.WARM.NOTCOMBI.2012.2.16_v1.4(04.04.11) " xfId="272"/>
    <cellStyle name="_МОДЕЛЬ_1 (2)_PREDEL.JKH.UTV.2011(v1.0.1)" xfId="273"/>
    <cellStyle name="_МОДЕЛЬ_1 (2)_PREDEL.JKH.UTV.2011(v1.0.1)_46TE.2011(v1.0)" xfId="274"/>
    <cellStyle name="_МОДЕЛЬ_1 (2)_PREDEL.JKH.UTV.2011(v1.0.1)_INDEX.STATION.2012(v1.0)_" xfId="275"/>
    <cellStyle name="_МОДЕЛЬ_1 (2)_PREDEL.JKH.UTV.2011(v1.0.1)_INDEX.STATION.2012(v2.0)" xfId="276"/>
    <cellStyle name="_МОДЕЛЬ_1 (2)_PREDEL.JKH.UTV.2011(v1.0.1)_INDEX.STATION.2012(v2.1)" xfId="277"/>
    <cellStyle name="_МОДЕЛЬ_1 (2)_PREDEL.JKH.UTV.2011(v1.0.1)_TEPLO.PREDEL.2012.M(v1.1)_test" xfId="278"/>
    <cellStyle name="_МОДЕЛЬ_1 (2)_PREDEL.JKH.UTV.2011(v1.1)" xfId="279"/>
    <cellStyle name="_МОДЕЛЬ_1 (2)_REP.BLR.2012(v1.0)" xfId="280"/>
    <cellStyle name="_МОДЕЛЬ_1 (2)_TEHSHEET" xfId="281"/>
    <cellStyle name="_МОДЕЛЬ_1 (2)_TEPLO.PREDEL.2012.M(v1.1)" xfId="282"/>
    <cellStyle name="_МОДЕЛЬ_1 (2)_TEPLO.PREDEL.2013(v2.0)" xfId="283"/>
    <cellStyle name="_МОДЕЛЬ_1 (2)_TEST.TEMPLATE" xfId="284"/>
    <cellStyle name="_МОДЕЛЬ_1 (2)_UPDATE.46EE.2011.TO.1.1" xfId="285"/>
    <cellStyle name="_МОДЕЛЬ_1 (2)_UPDATE.46TE.2011.TO.1.1" xfId="286"/>
    <cellStyle name="_МОДЕЛЬ_1 (2)_UPDATE.46TE.2011.TO.1.2" xfId="287"/>
    <cellStyle name="_МОДЕЛЬ_1 (2)_UPDATE.BALANCE.WARM.2011YEAR.TO.1.1" xfId="288"/>
    <cellStyle name="_МОДЕЛЬ_1 (2)_UPDATE.BALANCE.WARM.2011YEAR.TO.1.1_46TE.2011(v1.0)" xfId="289"/>
    <cellStyle name="_МОДЕЛЬ_1 (2)_UPDATE.BALANCE.WARM.2011YEAR.TO.1.1_INDEX.STATION.2012(v1.0)_" xfId="290"/>
    <cellStyle name="_МОДЕЛЬ_1 (2)_UPDATE.BALANCE.WARM.2011YEAR.TO.1.1_INDEX.STATION.2012(v2.0)" xfId="291"/>
    <cellStyle name="_МОДЕЛЬ_1 (2)_UPDATE.BALANCE.WARM.2011YEAR.TO.1.1_INDEX.STATION.2012(v2.1)" xfId="292"/>
    <cellStyle name="_МОДЕЛЬ_1 (2)_UPDATE.BALANCE.WARM.2011YEAR.TO.1.1_OREP.KU.2011.MONTHLY.02(v1.1)" xfId="293"/>
    <cellStyle name="_МОДЕЛЬ_1 (2)_UPDATE.BALANCE.WARM.2011YEAR.TO.1.1_TEPLO.PREDEL.2012.M(v1.1)_test" xfId="294"/>
    <cellStyle name="_МОДЕЛЬ_1 (2)_UPDATE.BALANCE.WARM.2011YEAR.TO.1.2" xfId="295"/>
    <cellStyle name="_МОДЕЛЬ_1 (2)_UPDATE.BALANCE.WARM.2011YEAR.TO.1.4.64" xfId="296"/>
    <cellStyle name="_МОДЕЛЬ_1 (2)_UPDATE.BALANCE.WARM.2011YEAR.TO.1.5.64" xfId="297"/>
    <cellStyle name="_МОДЕЛЬ_1 (2)_UPDATE.MONITORING.OS.EE.2.02.TO.1.3.64" xfId="298"/>
    <cellStyle name="_МОДЕЛЬ_1 (2)_UPDATE.NADB.JNVLS.APTEKA.2011.TO.1.3.4" xfId="299"/>
    <cellStyle name="_МОДЕЛЬ_1 (2)_Книга2_PR.PROG.WARM.NOTCOMBI.2012.2.16_v1.4(04.04.11) " xfId="300"/>
    <cellStyle name="_НВВ 2009 постатейно свод по филиалам_09_02_09" xfId="301"/>
    <cellStyle name="_НВВ 2009 постатейно свод по филиалам_09_02_09_Новая инструкция1_фст" xfId="302"/>
    <cellStyle name="_НВВ 2009 постатейно свод по филиалам_для Валентина" xfId="303"/>
    <cellStyle name="_НВВ 2009 постатейно свод по филиалам_для Валентина_Новая инструкция1_фст" xfId="304"/>
    <cellStyle name="_Омск" xfId="305"/>
    <cellStyle name="_Омск_Новая инструкция1_фст" xfId="306"/>
    <cellStyle name="_ОТ ИД 2009" xfId="307"/>
    <cellStyle name="_ОТ ИД 2009_Новая инструкция1_фст" xfId="308"/>
    <cellStyle name="_пр 5 тариф RAB" xfId="309"/>
    <cellStyle name="_пр 5 тариф RAB 2" xfId="310"/>
    <cellStyle name="_пр 5 тариф RAB 2_OREP.KU.2011.MONTHLY.02(v0.1)" xfId="311"/>
    <cellStyle name="_пр 5 тариф RAB 2_OREP.KU.2011.MONTHLY.02(v0.4)" xfId="312"/>
    <cellStyle name="_пр 5 тариф RAB 2_OREP.KU.2011.MONTHLY.11(v1.4)" xfId="313"/>
    <cellStyle name="_пр 5 тариф RAB 2_OREP.KU.2011.MONTHLY.11(v1.4)_UPDATE.BALANCE.WARM.2012YEAR.TO.1.1" xfId="314"/>
    <cellStyle name="_пр 5 тариф RAB 2_OREP.KU.2011.MONTHLY.11(v1.4)_UPDATE.CALC.WARM.2012YEAR.TO.1.1" xfId="315"/>
    <cellStyle name="_пр 5 тариф RAB 2_UPDATE.BALANCE.WARM.2012YEAR.TO.1.1" xfId="316"/>
    <cellStyle name="_пр 5 тариф RAB 2_UPDATE.CALC.WARM.2012YEAR.TO.1.1" xfId="317"/>
    <cellStyle name="_пр 5 тариф RAB 2_UPDATE.MONITORING.OS.EE.2.02.TO.1.3.64" xfId="318"/>
    <cellStyle name="_пр 5 тариф RAB 2_UPDATE.OREP.KU.2011.MONTHLY.02.TO.1.2" xfId="319"/>
    <cellStyle name="_пр 5 тариф RAB_46EE.2011(v1.0)" xfId="320"/>
    <cellStyle name="_пр 5 тариф RAB_46EE.2011(v1.0)_46TE.2011(v1.0)" xfId="321"/>
    <cellStyle name="_пр 5 тариф RAB_46EE.2011(v1.0)_INDEX.STATION.2012(v1.0)_" xfId="322"/>
    <cellStyle name="_пр 5 тариф RAB_46EE.2011(v1.0)_INDEX.STATION.2012(v2.0)" xfId="323"/>
    <cellStyle name="_пр 5 тариф RAB_46EE.2011(v1.0)_INDEX.STATION.2012(v2.1)" xfId="324"/>
    <cellStyle name="_пр 5 тариф RAB_46EE.2011(v1.0)_TEPLO.PREDEL.2012.M(v1.1)_test" xfId="325"/>
    <cellStyle name="_пр 5 тариф RAB_46EE.2011(v1.2)" xfId="326"/>
    <cellStyle name="_пр 5 тариф RAB_46EP.2011(v2.0)" xfId="327"/>
    <cellStyle name="_пр 5 тариф RAB_46EP.2012(v0.1)" xfId="328"/>
    <cellStyle name="_пр 5 тариф RAB_46TE.2011(v1.0)" xfId="329"/>
    <cellStyle name="_пр 5 тариф RAB_4DNS.UPDATE.EXAMPLE" xfId="330"/>
    <cellStyle name="_пр 5 тариф RAB_ARMRAZR" xfId="331"/>
    <cellStyle name="_пр 5 тариф RAB_BALANCE.WARM.2010.FACT(v1.0)" xfId="332"/>
    <cellStyle name="_пр 5 тариф RAB_BALANCE.WARM.2010.PLAN" xfId="333"/>
    <cellStyle name="_пр 5 тариф RAB_BALANCE.WARM.2011YEAR(v0.7)" xfId="334"/>
    <cellStyle name="_пр 5 тариф RAB_BALANCE.WARM.2011YEAR.NEW.UPDATE.SCHEME" xfId="335"/>
    <cellStyle name="_пр 5 тариф RAB_CALC.NORMATIV.KU(v0.2)" xfId="336"/>
    <cellStyle name="_пр 5 тариф RAB_EE.2REK.P2011.4.78(v0.3)" xfId="337"/>
    <cellStyle name="_пр 5 тариф RAB_FORM3.1.2013(v0.2)" xfId="338"/>
    <cellStyle name="_пр 5 тариф RAB_FORM3.2013(v1.0)" xfId="339"/>
    <cellStyle name="_пр 5 тариф RAB_FORM3.REG(v1.0)" xfId="340"/>
    <cellStyle name="_пр 5 тариф RAB_FORM910.2012(v1.1)" xfId="341"/>
    <cellStyle name="_пр 5 тариф RAB_INDEX.STATION.2012(v2.1)" xfId="342"/>
    <cellStyle name="_пр 5 тариф RAB_INDEX.STATION.2013(v1.0)_патч до 1.1" xfId="343"/>
    <cellStyle name="_пр 5 тариф RAB_INVEST.EE.PLAN.4.78(v0.1)" xfId="344"/>
    <cellStyle name="_пр 5 тариф RAB_INVEST.EE.PLAN.4.78(v0.3)" xfId="345"/>
    <cellStyle name="_пр 5 тариф RAB_INVEST.EE.PLAN.4.78(v1.0)" xfId="346"/>
    <cellStyle name="_пр 5 тариф RAB_INVEST.EE.PLAN.4.78(v1.0)_PASSPORT.TEPLO.PROIZV(v2.0)" xfId="347"/>
    <cellStyle name="_пр 5 тариф RAB_INVEST.EE.PLAN.4.78(v1.0)_PASSPORT.TEPLO.PROIZV(v2.0)_INDEX.STATION.2013(v1.0)_патч до 1.1" xfId="348"/>
    <cellStyle name="_пр 5 тариф RAB_INVEST.EE.PLAN.4.78(v1.0)_PASSPORT.TEPLO.PROIZV(v2.0)_TEPLO.PREDEL.2013(v2.0)" xfId="349"/>
    <cellStyle name="_пр 5 тариф RAB_INVEST.PLAN.4.78(v0.1)" xfId="350"/>
    <cellStyle name="_пр 5 тариф RAB_INVEST.WARM.PLAN.4.78(v0.1)" xfId="351"/>
    <cellStyle name="_пр 5 тариф RAB_INVEST_WARM_PLAN" xfId="352"/>
    <cellStyle name="_пр 5 тариф RAB_NADB.JNVLP.APTEKA.2012(v1.0)_21_02_12" xfId="353"/>
    <cellStyle name="_пр 5 тариф RAB_NADB.JNVLS.APTEKA.2011(v1.3.3)" xfId="354"/>
    <cellStyle name="_пр 5 тариф RAB_NADB.JNVLS.APTEKA.2011(v1.3.3)_46TE.2011(v1.0)" xfId="355"/>
    <cellStyle name="_пр 5 тариф RAB_NADB.JNVLS.APTEKA.2011(v1.3.3)_INDEX.STATION.2012(v1.0)_" xfId="356"/>
    <cellStyle name="_пр 5 тариф RAB_NADB.JNVLS.APTEKA.2011(v1.3.3)_INDEX.STATION.2012(v2.0)" xfId="357"/>
    <cellStyle name="_пр 5 тариф RAB_NADB.JNVLS.APTEKA.2011(v1.3.3)_INDEX.STATION.2012(v2.1)" xfId="358"/>
    <cellStyle name="_пр 5 тариф RAB_NADB.JNVLS.APTEKA.2011(v1.3.3)_TEPLO.PREDEL.2012.M(v1.1)_test" xfId="359"/>
    <cellStyle name="_пр 5 тариф RAB_NADB.JNVLS.APTEKA.2011(v1.3.4)" xfId="360"/>
    <cellStyle name="_пр 5 тариф RAB_NADB.JNVLS.APTEKA.2011(v1.3.4)_46TE.2011(v1.0)" xfId="361"/>
    <cellStyle name="_пр 5 тариф RAB_NADB.JNVLS.APTEKA.2011(v1.3.4)_INDEX.STATION.2012(v1.0)_" xfId="362"/>
    <cellStyle name="_пр 5 тариф RAB_NADB.JNVLS.APTEKA.2011(v1.3.4)_INDEX.STATION.2012(v2.0)" xfId="363"/>
    <cellStyle name="_пр 5 тариф RAB_NADB.JNVLS.APTEKA.2011(v1.3.4)_INDEX.STATION.2012(v2.1)" xfId="364"/>
    <cellStyle name="_пр 5 тариф RAB_NADB.JNVLS.APTEKA.2011(v1.3.4)_TEPLO.PREDEL.2012.M(v1.1)_test" xfId="365"/>
    <cellStyle name="_пр 5 тариф RAB_PASSPORT.TEPLO.PROIZV(v2.0)" xfId="366"/>
    <cellStyle name="_пр 5 тариф RAB_PASSPORT.TEPLO.PROIZV(v2.1)" xfId="367"/>
    <cellStyle name="_пр 5 тариф RAB_PASSPORT.TEPLO.SETI(v0.7)" xfId="368"/>
    <cellStyle name="_пр 5 тариф RAB_PASSPORT.TEPLO.SETI(v1.0)" xfId="369"/>
    <cellStyle name="_пр 5 тариф RAB_PR.PROG.WARM.NOTCOMBI.2012.2.16_v1.4(04.04.11) " xfId="370"/>
    <cellStyle name="_пр 5 тариф RAB_PREDEL.JKH.UTV.2011(v1.0.1)" xfId="371"/>
    <cellStyle name="_пр 5 тариф RAB_PREDEL.JKH.UTV.2011(v1.0.1)_46TE.2011(v1.0)" xfId="372"/>
    <cellStyle name="_пр 5 тариф RAB_PREDEL.JKH.UTV.2011(v1.0.1)_INDEX.STATION.2012(v1.0)_" xfId="373"/>
    <cellStyle name="_пр 5 тариф RAB_PREDEL.JKH.UTV.2011(v1.0.1)_INDEX.STATION.2012(v2.0)" xfId="374"/>
    <cellStyle name="_пр 5 тариф RAB_PREDEL.JKH.UTV.2011(v1.0.1)_INDEX.STATION.2012(v2.1)" xfId="375"/>
    <cellStyle name="_пр 5 тариф RAB_PREDEL.JKH.UTV.2011(v1.0.1)_TEPLO.PREDEL.2012.M(v1.1)_test" xfId="376"/>
    <cellStyle name="_пр 5 тариф RAB_PREDEL.JKH.UTV.2011(v1.1)" xfId="377"/>
    <cellStyle name="_пр 5 тариф RAB_REP.BLR.2012(v1.0)" xfId="378"/>
    <cellStyle name="_пр 5 тариф RAB_TEHSHEET" xfId="379"/>
    <cellStyle name="_пр 5 тариф RAB_TEPLO.PREDEL.2012.M(v1.1)" xfId="380"/>
    <cellStyle name="_пр 5 тариф RAB_TEPLO.PREDEL.2013(v2.0)" xfId="381"/>
    <cellStyle name="_пр 5 тариф RAB_TEST.TEMPLATE" xfId="382"/>
    <cellStyle name="_пр 5 тариф RAB_UPDATE.46EE.2011.TO.1.1" xfId="383"/>
    <cellStyle name="_пр 5 тариф RAB_UPDATE.46TE.2011.TO.1.1" xfId="384"/>
    <cellStyle name="_пр 5 тариф RAB_UPDATE.46TE.2011.TO.1.2" xfId="385"/>
    <cellStyle name="_пр 5 тариф RAB_UPDATE.BALANCE.WARM.2011YEAR.TO.1.1" xfId="386"/>
    <cellStyle name="_пр 5 тариф RAB_UPDATE.BALANCE.WARM.2011YEAR.TO.1.1_46TE.2011(v1.0)" xfId="387"/>
    <cellStyle name="_пр 5 тариф RAB_UPDATE.BALANCE.WARM.2011YEAR.TO.1.1_INDEX.STATION.2012(v1.0)_" xfId="388"/>
    <cellStyle name="_пр 5 тариф RAB_UPDATE.BALANCE.WARM.2011YEAR.TO.1.1_INDEX.STATION.2012(v2.0)" xfId="389"/>
    <cellStyle name="_пр 5 тариф RAB_UPDATE.BALANCE.WARM.2011YEAR.TO.1.1_INDEX.STATION.2012(v2.1)" xfId="390"/>
    <cellStyle name="_пр 5 тариф RAB_UPDATE.BALANCE.WARM.2011YEAR.TO.1.1_OREP.KU.2011.MONTHLY.02(v1.1)" xfId="391"/>
    <cellStyle name="_пр 5 тариф RAB_UPDATE.BALANCE.WARM.2011YEAR.TO.1.1_TEPLO.PREDEL.2012.M(v1.1)_test" xfId="392"/>
    <cellStyle name="_пр 5 тариф RAB_UPDATE.BALANCE.WARM.2011YEAR.TO.1.2" xfId="393"/>
    <cellStyle name="_пр 5 тариф RAB_UPDATE.BALANCE.WARM.2011YEAR.TO.1.4.64" xfId="394"/>
    <cellStyle name="_пр 5 тариф RAB_UPDATE.BALANCE.WARM.2011YEAR.TO.1.5.64" xfId="395"/>
    <cellStyle name="_пр 5 тариф RAB_UPDATE.MONITORING.OS.EE.2.02.TO.1.3.64" xfId="396"/>
    <cellStyle name="_пр 5 тариф RAB_UPDATE.NADB.JNVLS.APTEKA.2011.TO.1.3.4" xfId="397"/>
    <cellStyle name="_пр 5 тариф RAB_Книга2_PR.PROG.WARM.NOTCOMBI.2012.2.16_v1.4(04.04.11) " xfId="398"/>
    <cellStyle name="_Предожение _ДБП_2009 г ( согласованные БП)  (2)" xfId="399"/>
    <cellStyle name="_Предожение _ДБП_2009 г ( согласованные БП)  (2)_Новая инструкция1_фст" xfId="400"/>
    <cellStyle name="_Приложение 2 0806 факт" xfId="401"/>
    <cellStyle name="_Приложение МТС-3-КС" xfId="402"/>
    <cellStyle name="_Приложение МТС-3-КС_Новая инструкция1_фст" xfId="403"/>
    <cellStyle name="_Приложение-МТС--2-1" xfId="404"/>
    <cellStyle name="_Приложение-МТС--2-1_Новая инструкция1_фст" xfId="405"/>
    <cellStyle name="_Расчет RAB_22072008" xfId="406"/>
    <cellStyle name="_Расчет RAB_22072008 2" xfId="407"/>
    <cellStyle name="_Расчет RAB_22072008 2_OREP.KU.2011.MONTHLY.02(v0.1)" xfId="408"/>
    <cellStyle name="_Расчет RAB_22072008 2_OREP.KU.2011.MONTHLY.02(v0.4)" xfId="409"/>
    <cellStyle name="_Расчет RAB_22072008 2_OREP.KU.2011.MONTHLY.11(v1.4)" xfId="410"/>
    <cellStyle name="_Расчет RAB_22072008 2_OREP.KU.2011.MONTHLY.11(v1.4)_UPDATE.BALANCE.WARM.2012YEAR.TO.1.1" xfId="411"/>
    <cellStyle name="_Расчет RAB_22072008 2_OREP.KU.2011.MONTHLY.11(v1.4)_UPDATE.CALC.WARM.2012YEAR.TO.1.1" xfId="412"/>
    <cellStyle name="_Расчет RAB_22072008 2_UPDATE.BALANCE.WARM.2012YEAR.TO.1.1" xfId="413"/>
    <cellStyle name="_Расчет RAB_22072008 2_UPDATE.CALC.WARM.2012YEAR.TO.1.1" xfId="414"/>
    <cellStyle name="_Расчет RAB_22072008 2_UPDATE.MONITORING.OS.EE.2.02.TO.1.3.64" xfId="415"/>
    <cellStyle name="_Расчет RAB_22072008 2_UPDATE.OREP.KU.2011.MONTHLY.02.TO.1.2" xfId="416"/>
    <cellStyle name="_Расчет RAB_22072008_46EE.2011(v1.0)" xfId="417"/>
    <cellStyle name="_Расчет RAB_22072008_46EE.2011(v1.0)_46TE.2011(v1.0)" xfId="418"/>
    <cellStyle name="_Расчет RAB_22072008_46EE.2011(v1.0)_INDEX.STATION.2012(v1.0)_" xfId="419"/>
    <cellStyle name="_Расчет RAB_22072008_46EE.2011(v1.0)_INDEX.STATION.2012(v2.0)" xfId="420"/>
    <cellStyle name="_Расчет RAB_22072008_46EE.2011(v1.0)_INDEX.STATION.2012(v2.1)" xfId="421"/>
    <cellStyle name="_Расчет RAB_22072008_46EE.2011(v1.0)_TEPLO.PREDEL.2012.M(v1.1)_test" xfId="422"/>
    <cellStyle name="_Расчет RAB_22072008_46EE.2011(v1.2)" xfId="423"/>
    <cellStyle name="_Расчет RAB_22072008_46EP.2011(v2.0)" xfId="424"/>
    <cellStyle name="_Расчет RAB_22072008_46EP.2012(v0.1)" xfId="425"/>
    <cellStyle name="_Расчет RAB_22072008_46TE.2011(v1.0)" xfId="426"/>
    <cellStyle name="_Расчет RAB_22072008_4DNS.UPDATE.EXAMPLE" xfId="427"/>
    <cellStyle name="_Расчет RAB_22072008_ARMRAZR" xfId="428"/>
    <cellStyle name="_Расчет RAB_22072008_BALANCE.WARM.2010.FACT(v1.0)" xfId="429"/>
    <cellStyle name="_Расчет RAB_22072008_BALANCE.WARM.2010.PLAN" xfId="430"/>
    <cellStyle name="_Расчет RAB_22072008_BALANCE.WARM.2011YEAR(v0.7)" xfId="431"/>
    <cellStyle name="_Расчет RAB_22072008_BALANCE.WARM.2011YEAR.NEW.UPDATE.SCHEME" xfId="432"/>
    <cellStyle name="_Расчет RAB_22072008_CALC.NORMATIV.KU(v0.2)" xfId="433"/>
    <cellStyle name="_Расчет RAB_22072008_EE.2REK.P2011.4.78(v0.3)" xfId="434"/>
    <cellStyle name="_Расчет RAB_22072008_FORM3.1.2013(v0.2)" xfId="435"/>
    <cellStyle name="_Расчет RAB_22072008_FORM3.2013(v1.0)" xfId="436"/>
    <cellStyle name="_Расчет RAB_22072008_FORM3.REG(v1.0)" xfId="437"/>
    <cellStyle name="_Расчет RAB_22072008_FORM910.2012(v1.1)" xfId="438"/>
    <cellStyle name="_Расчет RAB_22072008_INDEX.STATION.2012(v2.1)" xfId="439"/>
    <cellStyle name="_Расчет RAB_22072008_INDEX.STATION.2013(v1.0)_патч до 1.1" xfId="440"/>
    <cellStyle name="_Расчет RAB_22072008_INVEST.EE.PLAN.4.78(v0.1)" xfId="441"/>
    <cellStyle name="_Расчет RAB_22072008_INVEST.EE.PLAN.4.78(v0.3)" xfId="442"/>
    <cellStyle name="_Расчет RAB_22072008_INVEST.EE.PLAN.4.78(v1.0)" xfId="443"/>
    <cellStyle name="_Расчет RAB_22072008_INVEST.EE.PLAN.4.78(v1.0)_PASSPORT.TEPLO.PROIZV(v2.0)" xfId="444"/>
    <cellStyle name="_Расчет RAB_22072008_INVEST.EE.PLAN.4.78(v1.0)_PASSPORT.TEPLO.PROIZV(v2.0)_INDEX.STATION.2013(v1.0)_патч до 1.1" xfId="445"/>
    <cellStyle name="_Расчет RAB_22072008_INVEST.EE.PLAN.4.78(v1.0)_PASSPORT.TEPLO.PROIZV(v2.0)_TEPLO.PREDEL.2013(v2.0)" xfId="446"/>
    <cellStyle name="_Расчет RAB_22072008_INVEST.PLAN.4.78(v0.1)" xfId="447"/>
    <cellStyle name="_Расчет RAB_22072008_INVEST.WARM.PLAN.4.78(v0.1)" xfId="448"/>
    <cellStyle name="_Расчет RAB_22072008_INVEST_WARM_PLAN" xfId="449"/>
    <cellStyle name="_Расчет RAB_22072008_NADB.JNVLP.APTEKA.2012(v1.0)_21_02_12" xfId="450"/>
    <cellStyle name="_Расчет RAB_22072008_NADB.JNVLS.APTEKA.2011(v1.3.3)" xfId="451"/>
    <cellStyle name="_Расчет RAB_22072008_NADB.JNVLS.APTEKA.2011(v1.3.3)_46TE.2011(v1.0)" xfId="452"/>
    <cellStyle name="_Расчет RAB_22072008_NADB.JNVLS.APTEKA.2011(v1.3.3)_INDEX.STATION.2012(v1.0)_" xfId="453"/>
    <cellStyle name="_Расчет RAB_22072008_NADB.JNVLS.APTEKA.2011(v1.3.3)_INDEX.STATION.2012(v2.0)" xfId="454"/>
    <cellStyle name="_Расчет RAB_22072008_NADB.JNVLS.APTEKA.2011(v1.3.3)_INDEX.STATION.2012(v2.1)" xfId="455"/>
    <cellStyle name="_Расчет RAB_22072008_NADB.JNVLS.APTEKA.2011(v1.3.3)_TEPLO.PREDEL.2012.M(v1.1)_test" xfId="456"/>
    <cellStyle name="_Расчет RAB_22072008_NADB.JNVLS.APTEKA.2011(v1.3.4)" xfId="457"/>
    <cellStyle name="_Расчет RAB_22072008_NADB.JNVLS.APTEKA.2011(v1.3.4)_46TE.2011(v1.0)" xfId="458"/>
    <cellStyle name="_Расчет RAB_22072008_NADB.JNVLS.APTEKA.2011(v1.3.4)_INDEX.STATION.2012(v1.0)_" xfId="459"/>
    <cellStyle name="_Расчет RAB_22072008_NADB.JNVLS.APTEKA.2011(v1.3.4)_INDEX.STATION.2012(v2.0)" xfId="460"/>
    <cellStyle name="_Расчет RAB_22072008_NADB.JNVLS.APTEKA.2011(v1.3.4)_INDEX.STATION.2012(v2.1)" xfId="461"/>
    <cellStyle name="_Расчет RAB_22072008_NADB.JNVLS.APTEKA.2011(v1.3.4)_TEPLO.PREDEL.2012.M(v1.1)_test" xfId="462"/>
    <cellStyle name="_Расчет RAB_22072008_PASSPORT.TEPLO.PROIZV(v2.0)" xfId="463"/>
    <cellStyle name="_Расчет RAB_22072008_PASSPORT.TEPLO.PROIZV(v2.1)" xfId="464"/>
    <cellStyle name="_Расчет RAB_22072008_PASSPORT.TEPLO.SETI(v0.7)" xfId="465"/>
    <cellStyle name="_Расчет RAB_22072008_PASSPORT.TEPLO.SETI(v1.0)" xfId="466"/>
    <cellStyle name="_Расчет RAB_22072008_PR.PROG.WARM.NOTCOMBI.2012.2.16_v1.4(04.04.11) " xfId="467"/>
    <cellStyle name="_Расчет RAB_22072008_PREDEL.JKH.UTV.2011(v1.0.1)" xfId="468"/>
    <cellStyle name="_Расчет RAB_22072008_PREDEL.JKH.UTV.2011(v1.0.1)_46TE.2011(v1.0)" xfId="469"/>
    <cellStyle name="_Расчет RAB_22072008_PREDEL.JKH.UTV.2011(v1.0.1)_INDEX.STATION.2012(v1.0)_" xfId="470"/>
    <cellStyle name="_Расчет RAB_22072008_PREDEL.JKH.UTV.2011(v1.0.1)_INDEX.STATION.2012(v2.0)" xfId="471"/>
    <cellStyle name="_Расчет RAB_22072008_PREDEL.JKH.UTV.2011(v1.0.1)_INDEX.STATION.2012(v2.1)" xfId="472"/>
    <cellStyle name="_Расчет RAB_22072008_PREDEL.JKH.UTV.2011(v1.0.1)_TEPLO.PREDEL.2012.M(v1.1)_test" xfId="473"/>
    <cellStyle name="_Расчет RAB_22072008_PREDEL.JKH.UTV.2011(v1.1)" xfId="474"/>
    <cellStyle name="_Расчет RAB_22072008_REP.BLR.2012(v1.0)" xfId="475"/>
    <cellStyle name="_Расчет RAB_22072008_TEHSHEET" xfId="476"/>
    <cellStyle name="_Расчет RAB_22072008_TEPLO.PREDEL.2012.M(v1.1)" xfId="477"/>
    <cellStyle name="_Расчет RAB_22072008_TEPLO.PREDEL.2013(v2.0)" xfId="478"/>
    <cellStyle name="_Расчет RAB_22072008_TEST.TEMPLATE" xfId="479"/>
    <cellStyle name="_Расчет RAB_22072008_UPDATE.46EE.2011.TO.1.1" xfId="480"/>
    <cellStyle name="_Расчет RAB_22072008_UPDATE.46TE.2011.TO.1.1" xfId="481"/>
    <cellStyle name="_Расчет RAB_22072008_UPDATE.46TE.2011.TO.1.2" xfId="482"/>
    <cellStyle name="_Расчет RAB_22072008_UPDATE.BALANCE.WARM.2011YEAR.TO.1.1" xfId="483"/>
    <cellStyle name="_Расчет RAB_22072008_UPDATE.BALANCE.WARM.2011YEAR.TO.1.1_46TE.2011(v1.0)" xfId="484"/>
    <cellStyle name="_Расчет RAB_22072008_UPDATE.BALANCE.WARM.2011YEAR.TO.1.1_INDEX.STATION.2012(v1.0)_" xfId="485"/>
    <cellStyle name="_Расчет RAB_22072008_UPDATE.BALANCE.WARM.2011YEAR.TO.1.1_INDEX.STATION.2012(v2.0)" xfId="486"/>
    <cellStyle name="_Расчет RAB_22072008_UPDATE.BALANCE.WARM.2011YEAR.TO.1.1_INDEX.STATION.2012(v2.1)" xfId="487"/>
    <cellStyle name="_Расчет RAB_22072008_UPDATE.BALANCE.WARM.2011YEAR.TO.1.1_OREP.KU.2011.MONTHLY.02(v1.1)" xfId="488"/>
    <cellStyle name="_Расчет RAB_22072008_UPDATE.BALANCE.WARM.2011YEAR.TO.1.1_TEPLO.PREDEL.2012.M(v1.1)_test" xfId="489"/>
    <cellStyle name="_Расчет RAB_22072008_UPDATE.BALANCE.WARM.2011YEAR.TO.1.2" xfId="490"/>
    <cellStyle name="_Расчет RAB_22072008_UPDATE.BALANCE.WARM.2011YEAR.TO.1.4.64" xfId="491"/>
    <cellStyle name="_Расчет RAB_22072008_UPDATE.BALANCE.WARM.2011YEAR.TO.1.5.64" xfId="492"/>
    <cellStyle name="_Расчет RAB_22072008_UPDATE.MONITORING.OS.EE.2.02.TO.1.3.64" xfId="493"/>
    <cellStyle name="_Расчет RAB_22072008_UPDATE.NADB.JNVLS.APTEKA.2011.TO.1.3.4" xfId="494"/>
    <cellStyle name="_Расчет RAB_22072008_Книга2_PR.PROG.WARM.NOTCOMBI.2012.2.16_v1.4(04.04.11) " xfId="495"/>
    <cellStyle name="_Расчет RAB_Лен и МОЭСК_с 2010 года_14.04.2009_со сглаж_version 3.0_без ФСК" xfId="496"/>
    <cellStyle name="_Расчет RAB_Лен и МОЭСК_с 2010 года_14.04.2009_со сглаж_version 3.0_без ФСК 2" xfId="497"/>
    <cellStyle name="_Расчет RAB_Лен и МОЭСК_с 2010 года_14.04.2009_со сглаж_version 3.0_без ФСК 2_OREP.KU.2011.MONTHLY.02(v0.1)" xfId="498"/>
    <cellStyle name="_Расчет RAB_Лен и МОЭСК_с 2010 года_14.04.2009_со сглаж_version 3.0_без ФСК 2_OREP.KU.2011.MONTHLY.02(v0.4)" xfId="499"/>
    <cellStyle name="_Расчет RAB_Лен и МОЭСК_с 2010 года_14.04.2009_со сглаж_version 3.0_без ФСК 2_OREP.KU.2011.MONTHLY.11(v1.4)" xfId="500"/>
    <cellStyle name="_Расчет RAB_Лен и МОЭСК_с 2010 года_14.04.2009_со сглаж_version 3.0_без ФСК 2_OREP.KU.2011.MONTHLY.11(v1.4)_UPDATE.BALANCE.WARM.2012YEAR.TO.1.1" xfId="501"/>
    <cellStyle name="_Расчет RAB_Лен и МОЭСК_с 2010 года_14.04.2009_со сглаж_version 3.0_без ФСК 2_OREP.KU.2011.MONTHLY.11(v1.4)_UPDATE.CALC.WARM.2012YEAR.TO.1.1" xfId="502"/>
    <cellStyle name="_Расчет RAB_Лен и МОЭСК_с 2010 года_14.04.2009_со сглаж_version 3.0_без ФСК 2_UPDATE.BALANCE.WARM.2012YEAR.TO.1.1" xfId="503"/>
    <cellStyle name="_Расчет RAB_Лен и МОЭСК_с 2010 года_14.04.2009_со сглаж_version 3.0_без ФСК 2_UPDATE.CALC.WARM.2012YEAR.TO.1.1" xfId="504"/>
    <cellStyle name="_Расчет RAB_Лен и МОЭСК_с 2010 года_14.04.2009_со сглаж_version 3.0_без ФСК 2_UPDATE.MONITORING.OS.EE.2.02.TO.1.3.64" xfId="505"/>
    <cellStyle name="_Расчет RAB_Лен и МОЭСК_с 2010 года_14.04.2009_со сглаж_version 3.0_без ФСК 2_UPDATE.OREP.KU.2011.MONTHLY.02.TO.1.2" xfId="506"/>
    <cellStyle name="_Расчет RAB_Лен и МОЭСК_с 2010 года_14.04.2009_со сглаж_version 3.0_без ФСК_46EE.2011(v1.0)" xfId="507"/>
    <cellStyle name="_Расчет RAB_Лен и МОЭСК_с 2010 года_14.04.2009_со сглаж_version 3.0_без ФСК_46EE.2011(v1.0)_46TE.2011(v1.0)" xfId="508"/>
    <cellStyle name="_Расчет RAB_Лен и МОЭСК_с 2010 года_14.04.2009_со сглаж_version 3.0_без ФСК_46EE.2011(v1.0)_INDEX.STATION.2012(v1.0)_" xfId="509"/>
    <cellStyle name="_Расчет RAB_Лен и МОЭСК_с 2010 года_14.04.2009_со сглаж_version 3.0_без ФСК_46EE.2011(v1.0)_INDEX.STATION.2012(v2.0)" xfId="510"/>
    <cellStyle name="_Расчет RAB_Лен и МОЭСК_с 2010 года_14.04.2009_со сглаж_version 3.0_без ФСК_46EE.2011(v1.0)_INDEX.STATION.2012(v2.1)" xfId="511"/>
    <cellStyle name="_Расчет RAB_Лен и МОЭСК_с 2010 года_14.04.2009_со сглаж_version 3.0_без ФСК_46EE.2011(v1.0)_TEPLO.PREDEL.2012.M(v1.1)_test" xfId="512"/>
    <cellStyle name="_Расчет RAB_Лен и МОЭСК_с 2010 года_14.04.2009_со сглаж_version 3.0_без ФСК_46EE.2011(v1.2)" xfId="513"/>
    <cellStyle name="_Расчет RAB_Лен и МОЭСК_с 2010 года_14.04.2009_со сглаж_version 3.0_без ФСК_46EP.2011(v2.0)" xfId="514"/>
    <cellStyle name="_Расчет RAB_Лен и МОЭСК_с 2010 года_14.04.2009_со сглаж_version 3.0_без ФСК_46EP.2012(v0.1)" xfId="515"/>
    <cellStyle name="_Расчет RAB_Лен и МОЭСК_с 2010 года_14.04.2009_со сглаж_version 3.0_без ФСК_46TE.2011(v1.0)" xfId="516"/>
    <cellStyle name="_Расчет RAB_Лен и МОЭСК_с 2010 года_14.04.2009_со сглаж_version 3.0_без ФСК_4DNS.UPDATE.EXAMPLE" xfId="517"/>
    <cellStyle name="_Расчет RAB_Лен и МОЭСК_с 2010 года_14.04.2009_со сглаж_version 3.0_без ФСК_ARMRAZR" xfId="518"/>
    <cellStyle name="_Расчет RAB_Лен и МОЭСК_с 2010 года_14.04.2009_со сглаж_version 3.0_без ФСК_BALANCE.WARM.2010.FACT(v1.0)" xfId="519"/>
    <cellStyle name="_Расчет RAB_Лен и МОЭСК_с 2010 года_14.04.2009_со сглаж_version 3.0_без ФСК_BALANCE.WARM.2010.PLAN" xfId="520"/>
    <cellStyle name="_Расчет RAB_Лен и МОЭСК_с 2010 года_14.04.2009_со сглаж_version 3.0_без ФСК_BALANCE.WARM.2011YEAR(v0.7)" xfId="521"/>
    <cellStyle name="_Расчет RAB_Лен и МОЭСК_с 2010 года_14.04.2009_со сглаж_version 3.0_без ФСК_BALANCE.WARM.2011YEAR.NEW.UPDATE.SCHEME" xfId="522"/>
    <cellStyle name="_Расчет RAB_Лен и МОЭСК_с 2010 года_14.04.2009_со сглаж_version 3.0_без ФСК_CALC.NORMATIV.KU(v0.2)" xfId="523"/>
    <cellStyle name="_Расчет RAB_Лен и МОЭСК_с 2010 года_14.04.2009_со сглаж_version 3.0_без ФСК_EE.2REK.P2011.4.78(v0.3)" xfId="524"/>
    <cellStyle name="_Расчет RAB_Лен и МОЭСК_с 2010 года_14.04.2009_со сглаж_version 3.0_без ФСК_FORM3.1.2013(v0.2)" xfId="525"/>
    <cellStyle name="_Расчет RAB_Лен и МОЭСК_с 2010 года_14.04.2009_со сглаж_version 3.0_без ФСК_FORM3.2013(v1.0)" xfId="526"/>
    <cellStyle name="_Расчет RAB_Лен и МОЭСК_с 2010 года_14.04.2009_со сглаж_version 3.0_без ФСК_FORM3.REG(v1.0)" xfId="527"/>
    <cellStyle name="_Расчет RAB_Лен и МОЭСК_с 2010 года_14.04.2009_со сглаж_version 3.0_без ФСК_FORM910.2012(v1.1)" xfId="528"/>
    <cellStyle name="_Расчет RAB_Лен и МОЭСК_с 2010 года_14.04.2009_со сглаж_version 3.0_без ФСК_INDEX.STATION.2012(v2.1)" xfId="529"/>
    <cellStyle name="_Расчет RAB_Лен и МОЭСК_с 2010 года_14.04.2009_со сглаж_version 3.0_без ФСК_INDEX.STATION.2013(v1.0)_патч до 1.1" xfId="530"/>
    <cellStyle name="_Расчет RAB_Лен и МОЭСК_с 2010 года_14.04.2009_со сглаж_version 3.0_без ФСК_INVEST.EE.PLAN.4.78(v0.1)" xfId="531"/>
    <cellStyle name="_Расчет RAB_Лен и МОЭСК_с 2010 года_14.04.2009_со сглаж_version 3.0_без ФСК_INVEST.EE.PLAN.4.78(v0.3)" xfId="532"/>
    <cellStyle name="_Расчет RAB_Лен и МОЭСК_с 2010 года_14.04.2009_со сглаж_version 3.0_без ФСК_INVEST.EE.PLAN.4.78(v1.0)" xfId="533"/>
    <cellStyle name="_Расчет RAB_Лен и МОЭСК_с 2010 года_14.04.2009_со сглаж_version 3.0_без ФСК_INVEST.EE.PLAN.4.78(v1.0)_PASSPORT.TEPLO.PROIZV(v2.0)" xfId="534"/>
    <cellStyle name="_Расчет RAB_Лен и МОЭСК_с 2010 года_14.04.2009_со сглаж_version 3.0_без ФСК_INVEST.EE.PLAN.4.78(v1.0)_PASSPORT.TEPLO.PROIZV(v2.0)_INDEX.STATION.2013(v1.0)_патч до 1.1" xfId="535"/>
    <cellStyle name="_Расчет RAB_Лен и МОЭСК_с 2010 года_14.04.2009_со сглаж_version 3.0_без ФСК_INVEST.EE.PLAN.4.78(v1.0)_PASSPORT.TEPLO.PROIZV(v2.0)_TEPLO.PREDEL.2013(v2.0)" xfId="536"/>
    <cellStyle name="_Расчет RAB_Лен и МОЭСК_с 2010 года_14.04.2009_со сглаж_version 3.0_без ФСК_INVEST.PLAN.4.78(v0.1)" xfId="537"/>
    <cellStyle name="_Расчет RAB_Лен и МОЭСК_с 2010 года_14.04.2009_со сглаж_version 3.0_без ФСК_INVEST.WARM.PLAN.4.78(v0.1)" xfId="538"/>
    <cellStyle name="_Расчет RAB_Лен и МОЭСК_с 2010 года_14.04.2009_со сглаж_version 3.0_без ФСК_INVEST_WARM_PLAN" xfId="539"/>
    <cellStyle name="_Расчет RAB_Лен и МОЭСК_с 2010 года_14.04.2009_со сглаж_version 3.0_без ФСК_NADB.JNVLP.APTEKA.2012(v1.0)_21_02_12" xfId="540"/>
    <cellStyle name="_Расчет RAB_Лен и МОЭСК_с 2010 года_14.04.2009_со сглаж_version 3.0_без ФСК_NADB.JNVLS.APTEKA.2011(v1.3.3)" xfId="541"/>
    <cellStyle name="_Расчет RAB_Лен и МОЭСК_с 2010 года_14.04.2009_со сглаж_version 3.0_без ФСК_NADB.JNVLS.APTEKA.2011(v1.3.3)_46TE.2011(v1.0)" xfId="542"/>
    <cellStyle name="_Расчет RAB_Лен и МОЭСК_с 2010 года_14.04.2009_со сглаж_version 3.0_без ФСК_NADB.JNVLS.APTEKA.2011(v1.3.3)_INDEX.STATION.2012(v1.0)_" xfId="543"/>
    <cellStyle name="_Расчет RAB_Лен и МОЭСК_с 2010 года_14.04.2009_со сглаж_version 3.0_без ФСК_NADB.JNVLS.APTEKA.2011(v1.3.3)_INDEX.STATION.2012(v2.0)" xfId="544"/>
    <cellStyle name="_Расчет RAB_Лен и МОЭСК_с 2010 года_14.04.2009_со сглаж_version 3.0_без ФСК_NADB.JNVLS.APTEKA.2011(v1.3.3)_INDEX.STATION.2012(v2.1)" xfId="545"/>
    <cellStyle name="_Расчет RAB_Лен и МОЭСК_с 2010 года_14.04.2009_со сглаж_version 3.0_без ФСК_NADB.JNVLS.APTEKA.2011(v1.3.3)_TEPLO.PREDEL.2012.M(v1.1)_test" xfId="546"/>
    <cellStyle name="_Расчет RAB_Лен и МОЭСК_с 2010 года_14.04.2009_со сглаж_version 3.0_без ФСК_NADB.JNVLS.APTEKA.2011(v1.3.4)" xfId="547"/>
    <cellStyle name="_Расчет RAB_Лен и МОЭСК_с 2010 года_14.04.2009_со сглаж_version 3.0_без ФСК_NADB.JNVLS.APTEKA.2011(v1.3.4)_46TE.2011(v1.0)" xfId="548"/>
    <cellStyle name="_Расчет RAB_Лен и МОЭСК_с 2010 года_14.04.2009_со сглаж_version 3.0_без ФСК_NADB.JNVLS.APTEKA.2011(v1.3.4)_INDEX.STATION.2012(v1.0)_" xfId="549"/>
    <cellStyle name="_Расчет RAB_Лен и МОЭСК_с 2010 года_14.04.2009_со сглаж_version 3.0_без ФСК_NADB.JNVLS.APTEKA.2011(v1.3.4)_INDEX.STATION.2012(v2.0)" xfId="550"/>
    <cellStyle name="_Расчет RAB_Лен и МОЭСК_с 2010 года_14.04.2009_со сглаж_version 3.0_без ФСК_NADB.JNVLS.APTEKA.2011(v1.3.4)_INDEX.STATION.2012(v2.1)" xfId="551"/>
    <cellStyle name="_Расчет RAB_Лен и МОЭСК_с 2010 года_14.04.2009_со сглаж_version 3.0_без ФСК_NADB.JNVLS.APTEKA.2011(v1.3.4)_TEPLO.PREDEL.2012.M(v1.1)_test" xfId="552"/>
    <cellStyle name="_Расчет RAB_Лен и МОЭСК_с 2010 года_14.04.2009_со сглаж_version 3.0_без ФСК_PASSPORT.TEPLO.PROIZV(v2.0)" xfId="553"/>
    <cellStyle name="_Расчет RAB_Лен и МОЭСК_с 2010 года_14.04.2009_со сглаж_version 3.0_без ФСК_PASSPORT.TEPLO.PROIZV(v2.1)" xfId="554"/>
    <cellStyle name="_Расчет RAB_Лен и МОЭСК_с 2010 года_14.04.2009_со сглаж_version 3.0_без ФСК_PASSPORT.TEPLO.SETI(v0.7)" xfId="555"/>
    <cellStyle name="_Расчет RAB_Лен и МОЭСК_с 2010 года_14.04.2009_со сглаж_version 3.0_без ФСК_PASSPORT.TEPLO.SETI(v1.0)" xfId="556"/>
    <cellStyle name="_Расчет RAB_Лен и МОЭСК_с 2010 года_14.04.2009_со сглаж_version 3.0_без ФСК_PR.PROG.WARM.NOTCOMBI.2012.2.16_v1.4(04.04.11) " xfId="557"/>
    <cellStyle name="_Расчет RAB_Лен и МОЭСК_с 2010 года_14.04.2009_со сглаж_version 3.0_без ФСК_PREDEL.JKH.UTV.2011(v1.0.1)" xfId="558"/>
    <cellStyle name="_Расчет RAB_Лен и МОЭСК_с 2010 года_14.04.2009_со сглаж_version 3.0_без ФСК_PREDEL.JKH.UTV.2011(v1.0.1)_46TE.2011(v1.0)" xfId="559"/>
    <cellStyle name="_Расчет RAB_Лен и МОЭСК_с 2010 года_14.04.2009_со сглаж_version 3.0_без ФСК_PREDEL.JKH.UTV.2011(v1.0.1)_INDEX.STATION.2012(v1.0)_" xfId="560"/>
    <cellStyle name="_Расчет RAB_Лен и МОЭСК_с 2010 года_14.04.2009_со сглаж_version 3.0_без ФСК_PREDEL.JKH.UTV.2011(v1.0.1)_INDEX.STATION.2012(v2.0)" xfId="561"/>
    <cellStyle name="_Расчет RAB_Лен и МОЭСК_с 2010 года_14.04.2009_со сглаж_version 3.0_без ФСК_PREDEL.JKH.UTV.2011(v1.0.1)_INDEX.STATION.2012(v2.1)" xfId="562"/>
    <cellStyle name="_Расчет RAB_Лен и МОЭСК_с 2010 года_14.04.2009_со сглаж_version 3.0_без ФСК_PREDEL.JKH.UTV.2011(v1.0.1)_TEPLO.PREDEL.2012.M(v1.1)_test" xfId="563"/>
    <cellStyle name="_Расчет RAB_Лен и МОЭСК_с 2010 года_14.04.2009_со сглаж_version 3.0_без ФСК_PREDEL.JKH.UTV.2011(v1.1)" xfId="564"/>
    <cellStyle name="_Расчет RAB_Лен и МОЭСК_с 2010 года_14.04.2009_со сглаж_version 3.0_без ФСК_REP.BLR.2012(v1.0)" xfId="565"/>
    <cellStyle name="_Расчет RAB_Лен и МОЭСК_с 2010 года_14.04.2009_со сглаж_version 3.0_без ФСК_TEHSHEET" xfId="566"/>
    <cellStyle name="_Расчет RAB_Лен и МОЭСК_с 2010 года_14.04.2009_со сглаж_version 3.0_без ФСК_TEPLO.PREDEL.2012.M(v1.1)" xfId="567"/>
    <cellStyle name="_Расчет RAB_Лен и МОЭСК_с 2010 года_14.04.2009_со сглаж_version 3.0_без ФСК_TEPLO.PREDEL.2013(v2.0)" xfId="568"/>
    <cellStyle name="_Расчет RAB_Лен и МОЭСК_с 2010 года_14.04.2009_со сглаж_version 3.0_без ФСК_TEST.TEMPLATE" xfId="569"/>
    <cellStyle name="_Расчет RAB_Лен и МОЭСК_с 2010 года_14.04.2009_со сглаж_version 3.0_без ФСК_UPDATE.46EE.2011.TO.1.1" xfId="570"/>
    <cellStyle name="_Расчет RAB_Лен и МОЭСК_с 2010 года_14.04.2009_со сглаж_version 3.0_без ФСК_UPDATE.46TE.2011.TO.1.1" xfId="571"/>
    <cellStyle name="_Расчет RAB_Лен и МОЭСК_с 2010 года_14.04.2009_со сглаж_version 3.0_без ФСК_UPDATE.46TE.2011.TO.1.2" xfId="572"/>
    <cellStyle name="_Расчет RAB_Лен и МОЭСК_с 2010 года_14.04.2009_со сглаж_version 3.0_без ФСК_UPDATE.BALANCE.WARM.2011YEAR.TO.1.1" xfId="573"/>
    <cellStyle name="_Расчет RAB_Лен и МОЭСК_с 2010 года_14.04.2009_со сглаж_version 3.0_без ФСК_UPDATE.BALANCE.WARM.2011YEAR.TO.1.1_46TE.2011(v1.0)" xfId="574"/>
    <cellStyle name="_Расчет RAB_Лен и МОЭСК_с 2010 года_14.04.2009_со сглаж_version 3.0_без ФСК_UPDATE.BALANCE.WARM.2011YEAR.TO.1.1_INDEX.STATION.2012(v1.0)_" xfId="575"/>
    <cellStyle name="_Расчет RAB_Лен и МОЭСК_с 2010 года_14.04.2009_со сглаж_version 3.0_без ФСК_UPDATE.BALANCE.WARM.2011YEAR.TO.1.1_INDEX.STATION.2012(v2.0)" xfId="576"/>
    <cellStyle name="_Расчет RAB_Лен и МОЭСК_с 2010 года_14.04.2009_со сглаж_version 3.0_без ФСК_UPDATE.BALANCE.WARM.2011YEAR.TO.1.1_INDEX.STATION.2012(v2.1)" xfId="577"/>
    <cellStyle name="_Расчет RAB_Лен и МОЭСК_с 2010 года_14.04.2009_со сглаж_version 3.0_без ФСК_UPDATE.BALANCE.WARM.2011YEAR.TO.1.1_OREP.KU.2011.MONTHLY.02(v1.1)" xfId="578"/>
    <cellStyle name="_Расчет RAB_Лен и МОЭСК_с 2010 года_14.04.2009_со сглаж_version 3.0_без ФСК_UPDATE.BALANCE.WARM.2011YEAR.TO.1.1_TEPLO.PREDEL.2012.M(v1.1)_test" xfId="579"/>
    <cellStyle name="_Расчет RAB_Лен и МОЭСК_с 2010 года_14.04.2009_со сглаж_version 3.0_без ФСК_UPDATE.BALANCE.WARM.2011YEAR.TO.1.2" xfId="580"/>
    <cellStyle name="_Расчет RAB_Лен и МОЭСК_с 2010 года_14.04.2009_со сглаж_version 3.0_без ФСК_UPDATE.BALANCE.WARM.2011YEAR.TO.1.4.64" xfId="581"/>
    <cellStyle name="_Расчет RAB_Лен и МОЭСК_с 2010 года_14.04.2009_со сглаж_version 3.0_без ФСК_UPDATE.BALANCE.WARM.2011YEAR.TO.1.5.64" xfId="582"/>
    <cellStyle name="_Расчет RAB_Лен и МОЭСК_с 2010 года_14.04.2009_со сглаж_version 3.0_без ФСК_UPDATE.MONITORING.OS.EE.2.02.TO.1.3.64" xfId="583"/>
    <cellStyle name="_Расчет RAB_Лен и МОЭСК_с 2010 года_14.04.2009_со сглаж_version 3.0_без ФСК_UPDATE.NADB.JNVLS.APTEKA.2011.TO.1.3.4" xfId="584"/>
    <cellStyle name="_Расчет RAB_Лен и МОЭСК_с 2010 года_14.04.2009_со сглаж_version 3.0_без ФСК_Книга2_PR.PROG.WARM.NOTCOMBI.2012.2.16_v1.4(04.04.11) " xfId="585"/>
    <cellStyle name="_Сб-macro 2020" xfId="586"/>
    <cellStyle name="_Свод по ИПР (2)" xfId="587"/>
    <cellStyle name="_Свод по ИПР (2)_Новая инструкция1_фст" xfId="588"/>
    <cellStyle name="_Справочник затрат_ЛХ_20.10.05" xfId="589"/>
    <cellStyle name="_таблицы для расчетов28-04-08_2006-2009_прибыль корр_по ИА" xfId="590"/>
    <cellStyle name="_таблицы для расчетов28-04-08_2006-2009_прибыль корр_по ИА_Новая инструкция1_фст" xfId="591"/>
    <cellStyle name="_таблицы для расчетов28-04-08_2006-2009с ИА" xfId="592"/>
    <cellStyle name="_таблицы для расчетов28-04-08_2006-2009с ИА_Новая инструкция1_фст" xfId="593"/>
    <cellStyle name="_Форма 6  РТК.xls(отчет по Адр пр. ЛО)" xfId="594"/>
    <cellStyle name="_Форма 6  РТК.xls(отчет по Адр пр. ЛО)_Новая инструкция1_фст" xfId="595"/>
    <cellStyle name="_Формат разбивки по МРСК_РСК" xfId="596"/>
    <cellStyle name="_Формат разбивки по МРСК_РСК_Новая инструкция1_фст" xfId="597"/>
    <cellStyle name="_Формат_для Согласования" xfId="598"/>
    <cellStyle name="_Формат_для Согласования_Новая инструкция1_фст" xfId="599"/>
    <cellStyle name="_ХХХ Прил 2 Формы бюджетных документов 2007" xfId="600"/>
    <cellStyle name="_экон.форм-т ВО 1 с разбивкой" xfId="601"/>
    <cellStyle name="_экон.форм-т ВО 1 с разбивкой_Новая инструкция1_фст" xfId="602"/>
    <cellStyle name="’К‰Э [0.00]" xfId="603"/>
    <cellStyle name="”€ќђќ‘ћ‚›‰" xfId="604"/>
    <cellStyle name="”€љ‘€ђћ‚ђќќ›‰" xfId="605"/>
    <cellStyle name="”ќђќ‘ћ‚›‰" xfId="606"/>
    <cellStyle name="”ќђќ‘ћ‚›‰ 2" xfId="607"/>
    <cellStyle name="”љ‘ђћ‚ђќќ›‰" xfId="608"/>
    <cellStyle name="”љ‘ђћ‚ђќќ›‰ 2" xfId="609"/>
    <cellStyle name="„…ќ…†ќ›‰" xfId="610"/>
    <cellStyle name="„…ќ…†ќ›‰ 2" xfId="611"/>
    <cellStyle name="€’ћѓћ‚›‰" xfId="612"/>
    <cellStyle name="‡ђѓћ‹ћ‚ћљ1" xfId="613"/>
    <cellStyle name="‡ђѓћ‹ћ‚ћљ1 2" xfId="614"/>
    <cellStyle name="‡ђѓћ‹ћ‚ћљ2" xfId="615"/>
    <cellStyle name="‡ђѓћ‹ћ‚ћљ2 2" xfId="616"/>
    <cellStyle name="’ћѓћ‚›‰" xfId="617"/>
    <cellStyle name="’ћѓћ‚›‰ 2" xfId="618"/>
    <cellStyle name="1Normal" xfId="619"/>
    <cellStyle name="20% - Accent1" xfId="620"/>
    <cellStyle name="20% - Accent1 2" xfId="621"/>
    <cellStyle name="20% - Accent1 3" xfId="622"/>
    <cellStyle name="20% - Accent1_46EE.2011(v1.0)" xfId="623"/>
    <cellStyle name="20% - Accent2" xfId="624"/>
    <cellStyle name="20% - Accent2 2" xfId="625"/>
    <cellStyle name="20% - Accent2 3" xfId="626"/>
    <cellStyle name="20% - Accent2_46EE.2011(v1.0)" xfId="627"/>
    <cellStyle name="20% - Accent3" xfId="628"/>
    <cellStyle name="20% - Accent3 2" xfId="629"/>
    <cellStyle name="20% - Accent3 3" xfId="630"/>
    <cellStyle name="20% - Accent3_46EE.2011(v1.0)" xfId="631"/>
    <cellStyle name="20% - Accent4" xfId="632"/>
    <cellStyle name="20% - Accent4 2" xfId="633"/>
    <cellStyle name="20% - Accent4 3" xfId="634"/>
    <cellStyle name="20% - Accent4_46EE.2011(v1.0)" xfId="635"/>
    <cellStyle name="20% - Accent5" xfId="636"/>
    <cellStyle name="20% - Accent5 2" xfId="637"/>
    <cellStyle name="20% - Accent5 3" xfId="638"/>
    <cellStyle name="20% - Accent5_46EE.2011(v1.0)" xfId="639"/>
    <cellStyle name="20% - Accent6" xfId="640"/>
    <cellStyle name="20% - Accent6 2" xfId="641"/>
    <cellStyle name="20% - Accent6 3" xfId="642"/>
    <cellStyle name="20% - Accent6_46EE.2011(v1.0)" xfId="643"/>
    <cellStyle name="20% - Акцент1 10" xfId="644"/>
    <cellStyle name="20% - Акцент1 2" xfId="645"/>
    <cellStyle name="20% - Акцент1 2 2" xfId="646"/>
    <cellStyle name="20% - Акцент1 2 3" xfId="647"/>
    <cellStyle name="20% - Акцент1 2_46EE.2011(v1.0)" xfId="648"/>
    <cellStyle name="20% - Акцент1 3" xfId="649"/>
    <cellStyle name="20% - Акцент1 3 2" xfId="650"/>
    <cellStyle name="20% - Акцент1 3 3" xfId="651"/>
    <cellStyle name="20% - Акцент1 3_46EE.2011(v1.0)" xfId="652"/>
    <cellStyle name="20% - Акцент1 4" xfId="653"/>
    <cellStyle name="20% - Акцент1 4 2" xfId="654"/>
    <cellStyle name="20% - Акцент1 4 3" xfId="655"/>
    <cellStyle name="20% - Акцент1 4_46EE.2011(v1.0)" xfId="656"/>
    <cellStyle name="20% - Акцент1 5" xfId="657"/>
    <cellStyle name="20% - Акцент1 5 2" xfId="658"/>
    <cellStyle name="20% - Акцент1 5 3" xfId="659"/>
    <cellStyle name="20% - Акцент1 5_46EE.2011(v1.0)" xfId="660"/>
    <cellStyle name="20% - Акцент1 6" xfId="661"/>
    <cellStyle name="20% - Акцент1 6 2" xfId="662"/>
    <cellStyle name="20% - Акцент1 6 3" xfId="663"/>
    <cellStyle name="20% - Акцент1 6_46EE.2011(v1.0)" xfId="664"/>
    <cellStyle name="20% - Акцент1 7" xfId="665"/>
    <cellStyle name="20% - Акцент1 7 2" xfId="666"/>
    <cellStyle name="20% - Акцент1 7 3" xfId="667"/>
    <cellStyle name="20% - Акцент1 7_46EE.2011(v1.0)" xfId="668"/>
    <cellStyle name="20% - Акцент1 8" xfId="669"/>
    <cellStyle name="20% - Акцент1 8 2" xfId="670"/>
    <cellStyle name="20% - Акцент1 8 3" xfId="671"/>
    <cellStyle name="20% - Акцент1 8_46EE.2011(v1.0)" xfId="672"/>
    <cellStyle name="20% - Акцент1 9" xfId="673"/>
    <cellStyle name="20% - Акцент1 9 2" xfId="674"/>
    <cellStyle name="20% - Акцент1 9 3" xfId="675"/>
    <cellStyle name="20% - Акцент1 9_46EE.2011(v1.0)" xfId="676"/>
    <cellStyle name="20% - Акцент2 10" xfId="677"/>
    <cellStyle name="20% - Акцент2 2" xfId="678"/>
    <cellStyle name="20% - Акцент2 2 2" xfId="679"/>
    <cellStyle name="20% - Акцент2 2 3" xfId="680"/>
    <cellStyle name="20% - Акцент2 2_46EE.2011(v1.0)" xfId="681"/>
    <cellStyle name="20% - Акцент2 3" xfId="682"/>
    <cellStyle name="20% - Акцент2 3 2" xfId="683"/>
    <cellStyle name="20% - Акцент2 3 3" xfId="684"/>
    <cellStyle name="20% - Акцент2 3_46EE.2011(v1.0)" xfId="685"/>
    <cellStyle name="20% - Акцент2 4" xfId="686"/>
    <cellStyle name="20% - Акцент2 4 2" xfId="687"/>
    <cellStyle name="20% - Акцент2 4 3" xfId="688"/>
    <cellStyle name="20% - Акцент2 4_46EE.2011(v1.0)" xfId="689"/>
    <cellStyle name="20% - Акцент2 5" xfId="690"/>
    <cellStyle name="20% - Акцент2 5 2" xfId="691"/>
    <cellStyle name="20% - Акцент2 5 3" xfId="692"/>
    <cellStyle name="20% - Акцент2 5_46EE.2011(v1.0)" xfId="693"/>
    <cellStyle name="20% - Акцент2 6" xfId="694"/>
    <cellStyle name="20% - Акцент2 6 2" xfId="695"/>
    <cellStyle name="20% - Акцент2 6 3" xfId="696"/>
    <cellStyle name="20% - Акцент2 6_46EE.2011(v1.0)" xfId="697"/>
    <cellStyle name="20% - Акцент2 7" xfId="698"/>
    <cellStyle name="20% - Акцент2 7 2" xfId="699"/>
    <cellStyle name="20% - Акцент2 7 3" xfId="700"/>
    <cellStyle name="20% - Акцент2 7_46EE.2011(v1.0)" xfId="701"/>
    <cellStyle name="20% - Акцент2 8" xfId="702"/>
    <cellStyle name="20% - Акцент2 8 2" xfId="703"/>
    <cellStyle name="20% - Акцент2 8 3" xfId="704"/>
    <cellStyle name="20% - Акцент2 8_46EE.2011(v1.0)" xfId="705"/>
    <cellStyle name="20% - Акцент2 9" xfId="706"/>
    <cellStyle name="20% - Акцент2 9 2" xfId="707"/>
    <cellStyle name="20% - Акцент2 9 3" xfId="708"/>
    <cellStyle name="20% - Акцент2 9_46EE.2011(v1.0)" xfId="709"/>
    <cellStyle name="20% - Акцент3 10" xfId="710"/>
    <cellStyle name="20% - Акцент3 2" xfId="711"/>
    <cellStyle name="20% - Акцент3 2 2" xfId="712"/>
    <cellStyle name="20% - Акцент3 2 3" xfId="713"/>
    <cellStyle name="20% - Акцент3 2_46EE.2011(v1.0)" xfId="714"/>
    <cellStyle name="20% - Акцент3 3" xfId="715"/>
    <cellStyle name="20% - Акцент3 3 2" xfId="716"/>
    <cellStyle name="20% - Акцент3 3 3" xfId="717"/>
    <cellStyle name="20% - Акцент3 3_46EE.2011(v1.0)" xfId="718"/>
    <cellStyle name="20% - Акцент3 4" xfId="719"/>
    <cellStyle name="20% - Акцент3 4 2" xfId="720"/>
    <cellStyle name="20% - Акцент3 4 3" xfId="721"/>
    <cellStyle name="20% - Акцент3 4_46EE.2011(v1.0)" xfId="722"/>
    <cellStyle name="20% - Акцент3 5" xfId="723"/>
    <cellStyle name="20% - Акцент3 5 2" xfId="724"/>
    <cellStyle name="20% - Акцент3 5 3" xfId="725"/>
    <cellStyle name="20% - Акцент3 5_46EE.2011(v1.0)" xfId="726"/>
    <cellStyle name="20% - Акцент3 6" xfId="727"/>
    <cellStyle name="20% - Акцент3 6 2" xfId="728"/>
    <cellStyle name="20% - Акцент3 6 3" xfId="729"/>
    <cellStyle name="20% - Акцент3 6_46EE.2011(v1.0)" xfId="730"/>
    <cellStyle name="20% - Акцент3 7" xfId="731"/>
    <cellStyle name="20% - Акцент3 7 2" xfId="732"/>
    <cellStyle name="20% - Акцент3 7 3" xfId="733"/>
    <cellStyle name="20% - Акцент3 7_46EE.2011(v1.0)" xfId="734"/>
    <cellStyle name="20% - Акцент3 8" xfId="735"/>
    <cellStyle name="20% - Акцент3 8 2" xfId="736"/>
    <cellStyle name="20% - Акцент3 8 3" xfId="737"/>
    <cellStyle name="20% - Акцент3 8_46EE.2011(v1.0)" xfId="738"/>
    <cellStyle name="20% - Акцент3 9" xfId="739"/>
    <cellStyle name="20% - Акцент3 9 2" xfId="740"/>
    <cellStyle name="20% - Акцент3 9 3" xfId="741"/>
    <cellStyle name="20% - Акцент3 9_46EE.2011(v1.0)" xfId="742"/>
    <cellStyle name="20% - Акцент4 10" xfId="743"/>
    <cellStyle name="20% - Акцент4 2" xfId="744"/>
    <cellStyle name="20% - Акцент4 2 2" xfId="745"/>
    <cellStyle name="20% - Акцент4 2 3" xfId="746"/>
    <cellStyle name="20% - Акцент4 2_46EE.2011(v1.0)" xfId="747"/>
    <cellStyle name="20% - Акцент4 3" xfId="748"/>
    <cellStyle name="20% - Акцент4 3 2" xfId="749"/>
    <cellStyle name="20% - Акцент4 3 3" xfId="750"/>
    <cellStyle name="20% - Акцент4 3_46EE.2011(v1.0)" xfId="751"/>
    <cellStyle name="20% - Акцент4 4" xfId="752"/>
    <cellStyle name="20% - Акцент4 4 2" xfId="753"/>
    <cellStyle name="20% - Акцент4 4 3" xfId="754"/>
    <cellStyle name="20% - Акцент4 4_46EE.2011(v1.0)" xfId="755"/>
    <cellStyle name="20% - Акцент4 5" xfId="756"/>
    <cellStyle name="20% - Акцент4 5 2" xfId="757"/>
    <cellStyle name="20% - Акцент4 5 3" xfId="758"/>
    <cellStyle name="20% - Акцент4 5_46EE.2011(v1.0)" xfId="759"/>
    <cellStyle name="20% - Акцент4 6" xfId="760"/>
    <cellStyle name="20% - Акцент4 6 2" xfId="761"/>
    <cellStyle name="20% - Акцент4 6 3" xfId="762"/>
    <cellStyle name="20% - Акцент4 6_46EE.2011(v1.0)" xfId="763"/>
    <cellStyle name="20% - Акцент4 7" xfId="764"/>
    <cellStyle name="20% - Акцент4 7 2" xfId="765"/>
    <cellStyle name="20% - Акцент4 7 3" xfId="766"/>
    <cellStyle name="20% - Акцент4 7_46EE.2011(v1.0)" xfId="767"/>
    <cellStyle name="20% - Акцент4 8" xfId="768"/>
    <cellStyle name="20% - Акцент4 8 2" xfId="769"/>
    <cellStyle name="20% - Акцент4 8 3" xfId="770"/>
    <cellStyle name="20% - Акцент4 8_46EE.2011(v1.0)" xfId="771"/>
    <cellStyle name="20% - Акцент4 9" xfId="772"/>
    <cellStyle name="20% - Акцент4 9 2" xfId="773"/>
    <cellStyle name="20% - Акцент4 9 3" xfId="774"/>
    <cellStyle name="20% - Акцент4 9_46EE.2011(v1.0)" xfId="775"/>
    <cellStyle name="20% - Акцент5 10" xfId="776"/>
    <cellStyle name="20% - Акцент5 2" xfId="777"/>
    <cellStyle name="20% - Акцент5 2 2" xfId="778"/>
    <cellStyle name="20% - Акцент5 2 3" xfId="779"/>
    <cellStyle name="20% - Акцент5 2_46EE.2011(v1.0)" xfId="780"/>
    <cellStyle name="20% - Акцент5 3" xfId="781"/>
    <cellStyle name="20% - Акцент5 3 2" xfId="782"/>
    <cellStyle name="20% - Акцент5 3 3" xfId="783"/>
    <cellStyle name="20% - Акцент5 3_46EE.2011(v1.0)" xfId="784"/>
    <cellStyle name="20% - Акцент5 4" xfId="785"/>
    <cellStyle name="20% - Акцент5 4 2" xfId="786"/>
    <cellStyle name="20% - Акцент5 4 3" xfId="787"/>
    <cellStyle name="20% - Акцент5 4_46EE.2011(v1.0)" xfId="788"/>
    <cellStyle name="20% - Акцент5 5" xfId="789"/>
    <cellStyle name="20% - Акцент5 5 2" xfId="790"/>
    <cellStyle name="20% - Акцент5 5 3" xfId="791"/>
    <cellStyle name="20% - Акцент5 5_46EE.2011(v1.0)" xfId="792"/>
    <cellStyle name="20% - Акцент5 6" xfId="793"/>
    <cellStyle name="20% - Акцент5 6 2" xfId="794"/>
    <cellStyle name="20% - Акцент5 6 3" xfId="795"/>
    <cellStyle name="20% - Акцент5 6_46EE.2011(v1.0)" xfId="796"/>
    <cellStyle name="20% - Акцент5 7" xfId="797"/>
    <cellStyle name="20% - Акцент5 7 2" xfId="798"/>
    <cellStyle name="20% - Акцент5 7 3" xfId="799"/>
    <cellStyle name="20% - Акцент5 7_46EE.2011(v1.0)" xfId="800"/>
    <cellStyle name="20% - Акцент5 8" xfId="801"/>
    <cellStyle name="20% - Акцент5 8 2" xfId="802"/>
    <cellStyle name="20% - Акцент5 8 3" xfId="803"/>
    <cellStyle name="20% - Акцент5 8_46EE.2011(v1.0)" xfId="804"/>
    <cellStyle name="20% - Акцент5 9" xfId="805"/>
    <cellStyle name="20% - Акцент5 9 2" xfId="806"/>
    <cellStyle name="20% - Акцент5 9 3" xfId="807"/>
    <cellStyle name="20% - Акцент5 9_46EE.2011(v1.0)" xfId="808"/>
    <cellStyle name="20% - Акцент6 10" xfId="809"/>
    <cellStyle name="20% - Акцент6 2" xfId="810"/>
    <cellStyle name="20% - Акцент6 2 2" xfId="811"/>
    <cellStyle name="20% - Акцент6 2 3" xfId="812"/>
    <cellStyle name="20% - Акцент6 2_46EE.2011(v1.0)" xfId="813"/>
    <cellStyle name="20% - Акцент6 3" xfId="814"/>
    <cellStyle name="20% - Акцент6 3 2" xfId="815"/>
    <cellStyle name="20% - Акцент6 3 3" xfId="816"/>
    <cellStyle name="20% - Акцент6 3_46EE.2011(v1.0)" xfId="817"/>
    <cellStyle name="20% - Акцент6 4" xfId="818"/>
    <cellStyle name="20% - Акцент6 4 2" xfId="819"/>
    <cellStyle name="20% - Акцент6 4 3" xfId="820"/>
    <cellStyle name="20% - Акцент6 4_46EE.2011(v1.0)" xfId="821"/>
    <cellStyle name="20% - Акцент6 5" xfId="822"/>
    <cellStyle name="20% - Акцент6 5 2" xfId="823"/>
    <cellStyle name="20% - Акцент6 5 3" xfId="824"/>
    <cellStyle name="20% - Акцент6 5_46EE.2011(v1.0)" xfId="825"/>
    <cellStyle name="20% - Акцент6 6" xfId="826"/>
    <cellStyle name="20% - Акцент6 6 2" xfId="827"/>
    <cellStyle name="20% - Акцент6 6 3" xfId="828"/>
    <cellStyle name="20% - Акцент6 6_46EE.2011(v1.0)" xfId="829"/>
    <cellStyle name="20% - Акцент6 7" xfId="830"/>
    <cellStyle name="20% - Акцент6 7 2" xfId="831"/>
    <cellStyle name="20% - Акцент6 7 3" xfId="832"/>
    <cellStyle name="20% - Акцент6 7_46EE.2011(v1.0)" xfId="833"/>
    <cellStyle name="20% - Акцент6 8" xfId="834"/>
    <cellStyle name="20% - Акцент6 8 2" xfId="835"/>
    <cellStyle name="20% - Акцент6 8 3" xfId="836"/>
    <cellStyle name="20% - Акцент6 8_46EE.2011(v1.0)" xfId="837"/>
    <cellStyle name="20% - Акцент6 9" xfId="838"/>
    <cellStyle name="20% - Акцент6 9 2" xfId="839"/>
    <cellStyle name="20% - Акцент6 9 3" xfId="840"/>
    <cellStyle name="20% - Акцент6 9_46EE.2011(v1.0)" xfId="841"/>
    <cellStyle name="40% - Accent1" xfId="842"/>
    <cellStyle name="40% - Accent1 2" xfId="843"/>
    <cellStyle name="40% - Accent1 3" xfId="844"/>
    <cellStyle name="40% - Accent1_46EE.2011(v1.0)" xfId="845"/>
    <cellStyle name="40% - Accent2" xfId="846"/>
    <cellStyle name="40% - Accent2 2" xfId="847"/>
    <cellStyle name="40% - Accent2 3" xfId="848"/>
    <cellStyle name="40% - Accent2_46EE.2011(v1.0)" xfId="849"/>
    <cellStyle name="40% - Accent3" xfId="850"/>
    <cellStyle name="40% - Accent3 2" xfId="851"/>
    <cellStyle name="40% - Accent3 3" xfId="852"/>
    <cellStyle name="40% - Accent3_46EE.2011(v1.0)" xfId="853"/>
    <cellStyle name="40% - Accent4" xfId="854"/>
    <cellStyle name="40% - Accent4 2" xfId="855"/>
    <cellStyle name="40% - Accent4 3" xfId="856"/>
    <cellStyle name="40% - Accent4_46EE.2011(v1.0)" xfId="857"/>
    <cellStyle name="40% - Accent5" xfId="858"/>
    <cellStyle name="40% - Accent5 2" xfId="859"/>
    <cellStyle name="40% - Accent5 3" xfId="860"/>
    <cellStyle name="40% - Accent5_46EE.2011(v1.0)" xfId="861"/>
    <cellStyle name="40% - Accent6" xfId="862"/>
    <cellStyle name="40% - Accent6 2" xfId="863"/>
    <cellStyle name="40% - Accent6 3" xfId="864"/>
    <cellStyle name="40% - Accent6_46EE.2011(v1.0)" xfId="865"/>
    <cellStyle name="40% - Акцент1 10" xfId="866"/>
    <cellStyle name="40% - Акцент1 2" xfId="867"/>
    <cellStyle name="40% - Акцент1 2 2" xfId="868"/>
    <cellStyle name="40% - Акцент1 2 3" xfId="869"/>
    <cellStyle name="40% - Акцент1 2_46EE.2011(v1.0)" xfId="870"/>
    <cellStyle name="40% - Акцент1 3" xfId="871"/>
    <cellStyle name="40% - Акцент1 3 2" xfId="872"/>
    <cellStyle name="40% - Акцент1 3 3" xfId="873"/>
    <cellStyle name="40% - Акцент1 3_46EE.2011(v1.0)" xfId="874"/>
    <cellStyle name="40% - Акцент1 4" xfId="875"/>
    <cellStyle name="40% - Акцент1 4 2" xfId="876"/>
    <cellStyle name="40% - Акцент1 4 3" xfId="877"/>
    <cellStyle name="40% - Акцент1 4_46EE.2011(v1.0)" xfId="878"/>
    <cellStyle name="40% - Акцент1 5" xfId="879"/>
    <cellStyle name="40% - Акцент1 5 2" xfId="880"/>
    <cellStyle name="40% - Акцент1 5 3" xfId="881"/>
    <cellStyle name="40% - Акцент1 5_46EE.2011(v1.0)" xfId="882"/>
    <cellStyle name="40% - Акцент1 6" xfId="883"/>
    <cellStyle name="40% - Акцент1 6 2" xfId="884"/>
    <cellStyle name="40% - Акцент1 6 3" xfId="885"/>
    <cellStyle name="40% - Акцент1 6_46EE.2011(v1.0)" xfId="886"/>
    <cellStyle name="40% - Акцент1 7" xfId="887"/>
    <cellStyle name="40% - Акцент1 7 2" xfId="888"/>
    <cellStyle name="40% - Акцент1 7 3" xfId="889"/>
    <cellStyle name="40% - Акцент1 7_46EE.2011(v1.0)" xfId="890"/>
    <cellStyle name="40% - Акцент1 8" xfId="891"/>
    <cellStyle name="40% - Акцент1 8 2" xfId="892"/>
    <cellStyle name="40% - Акцент1 8 3" xfId="893"/>
    <cellStyle name="40% - Акцент1 8_46EE.2011(v1.0)" xfId="894"/>
    <cellStyle name="40% - Акцент1 9" xfId="895"/>
    <cellStyle name="40% - Акцент1 9 2" xfId="896"/>
    <cellStyle name="40% - Акцент1 9 3" xfId="897"/>
    <cellStyle name="40% - Акцент1 9_46EE.2011(v1.0)" xfId="898"/>
    <cellStyle name="40% - Акцент2 10" xfId="899"/>
    <cellStyle name="40% - Акцент2 2" xfId="900"/>
    <cellStyle name="40% - Акцент2 2 2" xfId="901"/>
    <cellStyle name="40% - Акцент2 2 3" xfId="902"/>
    <cellStyle name="40% - Акцент2 2_46EE.2011(v1.0)" xfId="903"/>
    <cellStyle name="40% - Акцент2 3" xfId="904"/>
    <cellStyle name="40% - Акцент2 3 2" xfId="905"/>
    <cellStyle name="40% - Акцент2 3 3" xfId="906"/>
    <cellStyle name="40% - Акцент2 3_46EE.2011(v1.0)" xfId="907"/>
    <cellStyle name="40% - Акцент2 4" xfId="908"/>
    <cellStyle name="40% - Акцент2 4 2" xfId="909"/>
    <cellStyle name="40% - Акцент2 4 3" xfId="910"/>
    <cellStyle name="40% - Акцент2 4_46EE.2011(v1.0)" xfId="911"/>
    <cellStyle name="40% - Акцент2 5" xfId="912"/>
    <cellStyle name="40% - Акцент2 5 2" xfId="913"/>
    <cellStyle name="40% - Акцент2 5 3" xfId="914"/>
    <cellStyle name="40% - Акцент2 5_46EE.2011(v1.0)" xfId="915"/>
    <cellStyle name="40% - Акцент2 6" xfId="916"/>
    <cellStyle name="40% - Акцент2 6 2" xfId="917"/>
    <cellStyle name="40% - Акцент2 6 3" xfId="918"/>
    <cellStyle name="40% - Акцент2 6_46EE.2011(v1.0)" xfId="919"/>
    <cellStyle name="40% - Акцент2 7" xfId="920"/>
    <cellStyle name="40% - Акцент2 7 2" xfId="921"/>
    <cellStyle name="40% - Акцент2 7 3" xfId="922"/>
    <cellStyle name="40% - Акцент2 7_46EE.2011(v1.0)" xfId="923"/>
    <cellStyle name="40% - Акцент2 8" xfId="924"/>
    <cellStyle name="40% - Акцент2 8 2" xfId="925"/>
    <cellStyle name="40% - Акцент2 8 3" xfId="926"/>
    <cellStyle name="40% - Акцент2 8_46EE.2011(v1.0)" xfId="927"/>
    <cellStyle name="40% - Акцент2 9" xfId="928"/>
    <cellStyle name="40% - Акцент2 9 2" xfId="929"/>
    <cellStyle name="40% - Акцент2 9 3" xfId="930"/>
    <cellStyle name="40% - Акцент2 9_46EE.2011(v1.0)" xfId="931"/>
    <cellStyle name="40% - Акцент3 10" xfId="932"/>
    <cellStyle name="40% - Акцент3 2" xfId="933"/>
    <cellStyle name="40% - Акцент3 2 2" xfId="934"/>
    <cellStyle name="40% - Акцент3 2 3" xfId="935"/>
    <cellStyle name="40% - Акцент3 2_46EE.2011(v1.0)" xfId="936"/>
    <cellStyle name="40% - Акцент3 3" xfId="937"/>
    <cellStyle name="40% - Акцент3 3 2" xfId="938"/>
    <cellStyle name="40% - Акцент3 3 3" xfId="939"/>
    <cellStyle name="40% - Акцент3 3_46EE.2011(v1.0)" xfId="940"/>
    <cellStyle name="40% - Акцент3 4" xfId="941"/>
    <cellStyle name="40% - Акцент3 4 2" xfId="942"/>
    <cellStyle name="40% - Акцент3 4 3" xfId="943"/>
    <cellStyle name="40% - Акцент3 4_46EE.2011(v1.0)" xfId="944"/>
    <cellStyle name="40% - Акцент3 5" xfId="945"/>
    <cellStyle name="40% - Акцент3 5 2" xfId="946"/>
    <cellStyle name="40% - Акцент3 5 3" xfId="947"/>
    <cellStyle name="40% - Акцент3 5_46EE.2011(v1.0)" xfId="948"/>
    <cellStyle name="40% - Акцент3 6" xfId="949"/>
    <cellStyle name="40% - Акцент3 6 2" xfId="950"/>
    <cellStyle name="40% - Акцент3 6 3" xfId="951"/>
    <cellStyle name="40% - Акцент3 6_46EE.2011(v1.0)" xfId="952"/>
    <cellStyle name="40% - Акцент3 7" xfId="953"/>
    <cellStyle name="40% - Акцент3 7 2" xfId="954"/>
    <cellStyle name="40% - Акцент3 7 3" xfId="955"/>
    <cellStyle name="40% - Акцент3 7_46EE.2011(v1.0)" xfId="956"/>
    <cellStyle name="40% - Акцент3 8" xfId="957"/>
    <cellStyle name="40% - Акцент3 8 2" xfId="958"/>
    <cellStyle name="40% - Акцент3 8 3" xfId="959"/>
    <cellStyle name="40% - Акцент3 8_46EE.2011(v1.0)" xfId="960"/>
    <cellStyle name="40% - Акцент3 9" xfId="961"/>
    <cellStyle name="40% - Акцент3 9 2" xfId="962"/>
    <cellStyle name="40% - Акцент3 9 3" xfId="963"/>
    <cellStyle name="40% - Акцент3 9_46EE.2011(v1.0)" xfId="964"/>
    <cellStyle name="40% - Акцент4 10" xfId="965"/>
    <cellStyle name="40% - Акцент4 2" xfId="966"/>
    <cellStyle name="40% - Акцент4 2 2" xfId="967"/>
    <cellStyle name="40% - Акцент4 2 3" xfId="968"/>
    <cellStyle name="40% - Акцент4 2_46EE.2011(v1.0)" xfId="969"/>
    <cellStyle name="40% - Акцент4 3" xfId="970"/>
    <cellStyle name="40% - Акцент4 3 2" xfId="971"/>
    <cellStyle name="40% - Акцент4 3 3" xfId="972"/>
    <cellStyle name="40% - Акцент4 3_46EE.2011(v1.0)" xfId="973"/>
    <cellStyle name="40% - Акцент4 4" xfId="974"/>
    <cellStyle name="40% - Акцент4 4 2" xfId="975"/>
    <cellStyle name="40% - Акцент4 4 3" xfId="976"/>
    <cellStyle name="40% - Акцент4 4_46EE.2011(v1.0)" xfId="977"/>
    <cellStyle name="40% - Акцент4 5" xfId="978"/>
    <cellStyle name="40% - Акцент4 5 2" xfId="979"/>
    <cellStyle name="40% - Акцент4 5 3" xfId="980"/>
    <cellStyle name="40% - Акцент4 5_46EE.2011(v1.0)" xfId="981"/>
    <cellStyle name="40% - Акцент4 6" xfId="982"/>
    <cellStyle name="40% - Акцент4 6 2" xfId="983"/>
    <cellStyle name="40% - Акцент4 6 3" xfId="984"/>
    <cellStyle name="40% - Акцент4 6_46EE.2011(v1.0)" xfId="985"/>
    <cellStyle name="40% - Акцент4 7" xfId="986"/>
    <cellStyle name="40% - Акцент4 7 2" xfId="987"/>
    <cellStyle name="40% - Акцент4 7 3" xfId="988"/>
    <cellStyle name="40% - Акцент4 7_46EE.2011(v1.0)" xfId="989"/>
    <cellStyle name="40% - Акцент4 8" xfId="990"/>
    <cellStyle name="40% - Акцент4 8 2" xfId="991"/>
    <cellStyle name="40% - Акцент4 8 3" xfId="992"/>
    <cellStyle name="40% - Акцент4 8_46EE.2011(v1.0)" xfId="993"/>
    <cellStyle name="40% - Акцент4 9" xfId="994"/>
    <cellStyle name="40% - Акцент4 9 2" xfId="995"/>
    <cellStyle name="40% - Акцент4 9 3" xfId="996"/>
    <cellStyle name="40% - Акцент4 9_46EE.2011(v1.0)" xfId="997"/>
    <cellStyle name="40% - Акцент5 10" xfId="998"/>
    <cellStyle name="40% - Акцент5 2" xfId="999"/>
    <cellStyle name="40% - Акцент5 2 2" xfId="1000"/>
    <cellStyle name="40% - Акцент5 2 3" xfId="1001"/>
    <cellStyle name="40% - Акцент5 2_46EE.2011(v1.0)" xfId="1002"/>
    <cellStyle name="40% - Акцент5 3" xfId="1003"/>
    <cellStyle name="40% - Акцент5 3 2" xfId="1004"/>
    <cellStyle name="40% - Акцент5 3 3" xfId="1005"/>
    <cellStyle name="40% - Акцент5 3_46EE.2011(v1.0)" xfId="1006"/>
    <cellStyle name="40% - Акцент5 4" xfId="1007"/>
    <cellStyle name="40% - Акцент5 4 2" xfId="1008"/>
    <cellStyle name="40% - Акцент5 4 3" xfId="1009"/>
    <cellStyle name="40% - Акцент5 4_46EE.2011(v1.0)" xfId="1010"/>
    <cellStyle name="40% - Акцент5 5" xfId="1011"/>
    <cellStyle name="40% - Акцент5 5 2" xfId="1012"/>
    <cellStyle name="40% - Акцент5 5 3" xfId="1013"/>
    <cellStyle name="40% - Акцент5 5_46EE.2011(v1.0)" xfId="1014"/>
    <cellStyle name="40% - Акцент5 6" xfId="1015"/>
    <cellStyle name="40% - Акцент5 6 2" xfId="1016"/>
    <cellStyle name="40% - Акцент5 6 3" xfId="1017"/>
    <cellStyle name="40% - Акцент5 6_46EE.2011(v1.0)" xfId="1018"/>
    <cellStyle name="40% - Акцент5 7" xfId="1019"/>
    <cellStyle name="40% - Акцент5 7 2" xfId="1020"/>
    <cellStyle name="40% - Акцент5 7 3" xfId="1021"/>
    <cellStyle name="40% - Акцент5 7_46EE.2011(v1.0)" xfId="1022"/>
    <cellStyle name="40% - Акцент5 8" xfId="1023"/>
    <cellStyle name="40% - Акцент5 8 2" xfId="1024"/>
    <cellStyle name="40% - Акцент5 8 3" xfId="1025"/>
    <cellStyle name="40% - Акцент5 8_46EE.2011(v1.0)" xfId="1026"/>
    <cellStyle name="40% - Акцент5 9" xfId="1027"/>
    <cellStyle name="40% - Акцент5 9 2" xfId="1028"/>
    <cellStyle name="40% - Акцент5 9 3" xfId="1029"/>
    <cellStyle name="40% - Акцент5 9_46EE.2011(v1.0)" xfId="1030"/>
    <cellStyle name="40% - Акцент6 10" xfId="1031"/>
    <cellStyle name="40% - Акцент6 2" xfId="1032"/>
    <cellStyle name="40% - Акцент6 2 2" xfId="1033"/>
    <cellStyle name="40% - Акцент6 2 3" xfId="1034"/>
    <cellStyle name="40% - Акцент6 2_46EE.2011(v1.0)" xfId="1035"/>
    <cellStyle name="40% - Акцент6 3" xfId="1036"/>
    <cellStyle name="40% - Акцент6 3 2" xfId="1037"/>
    <cellStyle name="40% - Акцент6 3 3" xfId="1038"/>
    <cellStyle name="40% - Акцент6 3_46EE.2011(v1.0)" xfId="1039"/>
    <cellStyle name="40% - Акцент6 4" xfId="1040"/>
    <cellStyle name="40% - Акцент6 4 2" xfId="1041"/>
    <cellStyle name="40% - Акцент6 4 3" xfId="1042"/>
    <cellStyle name="40% - Акцент6 4_46EE.2011(v1.0)" xfId="1043"/>
    <cellStyle name="40% - Акцент6 5" xfId="1044"/>
    <cellStyle name="40% - Акцент6 5 2" xfId="1045"/>
    <cellStyle name="40% - Акцент6 5 3" xfId="1046"/>
    <cellStyle name="40% - Акцент6 5_46EE.2011(v1.0)" xfId="1047"/>
    <cellStyle name="40% - Акцент6 6" xfId="1048"/>
    <cellStyle name="40% - Акцент6 6 2" xfId="1049"/>
    <cellStyle name="40% - Акцент6 6 3" xfId="1050"/>
    <cellStyle name="40% - Акцент6 6_46EE.2011(v1.0)" xfId="1051"/>
    <cellStyle name="40% - Акцент6 7" xfId="1052"/>
    <cellStyle name="40% - Акцент6 7 2" xfId="1053"/>
    <cellStyle name="40% - Акцент6 7 3" xfId="1054"/>
    <cellStyle name="40% - Акцент6 7_46EE.2011(v1.0)" xfId="1055"/>
    <cellStyle name="40% - Акцент6 8" xfId="1056"/>
    <cellStyle name="40% - Акцент6 8 2" xfId="1057"/>
    <cellStyle name="40% - Акцент6 8 3" xfId="1058"/>
    <cellStyle name="40% - Акцент6 8_46EE.2011(v1.0)" xfId="1059"/>
    <cellStyle name="40% - Акцент6 9" xfId="1060"/>
    <cellStyle name="40% - Акцент6 9 2" xfId="1061"/>
    <cellStyle name="40% - Акцент6 9 3" xfId="1062"/>
    <cellStyle name="40% - Акцент6 9_46EE.2011(v1.0)" xfId="1063"/>
    <cellStyle name="60% - Accent1" xfId="1064"/>
    <cellStyle name="60% - Accent2" xfId="1065"/>
    <cellStyle name="60% - Accent3" xfId="1066"/>
    <cellStyle name="60% - Accent4" xfId="1067"/>
    <cellStyle name="60% - Accent5" xfId="1068"/>
    <cellStyle name="60% - Accent6" xfId="1069"/>
    <cellStyle name="60% - Акцент1 10" xfId="1070"/>
    <cellStyle name="60% - Акцент1 2" xfId="1071"/>
    <cellStyle name="60% - Акцент1 2 2" xfId="1072"/>
    <cellStyle name="60% - Акцент1 3" xfId="1073"/>
    <cellStyle name="60% - Акцент1 3 2" xfId="1074"/>
    <cellStyle name="60% - Акцент1 4" xfId="1075"/>
    <cellStyle name="60% - Акцент1 4 2" xfId="1076"/>
    <cellStyle name="60% - Акцент1 5" xfId="1077"/>
    <cellStyle name="60% - Акцент1 5 2" xfId="1078"/>
    <cellStyle name="60% - Акцент1 6" xfId="1079"/>
    <cellStyle name="60% - Акцент1 6 2" xfId="1080"/>
    <cellStyle name="60% - Акцент1 7" xfId="1081"/>
    <cellStyle name="60% - Акцент1 7 2" xfId="1082"/>
    <cellStyle name="60% - Акцент1 8" xfId="1083"/>
    <cellStyle name="60% - Акцент1 8 2" xfId="1084"/>
    <cellStyle name="60% - Акцент1 9" xfId="1085"/>
    <cellStyle name="60% - Акцент1 9 2" xfId="1086"/>
    <cellStyle name="60% - Акцент2 10" xfId="1087"/>
    <cellStyle name="60% - Акцент2 2" xfId="1088"/>
    <cellStyle name="60% - Акцент2 2 2" xfId="1089"/>
    <cellStyle name="60% - Акцент2 3" xfId="1090"/>
    <cellStyle name="60% - Акцент2 3 2" xfId="1091"/>
    <cellStyle name="60% - Акцент2 4" xfId="1092"/>
    <cellStyle name="60% - Акцент2 4 2" xfId="1093"/>
    <cellStyle name="60% - Акцент2 5" xfId="1094"/>
    <cellStyle name="60% - Акцент2 5 2" xfId="1095"/>
    <cellStyle name="60% - Акцент2 6" xfId="1096"/>
    <cellStyle name="60% - Акцент2 6 2" xfId="1097"/>
    <cellStyle name="60% - Акцент2 7" xfId="1098"/>
    <cellStyle name="60% - Акцент2 7 2" xfId="1099"/>
    <cellStyle name="60% - Акцент2 8" xfId="1100"/>
    <cellStyle name="60% - Акцент2 8 2" xfId="1101"/>
    <cellStyle name="60% - Акцент2 9" xfId="1102"/>
    <cellStyle name="60% - Акцент2 9 2" xfId="1103"/>
    <cellStyle name="60% - Акцент3 10" xfId="1104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1"/>
    <cellStyle name="60% - Акцент4 2" xfId="1122"/>
    <cellStyle name="60% - Акцент4 2 2" xfId="1123"/>
    <cellStyle name="60% - Акцент4 3" xfId="1124"/>
    <cellStyle name="60% - Акцент4 3 2" xfId="1125"/>
    <cellStyle name="60% - Акцент4 4" xfId="1126"/>
    <cellStyle name="60% - Акцент4 4 2" xfId="1127"/>
    <cellStyle name="60% - Акцент4 5" xfId="1128"/>
    <cellStyle name="60% - Акцент4 5 2" xfId="1129"/>
    <cellStyle name="60% - Акцент4 6" xfId="1130"/>
    <cellStyle name="60% - Акцент4 6 2" xfId="1131"/>
    <cellStyle name="60% - Акцент4 7" xfId="1132"/>
    <cellStyle name="60% - Акцент4 7 2" xfId="1133"/>
    <cellStyle name="60% - Акцент4 8" xfId="1134"/>
    <cellStyle name="60% - Акцент4 8 2" xfId="1135"/>
    <cellStyle name="60% - Акцент4 9" xfId="1136"/>
    <cellStyle name="60% - Акцент4 9 2" xfId="1137"/>
    <cellStyle name="60% - Акцент5 10" xfId="1138"/>
    <cellStyle name="60% - Акцент5 2" xfId="1139"/>
    <cellStyle name="60% - Акцент5 2 2" xfId="1140"/>
    <cellStyle name="60% - Акцент5 3" xfId="1141"/>
    <cellStyle name="60% - Акцент5 3 2" xfId="1142"/>
    <cellStyle name="60% - Акцент5 4" xfId="1143"/>
    <cellStyle name="60% - Акцент5 4 2" xfId="1144"/>
    <cellStyle name="60% - Акцент5 5" xfId="1145"/>
    <cellStyle name="60% - Акцент5 5 2" xfId="1146"/>
    <cellStyle name="60% - Акцент5 6" xfId="1147"/>
    <cellStyle name="60% - Акцент5 6 2" xfId="1148"/>
    <cellStyle name="60% - Акцент5 7" xfId="1149"/>
    <cellStyle name="60% - Акцент5 7 2" xfId="1150"/>
    <cellStyle name="60% - Акцент5 8" xfId="1151"/>
    <cellStyle name="60% - Акцент5 8 2" xfId="1152"/>
    <cellStyle name="60% - Акцент5 9" xfId="1153"/>
    <cellStyle name="60% - Акцент5 9 2" xfId="1154"/>
    <cellStyle name="60% - Акцент6 10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ells 2" xfId="1187"/>
    <cellStyle name="Check Cell" xfId="1188"/>
    <cellStyle name="Chek" xfId="1189"/>
    <cellStyle name="Comma [0]_Adjusted FS 1299" xfId="1190"/>
    <cellStyle name="Comma 0" xfId="1191"/>
    <cellStyle name="Comma 0*" xfId="1192"/>
    <cellStyle name="Comma 2" xfId="1193"/>
    <cellStyle name="Comma 3*" xfId="1194"/>
    <cellStyle name="Comma_Adjusted FS 1299" xfId="1195"/>
    <cellStyle name="Comma0" xfId="1196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0" xfId="1339"/>
    <cellStyle name="Currency 2" xfId="1340"/>
    <cellStyle name="Currency_06_9m" xfId="1341"/>
    <cellStyle name="Currency0" xfId="1342"/>
    <cellStyle name="Currency2" xfId="1343"/>
    <cellStyle name="Date" xfId="1344"/>
    <cellStyle name="Date Aligned" xfId="1345"/>
    <cellStyle name="Dates" xfId="1346"/>
    <cellStyle name="Dezimal [0]_NEGS" xfId="1347"/>
    <cellStyle name="Dezimal_NEGS" xfId="1348"/>
    <cellStyle name="Dotted Line" xfId="1349"/>
    <cellStyle name="E&amp;Y House" xfId="1350"/>
    <cellStyle name="E-mail" xfId="1351"/>
    <cellStyle name="E-mail 2" xfId="1352"/>
    <cellStyle name="E-mail_46EP.2011(v2.0)" xfId="1353"/>
    <cellStyle name="Euro" xfId="1354"/>
    <cellStyle name="Euro 2" xfId="1355"/>
    <cellStyle name="ew" xfId="1356"/>
    <cellStyle name="Excel Built-in Normal" xfId="1357"/>
    <cellStyle name="Explanatory Text" xfId="1358"/>
    <cellStyle name="F2" xfId="1359"/>
    <cellStyle name="F3" xfId="1360"/>
    <cellStyle name="F4" xfId="1361"/>
    <cellStyle name="F5" xfId="1362"/>
    <cellStyle name="F6" xfId="1363"/>
    <cellStyle name="F7" xfId="1364"/>
    <cellStyle name="F8" xfId="1365"/>
    <cellStyle name="Fixed" xfId="1366"/>
    <cellStyle name="fo]_x000d__x000a_UserName=Murat Zelef_x000d__x000a_UserCompany=Bumerang_x000d__x000a__x000d__x000a_[File Paths]_x000d__x000a_WorkingDirectory=C:\EQUIS\DLWIN_x000d__x000a_DownLoader=C" xfId="1367"/>
    <cellStyle name="Followed Hyperlink" xfId="1368"/>
    <cellStyle name="Footnote" xfId="1369"/>
    <cellStyle name="Good" xfId="1370"/>
    <cellStyle name="hard no" xfId="1371"/>
    <cellStyle name="Hard Percent" xfId="1372"/>
    <cellStyle name="hardno" xfId="1373"/>
    <cellStyle name="Header" xfId="1374"/>
    <cellStyle name="Header 3" xfId="1375"/>
    <cellStyle name="Heading" xfId="1376"/>
    <cellStyle name="Heading 1" xfId="1377"/>
    <cellStyle name="Heading 1 2" xfId="1378"/>
    <cellStyle name="Heading 2" xfId="1379"/>
    <cellStyle name="Heading 2 2" xfId="1380"/>
    <cellStyle name="Heading 3" xfId="1381"/>
    <cellStyle name="Heading 4" xfId="1382"/>
    <cellStyle name="Heading_GP.ITOG.4.78(v1.0) - для разделения" xfId="1383"/>
    <cellStyle name="Heading2" xfId="1384"/>
    <cellStyle name="Heading2 2" xfId="1385"/>
    <cellStyle name="Heading2_46EP.2011(v2.0)" xfId="1386"/>
    <cellStyle name="Hyperlink" xfId="1387"/>
    <cellStyle name="Îáű÷íűé__FES" xfId="1388"/>
    <cellStyle name="Îáû÷íûé_cogs" xfId="1389"/>
    <cellStyle name="Îňęđűâŕâřŕ˙ń˙ ăčďĺđńńűëęŕ" xfId="1390"/>
    <cellStyle name="Info" xfId="1391"/>
    <cellStyle name="Input" xfId="1392"/>
    <cellStyle name="InputCurrency" xfId="1393"/>
    <cellStyle name="InputCurrency2" xfId="1394"/>
    <cellStyle name="InputMultiple1" xfId="1395"/>
    <cellStyle name="InputPercent1" xfId="1396"/>
    <cellStyle name="Inputs" xfId="1397"/>
    <cellStyle name="Inputs (const)" xfId="1398"/>
    <cellStyle name="Inputs (const) 2" xfId="1399"/>
    <cellStyle name="Inputs (const)_46EP.2011(v2.0)" xfId="1400"/>
    <cellStyle name="Inputs 2" xfId="1401"/>
    <cellStyle name="Inputs 3" xfId="1402"/>
    <cellStyle name="Inputs Co" xfId="1403"/>
    <cellStyle name="Inputs_46EE.2011(v1.0)" xfId="1404"/>
    <cellStyle name="Linked Cell" xfId="1405"/>
    <cellStyle name="Millares [0]_RESULTS" xfId="1406"/>
    <cellStyle name="Millares_RESULTS" xfId="1407"/>
    <cellStyle name="Milliers [0]_RESULTS" xfId="1408"/>
    <cellStyle name="Milliers_RESULTS" xfId="1409"/>
    <cellStyle name="mnb" xfId="1410"/>
    <cellStyle name="Moneda [0]_RESULTS" xfId="1411"/>
    <cellStyle name="Moneda_RESULTS" xfId="1412"/>
    <cellStyle name="Monétaire [0]_RESULTS" xfId="1413"/>
    <cellStyle name="Monétaire_RESULTS" xfId="1414"/>
    <cellStyle name="Multiple" xfId="1415"/>
    <cellStyle name="Multiple1" xfId="1416"/>
    <cellStyle name="MultipleBelow" xfId="1417"/>
    <cellStyle name="namber" xfId="1418"/>
    <cellStyle name="Neutral" xfId="1419"/>
    <cellStyle name="Norma11l" xfId="1420"/>
    <cellStyle name="normal" xfId="1421"/>
    <cellStyle name="Normal - Style1" xfId="1422"/>
    <cellStyle name="normal 10" xfId="1423"/>
    <cellStyle name="normal 11" xfId="1424"/>
    <cellStyle name="normal 12" xfId="1425"/>
    <cellStyle name="normal 13" xfId="1426"/>
    <cellStyle name="normal 14" xfId="1427"/>
    <cellStyle name="normal 15" xfId="1428"/>
    <cellStyle name="normal 16" xfId="1429"/>
    <cellStyle name="normal 17" xfId="1430"/>
    <cellStyle name="normal 18" xfId="1431"/>
    <cellStyle name="normal 19" xfId="1432"/>
    <cellStyle name="Normal 2" xfId="1433"/>
    <cellStyle name="Normal 2 2" xfId="1434"/>
    <cellStyle name="Normal 2 3" xfId="1435"/>
    <cellStyle name="Normal 2 4" xfId="1436"/>
    <cellStyle name="Normal 2_Общехоз." xfId="1437"/>
    <cellStyle name="normal 20" xfId="1438"/>
    <cellStyle name="normal 21" xfId="1439"/>
    <cellStyle name="normal 22" xfId="1440"/>
    <cellStyle name="normal 23" xfId="1441"/>
    <cellStyle name="normal 24" xfId="1442"/>
    <cellStyle name="normal 25" xfId="1443"/>
    <cellStyle name="normal 26" xfId="1444"/>
    <cellStyle name="normal 3" xfId="1445"/>
    <cellStyle name="normal 4" xfId="1446"/>
    <cellStyle name="normal 5" xfId="1447"/>
    <cellStyle name="normal 6" xfId="1448"/>
    <cellStyle name="normal 7" xfId="1449"/>
    <cellStyle name="normal 8" xfId="1450"/>
    <cellStyle name="normal 9" xfId="1451"/>
    <cellStyle name="Normal." xfId="1452"/>
    <cellStyle name="Normal_06_9m" xfId="1453"/>
    <cellStyle name="Normal1" xfId="1454"/>
    <cellStyle name="Normal2" xfId="1455"/>
    <cellStyle name="NormalGB" xfId="1456"/>
    <cellStyle name="Normalny_24. 02. 97." xfId="1457"/>
    <cellStyle name="normбlnм_laroux" xfId="1458"/>
    <cellStyle name="Note" xfId="1459"/>
    <cellStyle name="number" xfId="1460"/>
    <cellStyle name="Ôčíŕíńîâűé [0]_(ňŕá 3č)" xfId="1461"/>
    <cellStyle name="Ôčíŕíńîâűé_(ňŕá 3č)" xfId="1462"/>
    <cellStyle name="Option" xfId="1463"/>
    <cellStyle name="Òûñÿ÷è [0]_cogs" xfId="1464"/>
    <cellStyle name="Òûñÿ÷è_cogs" xfId="1465"/>
    <cellStyle name="Output" xfId="1466"/>
    <cellStyle name="Page Number" xfId="1467"/>
    <cellStyle name="pb_page_heading_LS" xfId="1468"/>
    <cellStyle name="Percent_RS_Lianozovo-Samara_9m01" xfId="1469"/>
    <cellStyle name="Percent1" xfId="1470"/>
    <cellStyle name="Piug" xfId="1471"/>
    <cellStyle name="Plug" xfId="1472"/>
    <cellStyle name="Price_Body" xfId="1473"/>
    <cellStyle name="prochrek" xfId="1474"/>
    <cellStyle name="Protected" xfId="1475"/>
    <cellStyle name="Salomon Logo" xfId="1476"/>
    <cellStyle name="SAPBEXaggData" xfId="1477"/>
    <cellStyle name="SAPBEXaggDataEmph" xfId="1478"/>
    <cellStyle name="SAPBEXaggItem" xfId="1479"/>
    <cellStyle name="SAPBEXaggItemX" xfId="1480"/>
    <cellStyle name="SAPBEXchaText" xfId="1481"/>
    <cellStyle name="SAPBEXexcBad7" xfId="1482"/>
    <cellStyle name="SAPBEXexcBad8" xfId="1483"/>
    <cellStyle name="SAPBEXexcBad9" xfId="1484"/>
    <cellStyle name="SAPBEXexcCritical4" xfId="1485"/>
    <cellStyle name="SAPBEXexcCritical5" xfId="1486"/>
    <cellStyle name="SAPBEXexcCritical6" xfId="1487"/>
    <cellStyle name="SAPBEXexcGood1" xfId="1488"/>
    <cellStyle name="SAPBEXexcGood2" xfId="1489"/>
    <cellStyle name="SAPBEXexcGood3" xfId="1490"/>
    <cellStyle name="SAPBEXfilterDrill" xfId="1491"/>
    <cellStyle name="SAPBEXfilterItem" xfId="1492"/>
    <cellStyle name="SAPBEXfilterText" xfId="1493"/>
    <cellStyle name="SAPBEXformats" xfId="1494"/>
    <cellStyle name="SAPBEXheaderItem" xfId="1495"/>
    <cellStyle name="SAPBEXheaderText" xfId="1496"/>
    <cellStyle name="SAPBEXHLevel0" xfId="1497"/>
    <cellStyle name="SAPBEXHLevel0X" xfId="1498"/>
    <cellStyle name="SAPBEXHLevel1" xfId="1499"/>
    <cellStyle name="SAPBEXHLevel1X" xfId="1500"/>
    <cellStyle name="SAPBEXHLevel2" xfId="1501"/>
    <cellStyle name="SAPBEXHLevel2X" xfId="1502"/>
    <cellStyle name="SAPBEXHLevel3" xfId="1503"/>
    <cellStyle name="SAPBEXHLevel3X" xfId="1504"/>
    <cellStyle name="SAPBEXinputData" xfId="1505"/>
    <cellStyle name="SAPBEXinputData 2" xfId="1506"/>
    <cellStyle name="SAPBEXinputData 3" xfId="1507"/>
    <cellStyle name="SAPBEXinputData 4" xfId="1508"/>
    <cellStyle name="SAPBEXresData" xfId="1509"/>
    <cellStyle name="SAPBEXresDataEmph" xfId="1510"/>
    <cellStyle name="SAPBEXresItem" xfId="1511"/>
    <cellStyle name="SAPBEXresItemX" xfId="1512"/>
    <cellStyle name="SAPBEXstdData" xfId="1513"/>
    <cellStyle name="SAPBEXstdDataEmph" xfId="1514"/>
    <cellStyle name="SAPBEXstdItem" xfId="1515"/>
    <cellStyle name="SAPBEXstdItemX" xfId="1516"/>
    <cellStyle name="SAPBEXtitle" xfId="1517"/>
    <cellStyle name="SAPBEXundefined" xfId="1518"/>
    <cellStyle name="st1" xfId="1519"/>
    <cellStyle name="Standard_NEGS" xfId="1520"/>
    <cellStyle name="Style 1" xfId="1521"/>
    <cellStyle name="Table Head" xfId="1522"/>
    <cellStyle name="Table Head Aligned" xfId="1523"/>
    <cellStyle name="Table Head Blue" xfId="1524"/>
    <cellStyle name="Table Head Green" xfId="1525"/>
    <cellStyle name="Table Head_Val_Sum_Graph" xfId="1526"/>
    <cellStyle name="Table Heading" xfId="1527"/>
    <cellStyle name="Table Heading 2" xfId="1528"/>
    <cellStyle name="Table Heading_46EP.2011(v2.0)" xfId="1529"/>
    <cellStyle name="Table Text" xfId="1530"/>
    <cellStyle name="Table Title" xfId="1531"/>
    <cellStyle name="Table Units" xfId="1532"/>
    <cellStyle name="Table_Header" xfId="1533"/>
    <cellStyle name="Text" xfId="1534"/>
    <cellStyle name="Text 1" xfId="1535"/>
    <cellStyle name="Text Head" xfId="1536"/>
    <cellStyle name="Text Head 1" xfId="1537"/>
    <cellStyle name="Title" xfId="1538"/>
    <cellStyle name="Title 4" xfId="1539"/>
    <cellStyle name="Total" xfId="1540"/>
    <cellStyle name="Total 2" xfId="1541"/>
    <cellStyle name="TotalCurrency" xfId="1542"/>
    <cellStyle name="Underline_Single" xfId="1543"/>
    <cellStyle name="Unit" xfId="1544"/>
    <cellStyle name="Warning Text" xfId="1545"/>
    <cellStyle name="year" xfId="1546"/>
    <cellStyle name="Акцент1 10" xfId="1547"/>
    <cellStyle name="Акцент1 2" xfId="1548"/>
    <cellStyle name="Акцент1 2 2" xfId="1549"/>
    <cellStyle name="Акцент1 3" xfId="1550"/>
    <cellStyle name="Акцент1 3 2" xfId="1551"/>
    <cellStyle name="Акцент1 4" xfId="1552"/>
    <cellStyle name="Акцент1 4 2" xfId="1553"/>
    <cellStyle name="Акцент1 5" xfId="1554"/>
    <cellStyle name="Акцент1 5 2" xfId="1555"/>
    <cellStyle name="Акцент1 6" xfId="1556"/>
    <cellStyle name="Акцент1 6 2" xfId="1557"/>
    <cellStyle name="Акцент1 7" xfId="1558"/>
    <cellStyle name="Акцент1 7 2" xfId="1559"/>
    <cellStyle name="Акцент1 8" xfId="1560"/>
    <cellStyle name="Акцент1 8 2" xfId="1561"/>
    <cellStyle name="Акцент1 9" xfId="1562"/>
    <cellStyle name="Акцент1 9 2" xfId="1563"/>
    <cellStyle name="Акцент2 10" xfId="1564"/>
    <cellStyle name="Акцент2 2" xfId="1565"/>
    <cellStyle name="Акцент2 2 2" xfId="1566"/>
    <cellStyle name="Акцент2 3" xfId="1567"/>
    <cellStyle name="Акцент2 3 2" xfId="1568"/>
    <cellStyle name="Акцент2 4" xfId="1569"/>
    <cellStyle name="Акцент2 4 2" xfId="1570"/>
    <cellStyle name="Акцент2 5" xfId="1571"/>
    <cellStyle name="Акцент2 5 2" xfId="1572"/>
    <cellStyle name="Акцент2 6" xfId="1573"/>
    <cellStyle name="Акцент2 6 2" xfId="1574"/>
    <cellStyle name="Акцент2 7" xfId="1575"/>
    <cellStyle name="Акцент2 7 2" xfId="1576"/>
    <cellStyle name="Акцент2 8" xfId="1577"/>
    <cellStyle name="Акцент2 8 2" xfId="1578"/>
    <cellStyle name="Акцент2 9" xfId="1579"/>
    <cellStyle name="Акцент2 9 2" xfId="1580"/>
    <cellStyle name="Акцент3 10" xfId="1581"/>
    <cellStyle name="Акцент3 2" xfId="1582"/>
    <cellStyle name="Акцент3 2 2" xfId="1583"/>
    <cellStyle name="Акцент3 3" xfId="1584"/>
    <cellStyle name="Акцент3 3 2" xfId="1585"/>
    <cellStyle name="Акцент3 4" xfId="1586"/>
    <cellStyle name="Акцент3 4 2" xfId="1587"/>
    <cellStyle name="Акцент3 5" xfId="1588"/>
    <cellStyle name="Акцент3 5 2" xfId="1589"/>
    <cellStyle name="Акцент3 6" xfId="1590"/>
    <cellStyle name="Акцент3 6 2" xfId="1591"/>
    <cellStyle name="Акцент3 7" xfId="1592"/>
    <cellStyle name="Акцент3 7 2" xfId="1593"/>
    <cellStyle name="Акцент3 8" xfId="1594"/>
    <cellStyle name="Акцент3 8 2" xfId="1595"/>
    <cellStyle name="Акцент3 9" xfId="1596"/>
    <cellStyle name="Акцент3 9 2" xfId="1597"/>
    <cellStyle name="Акцент4 10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2" xfId="1616"/>
    <cellStyle name="Акцент5 2 2" xfId="1617"/>
    <cellStyle name="Акцент5 3" xfId="1618"/>
    <cellStyle name="Акцент5 3 2" xfId="1619"/>
    <cellStyle name="Акцент5 4" xfId="1620"/>
    <cellStyle name="Акцент5 4 2" xfId="1621"/>
    <cellStyle name="Акцент5 5" xfId="1622"/>
    <cellStyle name="Акцент5 5 2" xfId="1623"/>
    <cellStyle name="Акцент5 6" xfId="1624"/>
    <cellStyle name="Акцент5 6 2" xfId="1625"/>
    <cellStyle name="Акцент5 7" xfId="1626"/>
    <cellStyle name="Акцент5 7 2" xfId="1627"/>
    <cellStyle name="Акцент5 8" xfId="1628"/>
    <cellStyle name="Акцент5 8 2" xfId="1629"/>
    <cellStyle name="Акцент5 9" xfId="1630"/>
    <cellStyle name="Акцент5 9 2" xfId="1631"/>
    <cellStyle name="Акцент6 10" xfId="1632"/>
    <cellStyle name="Акцент6 2" xfId="1633"/>
    <cellStyle name="Акцент6 2 2" xfId="1634"/>
    <cellStyle name="Акцент6 3" xfId="1635"/>
    <cellStyle name="Акцент6 3 2" xfId="1636"/>
    <cellStyle name="Акцент6 4" xfId="1637"/>
    <cellStyle name="Акцент6 4 2" xfId="1638"/>
    <cellStyle name="Акцент6 5" xfId="1639"/>
    <cellStyle name="Акцент6 5 2" xfId="1640"/>
    <cellStyle name="Акцент6 6" xfId="1641"/>
    <cellStyle name="Акцент6 6 2" xfId="1642"/>
    <cellStyle name="Акцент6 7" xfId="1643"/>
    <cellStyle name="Акцент6 7 2" xfId="1644"/>
    <cellStyle name="Акцент6 8" xfId="1645"/>
    <cellStyle name="Акцент6 8 2" xfId="1646"/>
    <cellStyle name="Акцент6 9" xfId="1647"/>
    <cellStyle name="Акцент6 9 2" xfId="1648"/>
    <cellStyle name="Беззащитный" xfId="1649"/>
    <cellStyle name="Ввод  10" xfId="1650"/>
    <cellStyle name="Ввод  2" xfId="1651"/>
    <cellStyle name="Ввод  2 2" xfId="1652"/>
    <cellStyle name="Ввод  2_46EE.2011(v1.0)" xfId="1653"/>
    <cellStyle name="Ввод  3" xfId="1654"/>
    <cellStyle name="Ввод  3 2" xfId="1655"/>
    <cellStyle name="Ввод  3_46EE.2011(v1.0)" xfId="1656"/>
    <cellStyle name="Ввод  4" xfId="1657"/>
    <cellStyle name="Ввод  4 2" xfId="1658"/>
    <cellStyle name="Ввод  4_46EE.2011(v1.0)" xfId="1659"/>
    <cellStyle name="Ввод  5" xfId="1660"/>
    <cellStyle name="Ввод  5 2" xfId="1661"/>
    <cellStyle name="Ввод  5_46EE.2011(v1.0)" xfId="1662"/>
    <cellStyle name="Ввод  6" xfId="1663"/>
    <cellStyle name="Ввод  6 2" xfId="1664"/>
    <cellStyle name="Ввод  6_46EE.2011(v1.0)" xfId="1665"/>
    <cellStyle name="Ввод  7" xfId="1666"/>
    <cellStyle name="Ввод  7 2" xfId="1667"/>
    <cellStyle name="Ввод  7_46EE.2011(v1.0)" xfId="1668"/>
    <cellStyle name="Ввод  8" xfId="1669"/>
    <cellStyle name="Ввод  8 2" xfId="1670"/>
    <cellStyle name="Ввод  8_46EE.2011(v1.0)" xfId="1671"/>
    <cellStyle name="Ввод  9" xfId="1672"/>
    <cellStyle name="Ввод  9 2" xfId="1673"/>
    <cellStyle name="Ввод  9_46EE.2011(v1.0)" xfId="1674"/>
    <cellStyle name="Верт. заголовок" xfId="1675"/>
    <cellStyle name="Вес_продукта" xfId="1676"/>
    <cellStyle name="Вывод 10" xfId="1677"/>
    <cellStyle name="Вывод 2" xfId="1678"/>
    <cellStyle name="Вывод 2 2" xfId="1679"/>
    <cellStyle name="Вывод 2_46EE.2011(v1.0)" xfId="1680"/>
    <cellStyle name="Вывод 3" xfId="1681"/>
    <cellStyle name="Вывод 3 2" xfId="1682"/>
    <cellStyle name="Вывод 3_46EE.2011(v1.0)" xfId="1683"/>
    <cellStyle name="Вывод 4" xfId="1684"/>
    <cellStyle name="Вывод 4 2" xfId="1685"/>
    <cellStyle name="Вывод 4_46EE.2011(v1.0)" xfId="1686"/>
    <cellStyle name="Вывод 5" xfId="1687"/>
    <cellStyle name="Вывод 5 2" xfId="1688"/>
    <cellStyle name="Вывод 5_46EE.2011(v1.0)" xfId="1689"/>
    <cellStyle name="Вывод 6" xfId="1690"/>
    <cellStyle name="Вывод 6 2" xfId="1691"/>
    <cellStyle name="Вывод 6_46EE.2011(v1.0)" xfId="1692"/>
    <cellStyle name="Вывод 7" xfId="1693"/>
    <cellStyle name="Вывод 7 2" xfId="1694"/>
    <cellStyle name="Вывод 7_46EE.2011(v1.0)" xfId="1695"/>
    <cellStyle name="Вывод 8" xfId="1696"/>
    <cellStyle name="Вывод 8 2" xfId="1697"/>
    <cellStyle name="Вывод 8_46EE.2011(v1.0)" xfId="1698"/>
    <cellStyle name="Вывод 9" xfId="1699"/>
    <cellStyle name="Вывод 9 2" xfId="1700"/>
    <cellStyle name="Вывод 9_46EE.2011(v1.0)" xfId="1701"/>
    <cellStyle name="Вычисление 10" xfId="1702"/>
    <cellStyle name="Вычисление 2" xfId="1703"/>
    <cellStyle name="Вычисление 2 2" xfId="1704"/>
    <cellStyle name="Вычисление 2_46EE.2011(v1.0)" xfId="1705"/>
    <cellStyle name="Вычисление 3" xfId="1706"/>
    <cellStyle name="Вычисление 3 2" xfId="1707"/>
    <cellStyle name="Вычисление 3_46EE.2011(v1.0)" xfId="1708"/>
    <cellStyle name="Вычисление 4" xfId="1709"/>
    <cellStyle name="Вычисление 4 2" xfId="1710"/>
    <cellStyle name="Вычисление 4_46EE.2011(v1.0)" xfId="1711"/>
    <cellStyle name="Вычисление 5" xfId="1712"/>
    <cellStyle name="Вычисление 5 2" xfId="1713"/>
    <cellStyle name="Вычисление 5_46EE.2011(v1.0)" xfId="1714"/>
    <cellStyle name="Вычисление 6" xfId="1715"/>
    <cellStyle name="Вычисление 6 2" xfId="1716"/>
    <cellStyle name="Вычисление 6_46EE.2011(v1.0)" xfId="1717"/>
    <cellStyle name="Вычисление 7" xfId="1718"/>
    <cellStyle name="Вычисление 7 2" xfId="1719"/>
    <cellStyle name="Вычисление 7_46EE.2011(v1.0)" xfId="1720"/>
    <cellStyle name="Вычисление 8" xfId="1721"/>
    <cellStyle name="Вычисление 8 2" xfId="1722"/>
    <cellStyle name="Вычисление 8_46EE.2011(v1.0)" xfId="1723"/>
    <cellStyle name="Вычисление 9" xfId="1724"/>
    <cellStyle name="Вычисление 9 2" xfId="1725"/>
    <cellStyle name="Вычисление 9_46EE.2011(v1.0)" xfId="1726"/>
    <cellStyle name="Гиперссылка 2" xfId="1727"/>
    <cellStyle name="Гиперссылка 2 2" xfId="1728"/>
    <cellStyle name="Гиперссылка 2 3" xfId="1729"/>
    <cellStyle name="Гиперссылка 3" xfId="1730"/>
    <cellStyle name="Гиперссылка 4" xfId="1731"/>
    <cellStyle name="Гиперссылка 4 2" xfId="1732"/>
    <cellStyle name="Гиперссылка 5" xfId="1733"/>
    <cellStyle name="Группа" xfId="1734"/>
    <cellStyle name="Группа 0" xfId="1735"/>
    <cellStyle name="Группа 1" xfId="1736"/>
    <cellStyle name="Группа 2" xfId="1737"/>
    <cellStyle name="Группа 3" xfId="1738"/>
    <cellStyle name="Группа 4" xfId="1739"/>
    <cellStyle name="Группа 5" xfId="1740"/>
    <cellStyle name="Группа 6" xfId="1741"/>
    <cellStyle name="Группа 7" xfId="1742"/>
    <cellStyle name="Группа 8" xfId="1743"/>
    <cellStyle name="Группа_4DNS.UPDATE.EXAMPLE" xfId="1744"/>
    <cellStyle name="ДАТА" xfId="1745"/>
    <cellStyle name="ДАТА 2" xfId="1746"/>
    <cellStyle name="ДАТА 3" xfId="1747"/>
    <cellStyle name="ДАТА 4" xfId="1748"/>
    <cellStyle name="ДАТА 5" xfId="1749"/>
    <cellStyle name="ДАТА 6" xfId="1750"/>
    <cellStyle name="ДАТА 7" xfId="1751"/>
    <cellStyle name="ДАТА 8" xfId="1752"/>
    <cellStyle name="ДАТА 9" xfId="1753"/>
    <cellStyle name="ДАТА_1" xfId="1754"/>
    <cellStyle name="Денежный 2" xfId="1755"/>
    <cellStyle name="Денежный 2 2" xfId="1756"/>
    <cellStyle name="Денежный 2_INDEX.STATION.2012(v1.0)_" xfId="1757"/>
    <cellStyle name="Денежный 3" xfId="1758"/>
    <cellStyle name="Заголовок" xfId="1759"/>
    <cellStyle name="Заголовок 1 10" xfId="1760"/>
    <cellStyle name="Заголовок 1 2" xfId="1761"/>
    <cellStyle name="Заголовок 1 2 2" xfId="1762"/>
    <cellStyle name="Заголовок 1 2_46EE.2011(v1.0)" xfId="1763"/>
    <cellStyle name="Заголовок 1 3" xfId="1764"/>
    <cellStyle name="Заголовок 1 3 2" xfId="1765"/>
    <cellStyle name="Заголовок 1 3_46EE.2011(v1.0)" xfId="1766"/>
    <cellStyle name="Заголовок 1 4" xfId="1767"/>
    <cellStyle name="Заголовок 1 4 2" xfId="1768"/>
    <cellStyle name="Заголовок 1 4_46EE.2011(v1.0)" xfId="1769"/>
    <cellStyle name="Заголовок 1 5" xfId="1770"/>
    <cellStyle name="Заголовок 1 5 2" xfId="1771"/>
    <cellStyle name="Заголовок 1 5_46EE.2011(v1.0)" xfId="1772"/>
    <cellStyle name="Заголовок 1 6" xfId="1773"/>
    <cellStyle name="Заголовок 1 6 2" xfId="1774"/>
    <cellStyle name="Заголовок 1 6_46EE.2011(v1.0)" xfId="1775"/>
    <cellStyle name="Заголовок 1 7" xfId="1776"/>
    <cellStyle name="Заголовок 1 7 2" xfId="1777"/>
    <cellStyle name="Заголовок 1 7_46EE.2011(v1.0)" xfId="1778"/>
    <cellStyle name="Заголовок 1 8" xfId="1779"/>
    <cellStyle name="Заголовок 1 8 2" xfId="1780"/>
    <cellStyle name="Заголовок 1 8_46EE.2011(v1.0)" xfId="1781"/>
    <cellStyle name="Заголовок 1 9" xfId="1782"/>
    <cellStyle name="Заголовок 1 9 2" xfId="1783"/>
    <cellStyle name="Заголовок 1 9_46EE.2011(v1.0)" xfId="1784"/>
    <cellStyle name="Заголовок 2 10" xfId="1785"/>
    <cellStyle name="Заголовок 2 2" xfId="1786"/>
    <cellStyle name="Заголовок 2 2 2" xfId="1787"/>
    <cellStyle name="Заголовок 2 2_46EE.2011(v1.0)" xfId="1788"/>
    <cellStyle name="Заголовок 2 3" xfId="1789"/>
    <cellStyle name="Заголовок 2 3 2" xfId="1790"/>
    <cellStyle name="Заголовок 2 3_46EE.2011(v1.0)" xfId="1791"/>
    <cellStyle name="Заголовок 2 4" xfId="1792"/>
    <cellStyle name="Заголовок 2 4 2" xfId="1793"/>
    <cellStyle name="Заголовок 2 4_46EE.2011(v1.0)" xfId="1794"/>
    <cellStyle name="Заголовок 2 5" xfId="1795"/>
    <cellStyle name="Заголовок 2 5 2" xfId="1796"/>
    <cellStyle name="Заголовок 2 5_46EE.2011(v1.0)" xfId="1797"/>
    <cellStyle name="Заголовок 2 6" xfId="1798"/>
    <cellStyle name="Заголовок 2 6 2" xfId="1799"/>
    <cellStyle name="Заголовок 2 6_46EE.2011(v1.0)" xfId="1800"/>
    <cellStyle name="Заголовок 2 7" xfId="1801"/>
    <cellStyle name="Заголовок 2 7 2" xfId="1802"/>
    <cellStyle name="Заголовок 2 7_46EE.2011(v1.0)" xfId="1803"/>
    <cellStyle name="Заголовок 2 8" xfId="1804"/>
    <cellStyle name="Заголовок 2 8 2" xfId="1805"/>
    <cellStyle name="Заголовок 2 8_46EE.2011(v1.0)" xfId="1806"/>
    <cellStyle name="Заголовок 2 9" xfId="1807"/>
    <cellStyle name="Заголовок 2 9 2" xfId="1808"/>
    <cellStyle name="Заголовок 2 9_46EE.2011(v1.0)" xfId="1809"/>
    <cellStyle name="Заголовок 3 10" xfId="1810"/>
    <cellStyle name="Заголовок 3 2" xfId="1811"/>
    <cellStyle name="Заголовок 3 2 2" xfId="1812"/>
    <cellStyle name="Заголовок 3 2_46EE.2011(v1.0)" xfId="1813"/>
    <cellStyle name="Заголовок 3 3" xfId="1814"/>
    <cellStyle name="Заголовок 3 3 2" xfId="1815"/>
    <cellStyle name="Заголовок 3 3_46EE.2011(v1.0)" xfId="1816"/>
    <cellStyle name="Заголовок 3 4" xfId="1817"/>
    <cellStyle name="Заголовок 3 4 2" xfId="1818"/>
    <cellStyle name="Заголовок 3 4_46EE.2011(v1.0)" xfId="1819"/>
    <cellStyle name="Заголовок 3 5" xfId="1820"/>
    <cellStyle name="Заголовок 3 5 2" xfId="1821"/>
    <cellStyle name="Заголовок 3 5_46EE.2011(v1.0)" xfId="1822"/>
    <cellStyle name="Заголовок 3 6" xfId="1823"/>
    <cellStyle name="Заголовок 3 6 2" xfId="1824"/>
    <cellStyle name="Заголовок 3 6_46EE.2011(v1.0)" xfId="1825"/>
    <cellStyle name="Заголовок 3 7" xfId="1826"/>
    <cellStyle name="Заголовок 3 7 2" xfId="1827"/>
    <cellStyle name="Заголовок 3 7_46EE.2011(v1.0)" xfId="1828"/>
    <cellStyle name="Заголовок 3 8" xfId="1829"/>
    <cellStyle name="Заголовок 3 8 2" xfId="1830"/>
    <cellStyle name="Заголовок 3 8_46EE.2011(v1.0)" xfId="1831"/>
    <cellStyle name="Заголовок 3 9" xfId="1832"/>
    <cellStyle name="Заголовок 3 9 2" xfId="1833"/>
    <cellStyle name="Заголовок 3 9_46EE.2011(v1.0)" xfId="1834"/>
    <cellStyle name="Заголовок 4 10" xfId="1835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оголовок" xfId="1857"/>
    <cellStyle name="Итог 10" xfId="1858"/>
    <cellStyle name="Итог 2" xfId="1859"/>
    <cellStyle name="Итог 2 2" xfId="1860"/>
    <cellStyle name="Итог 2_46EE.2011(v1.0)" xfId="1861"/>
    <cellStyle name="Итог 3" xfId="1862"/>
    <cellStyle name="Итог 3 2" xfId="1863"/>
    <cellStyle name="Итог 3_46EE.2011(v1.0)" xfId="1864"/>
    <cellStyle name="Итог 4" xfId="1865"/>
    <cellStyle name="Итог 4 2" xfId="1866"/>
    <cellStyle name="Итог 4_46EE.2011(v1.0)" xfId="1867"/>
    <cellStyle name="Итог 5" xfId="1868"/>
    <cellStyle name="Итог 5 2" xfId="1869"/>
    <cellStyle name="Итог 5_46EE.2011(v1.0)" xfId="1870"/>
    <cellStyle name="Итог 6" xfId="1871"/>
    <cellStyle name="Итог 6 2" xfId="1872"/>
    <cellStyle name="Итог 6_46EE.2011(v1.0)" xfId="1873"/>
    <cellStyle name="Итог 7" xfId="1874"/>
    <cellStyle name="Итог 7 2" xfId="1875"/>
    <cellStyle name="Итог 7_46EE.2011(v1.0)" xfId="1876"/>
    <cellStyle name="Итог 8" xfId="1877"/>
    <cellStyle name="Итог 8 2" xfId="1878"/>
    <cellStyle name="Итог 8_46EE.2011(v1.0)" xfId="1879"/>
    <cellStyle name="Итог 9" xfId="1880"/>
    <cellStyle name="Итог 9 2" xfId="1881"/>
    <cellStyle name="Итог 9_46EE.2011(v1.0)" xfId="1882"/>
    <cellStyle name="Итого" xfId="1883"/>
    <cellStyle name="ИТОГОВЫЙ" xfId="1884"/>
    <cellStyle name="ИТОГОВЫЙ 2" xfId="1885"/>
    <cellStyle name="ИТОГОВЫЙ 3" xfId="1886"/>
    <cellStyle name="ИТОГОВЫЙ 4" xfId="1887"/>
    <cellStyle name="ИТОГОВЫЙ 5" xfId="1888"/>
    <cellStyle name="ИТОГОВЫЙ 6" xfId="1889"/>
    <cellStyle name="ИТОГОВЫЙ 7" xfId="1890"/>
    <cellStyle name="ИТОГОВЫЙ 8" xfId="1891"/>
    <cellStyle name="ИТОГОВЫЙ 9" xfId="1892"/>
    <cellStyle name="ИТОГОВЫЙ_1" xfId="1893"/>
    <cellStyle name="Контрольная ячейка 10" xfId="1894"/>
    <cellStyle name="Контрольная ячейка 2" xfId="1895"/>
    <cellStyle name="Контрольная ячейка 2 2" xfId="1896"/>
    <cellStyle name="Контрольная ячейка 2_46EE.2011(v1.0)" xfId="1897"/>
    <cellStyle name="Контрольная ячейка 3" xfId="1898"/>
    <cellStyle name="Контрольная ячейка 3 2" xfId="1899"/>
    <cellStyle name="Контрольная ячейка 3_46EE.2011(v1.0)" xfId="1900"/>
    <cellStyle name="Контрольная ячейка 4" xfId="1901"/>
    <cellStyle name="Контрольная ячейка 4 2" xfId="1902"/>
    <cellStyle name="Контрольная ячейка 4_46EE.2011(v1.0)" xfId="1903"/>
    <cellStyle name="Контрольная ячейка 5" xfId="1904"/>
    <cellStyle name="Контрольная ячейка 5 2" xfId="1905"/>
    <cellStyle name="Контрольная ячейка 5_46EE.2011(v1.0)" xfId="1906"/>
    <cellStyle name="Контрольная ячейка 6" xfId="1907"/>
    <cellStyle name="Контрольная ячейка 6 2" xfId="1908"/>
    <cellStyle name="Контрольная ячейка 6_46EE.2011(v1.0)" xfId="1909"/>
    <cellStyle name="Контрольная ячейка 7" xfId="1910"/>
    <cellStyle name="Контрольная ячейка 7 2" xfId="1911"/>
    <cellStyle name="Контрольная ячейка 7_46EE.2011(v1.0)" xfId="1912"/>
    <cellStyle name="Контрольная ячейка 8" xfId="1913"/>
    <cellStyle name="Контрольная ячейка 8 2" xfId="1914"/>
    <cellStyle name="Контрольная ячейка 8_46EE.2011(v1.0)" xfId="1915"/>
    <cellStyle name="Контрольная ячейка 9" xfId="1916"/>
    <cellStyle name="Контрольная ячейка 9 2" xfId="1917"/>
    <cellStyle name="Контрольная ячейка 9_46EE.2011(v1.0)" xfId="1918"/>
    <cellStyle name="Миша (бланки отчетности)" xfId="1919"/>
    <cellStyle name="Мои наименования показателей" xfId="1924"/>
    <cellStyle name="Мои наименования показателей 10" xfId="1925"/>
    <cellStyle name="Мои наименования показателей 11" xfId="1926"/>
    <cellStyle name="Мои наименования показателей 2" xfId="1927"/>
    <cellStyle name="Мои наименования показателей 2 2" xfId="1928"/>
    <cellStyle name="Мои наименования показателей 2 3" xfId="1929"/>
    <cellStyle name="Мои наименования показателей 2 4" xfId="1930"/>
    <cellStyle name="Мои наименования показателей 2 5" xfId="1931"/>
    <cellStyle name="Мои наименования показателей 2 6" xfId="1932"/>
    <cellStyle name="Мои наименования показателей 2 7" xfId="1933"/>
    <cellStyle name="Мои наименования показателей 2 8" xfId="1934"/>
    <cellStyle name="Мои наименования показателей 2 9" xfId="1935"/>
    <cellStyle name="Мои наименования показателей 2_1" xfId="1936"/>
    <cellStyle name="Мои наименования показателей 3" xfId="1937"/>
    <cellStyle name="Мои наименования показателей 3 2" xfId="1938"/>
    <cellStyle name="Мои наименования показателей 3 3" xfId="1939"/>
    <cellStyle name="Мои наименования показателей 3 4" xfId="1940"/>
    <cellStyle name="Мои наименования показателей 3 5" xfId="1941"/>
    <cellStyle name="Мои наименования показателей 3 6" xfId="1942"/>
    <cellStyle name="Мои наименования показателей 3 7" xfId="1943"/>
    <cellStyle name="Мои наименования показателей 3 8" xfId="1944"/>
    <cellStyle name="Мои наименования показателей 3 9" xfId="1945"/>
    <cellStyle name="Мои наименования показателей 3_1" xfId="1946"/>
    <cellStyle name="Мои наименования показателей 4" xfId="1947"/>
    <cellStyle name="Мои наименования показателей 4 2" xfId="1948"/>
    <cellStyle name="Мои наименования показателей 4 3" xfId="1949"/>
    <cellStyle name="Мои наименования показателей 4 4" xfId="1950"/>
    <cellStyle name="Мои наименования показателей 4 5" xfId="1951"/>
    <cellStyle name="Мои наименования показателей 4 6" xfId="1952"/>
    <cellStyle name="Мои наименования показателей 4 7" xfId="1953"/>
    <cellStyle name="Мои наименования показателей 4 8" xfId="1954"/>
    <cellStyle name="Мои наименования показателей 4 9" xfId="1955"/>
    <cellStyle name="Мои наименования показателей 4_1" xfId="1956"/>
    <cellStyle name="Мои наименования показателей 5" xfId="1957"/>
    <cellStyle name="Мои наименования показателей 5 2" xfId="1958"/>
    <cellStyle name="Мои наименования показателей 5 3" xfId="1959"/>
    <cellStyle name="Мои наименования показателей 5 4" xfId="1960"/>
    <cellStyle name="Мои наименования показателей 5 5" xfId="1961"/>
    <cellStyle name="Мои наименования показателей 5 6" xfId="1962"/>
    <cellStyle name="Мои наименования показателей 5 7" xfId="1963"/>
    <cellStyle name="Мои наименования показателей 5 8" xfId="1964"/>
    <cellStyle name="Мои наименования показателей 5 9" xfId="1965"/>
    <cellStyle name="Мои наименования показателей 5_1" xfId="1966"/>
    <cellStyle name="Мои наименования показателей 6" xfId="1967"/>
    <cellStyle name="Мои наименования показателей 6 2" xfId="1968"/>
    <cellStyle name="Мои наименования показателей 6 3" xfId="1969"/>
    <cellStyle name="Мои наименования показателей 6_46EE.2011(v1.0)" xfId="1970"/>
    <cellStyle name="Мои наименования показателей 7" xfId="1971"/>
    <cellStyle name="Мои наименования показателей 7 2" xfId="1972"/>
    <cellStyle name="Мои наименования показателей 7 3" xfId="1973"/>
    <cellStyle name="Мои наименования показателей 7_46EE.2011(v1.0)" xfId="1974"/>
    <cellStyle name="Мои наименования показателей 8" xfId="1975"/>
    <cellStyle name="Мои наименования показателей 8 2" xfId="1976"/>
    <cellStyle name="Мои наименования показателей 8 3" xfId="1977"/>
    <cellStyle name="Мои наименования показателей 8_46EE.2011(v1.0)" xfId="1978"/>
    <cellStyle name="Мои наименования показателей 9" xfId="1979"/>
    <cellStyle name="Мои наименования показателей_46EE.2011" xfId="1980"/>
    <cellStyle name="Мой заголовок" xfId="1920"/>
    <cellStyle name="Мой заголовок листа" xfId="1921"/>
    <cellStyle name="Мой заголовок листа 2" xfId="1922"/>
    <cellStyle name="Мой заголовок_Новая инструкция1_фст" xfId="1923"/>
    <cellStyle name="назв фил" xfId="1981"/>
    <cellStyle name="Название 10" xfId="1982"/>
    <cellStyle name="Название 2" xfId="1983"/>
    <cellStyle name="Название 2 2" xfId="1984"/>
    <cellStyle name="Название 3" xfId="1985"/>
    <cellStyle name="Название 3 2" xfId="1986"/>
    <cellStyle name="Название 4" xfId="1987"/>
    <cellStyle name="Название 4 2" xfId="1988"/>
    <cellStyle name="Название 5" xfId="1989"/>
    <cellStyle name="Название 5 2" xfId="1990"/>
    <cellStyle name="Название 6" xfId="1991"/>
    <cellStyle name="Название 6 2" xfId="1992"/>
    <cellStyle name="Название 7" xfId="1993"/>
    <cellStyle name="Название 7 2" xfId="1994"/>
    <cellStyle name="Название 8" xfId="1995"/>
    <cellStyle name="Название 8 2" xfId="1996"/>
    <cellStyle name="Название 9" xfId="1997"/>
    <cellStyle name="Название 9 2" xfId="1998"/>
    <cellStyle name="Невидимый" xfId="1999"/>
    <cellStyle name="Нейтральный 10" xfId="2000"/>
    <cellStyle name="Нейтральный 2" xfId="2001"/>
    <cellStyle name="Нейтральный 2 2" xfId="2002"/>
    <cellStyle name="Нейтральный 3" xfId="2003"/>
    <cellStyle name="Нейтральный 3 2" xfId="2004"/>
    <cellStyle name="Нейтральный 4" xfId="2005"/>
    <cellStyle name="Нейтральный 4 2" xfId="2006"/>
    <cellStyle name="Нейтральный 5" xfId="2007"/>
    <cellStyle name="Нейтральный 5 2" xfId="2008"/>
    <cellStyle name="Нейтральный 6" xfId="2009"/>
    <cellStyle name="Нейтральный 6 2" xfId="2010"/>
    <cellStyle name="Нейтральный 7" xfId="2011"/>
    <cellStyle name="Нейтральный 7 2" xfId="2012"/>
    <cellStyle name="Нейтральный 8" xfId="2013"/>
    <cellStyle name="Нейтральный 8 2" xfId="2014"/>
    <cellStyle name="Нейтральный 9" xfId="2015"/>
    <cellStyle name="Нейтральный 9 2" xfId="2016"/>
    <cellStyle name="Низ1" xfId="2017"/>
    <cellStyle name="Низ2" xfId="2018"/>
    <cellStyle name="Обычный" xfId="0" builtinId="0"/>
    <cellStyle name="Обычный 10" xfId="2019"/>
    <cellStyle name="Обычный 11" xfId="2020"/>
    <cellStyle name="Обычный 11 2" xfId="2021"/>
    <cellStyle name="Обычный 11 3" xfId="2022"/>
    <cellStyle name="Обычный 11_46EE.2011(v1.2)" xfId="2023"/>
    <cellStyle name="Обычный 12" xfId="2024"/>
    <cellStyle name="Обычный 12 2" xfId="2025"/>
    <cellStyle name="Обычный 13" xfId="2026"/>
    <cellStyle name="Обычный 14" xfId="2027"/>
    <cellStyle name="Обычный 15" xfId="2028"/>
    <cellStyle name="Обычный 16" xfId="2029"/>
    <cellStyle name="Обычный 17" xfId="2030"/>
    <cellStyle name="Обычный 18" xfId="2031"/>
    <cellStyle name="Обычный 19" xfId="2032"/>
    <cellStyle name="Обычный 2" xfId="2033"/>
    <cellStyle name="Обычный 2 10" xfId="2034"/>
    <cellStyle name="Обычный 2 11" xfId="2035"/>
    <cellStyle name="Обычный 2 12" xfId="2036"/>
    <cellStyle name="Обычный 2 2" xfId="2037"/>
    <cellStyle name="Обычный 2 2 2" xfId="2038"/>
    <cellStyle name="Обычный 2 2 2 2" xfId="2039"/>
    <cellStyle name="Обычный 2 2 2 2 2" xfId="2040"/>
    <cellStyle name="Обычный 2 2 2 3" xfId="2041"/>
    <cellStyle name="Обычный 2 2 2 4" xfId="2042"/>
    <cellStyle name="Обычный 2 2 2 5" xfId="2043"/>
    <cellStyle name="Обычный 2 2 3" xfId="2044"/>
    <cellStyle name="Обычный 2 2 3 2" xfId="2045"/>
    <cellStyle name="Обычный 2 2 4" xfId="2046"/>
    <cellStyle name="Обычный 2 2_46EE.2011(v1.0)" xfId="2047"/>
    <cellStyle name="Обычный 2 3" xfId="2048"/>
    <cellStyle name="Обычный 2 3 2" xfId="2049"/>
    <cellStyle name="Обычный 2 3 3" xfId="2050"/>
    <cellStyle name="Обычный 2 3_46EE.2011(v1.0)" xfId="2051"/>
    <cellStyle name="Обычный 2 4" xfId="2052"/>
    <cellStyle name="Обычный 2 4 2" xfId="2053"/>
    <cellStyle name="Обычный 2 4 3" xfId="2054"/>
    <cellStyle name="Обычный 2 4_46EE.2011(v1.0)" xfId="2055"/>
    <cellStyle name="Обычный 2 5" xfId="2056"/>
    <cellStyle name="Обычный 2 5 2" xfId="2057"/>
    <cellStyle name="Обычный 2 5 3" xfId="2058"/>
    <cellStyle name="Обычный 2 5_46EE.2011(v1.0)" xfId="2059"/>
    <cellStyle name="Обычный 2 6" xfId="2060"/>
    <cellStyle name="Обычный 2 6 2" xfId="2061"/>
    <cellStyle name="Обычный 2 6 3" xfId="2062"/>
    <cellStyle name="Обычный 2 6_46EE.2011(v1.0)" xfId="2063"/>
    <cellStyle name="Обычный 2 7" xfId="2064"/>
    <cellStyle name="Обычный 2 8" xfId="2065"/>
    <cellStyle name="Обычный 2 9" xfId="2066"/>
    <cellStyle name="Обычный 2_1" xfId="2067"/>
    <cellStyle name="Обычный 20" xfId="2068"/>
    <cellStyle name="Обычный 21" xfId="2069"/>
    <cellStyle name="Обычный 22" xfId="2070"/>
    <cellStyle name="Обычный 23" xfId="2071"/>
    <cellStyle name="Обычный 24" xfId="2072"/>
    <cellStyle name="Обычный 25" xfId="2073"/>
    <cellStyle name="Обычный 26" xfId="2074"/>
    <cellStyle name="Обычный 27" xfId="2075"/>
    <cellStyle name="Обычный 28" xfId="2076"/>
    <cellStyle name="Обычный 29" xfId="2077"/>
    <cellStyle name="Обычный 3" xfId="2078"/>
    <cellStyle name="Обычный 3 2" xfId="2079"/>
    <cellStyle name="Обычный 3 2 2" xfId="2080"/>
    <cellStyle name="Обычный 3 3" xfId="2081"/>
    <cellStyle name="Обычный 3 4" xfId="2082"/>
    <cellStyle name="Обычный 3_Общехоз." xfId="2083"/>
    <cellStyle name="Обычный 30" xfId="2084"/>
    <cellStyle name="Обычный 31" xfId="2085"/>
    <cellStyle name="Обычный 32" xfId="2086"/>
    <cellStyle name="Обычный 33" xfId="2087"/>
    <cellStyle name="Обычный 34" xfId="2088"/>
    <cellStyle name="Обычный 35" xfId="2089"/>
    <cellStyle name="Обычный 36" xfId="2090"/>
    <cellStyle name="Обычный 37" xfId="2091"/>
    <cellStyle name="Обычный 38" xfId="2092"/>
    <cellStyle name="Обычный 39" xfId="2093"/>
    <cellStyle name="Обычный 4" xfId="2094"/>
    <cellStyle name="Обычный 4 2" xfId="2095"/>
    <cellStyle name="Обычный 4 2 2" xfId="2096"/>
    <cellStyle name="Обычный 4 2 3" xfId="2097"/>
    <cellStyle name="Обычный 4 2 4" xfId="2098"/>
    <cellStyle name="Обычный 4 2_46EP.2012(v0.1)" xfId="2099"/>
    <cellStyle name="Обычный 4 3" xfId="2100"/>
    <cellStyle name="Обычный 4_ARMRAZR" xfId="2101"/>
    <cellStyle name="Обычный 40" xfId="2102"/>
    <cellStyle name="Обычный 41" xfId="2103"/>
    <cellStyle name="Обычный 42" xfId="2104"/>
    <cellStyle name="Обычный 43" xfId="2105"/>
    <cellStyle name="Обычный 43 2" xfId="2106"/>
    <cellStyle name="Обычный 44" xfId="2107"/>
    <cellStyle name="Обычный 45" xfId="2108"/>
    <cellStyle name="Обычный 5" xfId="2109"/>
    <cellStyle name="Обычный 5 2" xfId="2110"/>
    <cellStyle name="Обычный 6" xfId="2111"/>
    <cellStyle name="Обычный 6 2" xfId="2112"/>
    <cellStyle name="Обычный 7" xfId="2113"/>
    <cellStyle name="Обычный 7 2" xfId="2114"/>
    <cellStyle name="Обычный 8" xfId="2115"/>
    <cellStyle name="Обычный 8 2" xfId="2116"/>
    <cellStyle name="Обычный 9" xfId="2117"/>
    <cellStyle name="Обычный 9 2" xfId="2118"/>
    <cellStyle name="Ошибка" xfId="2119"/>
    <cellStyle name="Плохой 10" xfId="2120"/>
    <cellStyle name="Плохой 2" xfId="2121"/>
    <cellStyle name="Плохой 2 2" xfId="2122"/>
    <cellStyle name="Плохой 3" xfId="2123"/>
    <cellStyle name="Плохой 3 2" xfId="2124"/>
    <cellStyle name="Плохой 4" xfId="2125"/>
    <cellStyle name="Плохой 4 2" xfId="2126"/>
    <cellStyle name="Плохой 5" xfId="2127"/>
    <cellStyle name="Плохой 5 2" xfId="2128"/>
    <cellStyle name="Плохой 6" xfId="2129"/>
    <cellStyle name="Плохой 6 2" xfId="2130"/>
    <cellStyle name="Плохой 7" xfId="2131"/>
    <cellStyle name="Плохой 7 2" xfId="2132"/>
    <cellStyle name="Плохой 8" xfId="2133"/>
    <cellStyle name="Плохой 8 2" xfId="2134"/>
    <cellStyle name="Плохой 9" xfId="2135"/>
    <cellStyle name="Плохой 9 2" xfId="2136"/>
    <cellStyle name="По центру с переносом" xfId="2137"/>
    <cellStyle name="По центру с переносом 2" xfId="2138"/>
    <cellStyle name="По центру с переносом 3" xfId="2139"/>
    <cellStyle name="По центру с переносом 4" xfId="2140"/>
    <cellStyle name="По ширине с переносом" xfId="2141"/>
    <cellStyle name="По ширине с переносом 2" xfId="2142"/>
    <cellStyle name="По ширине с переносом 3" xfId="2143"/>
    <cellStyle name="По ширине с переносом 4" xfId="2144"/>
    <cellStyle name="Подгруппа" xfId="2145"/>
    <cellStyle name="Поле ввода" xfId="2146"/>
    <cellStyle name="Пояснение 10" xfId="2147"/>
    <cellStyle name="Пояснение 2" xfId="2148"/>
    <cellStyle name="Пояснение 2 2" xfId="2149"/>
    <cellStyle name="Пояснение 3" xfId="2150"/>
    <cellStyle name="Пояснение 3 2" xfId="2151"/>
    <cellStyle name="Пояснение 4" xfId="2152"/>
    <cellStyle name="Пояснение 4 2" xfId="2153"/>
    <cellStyle name="Пояснение 5" xfId="2154"/>
    <cellStyle name="Пояснение 5 2" xfId="2155"/>
    <cellStyle name="Пояснение 6" xfId="2156"/>
    <cellStyle name="Пояснение 6 2" xfId="2157"/>
    <cellStyle name="Пояснение 7" xfId="2158"/>
    <cellStyle name="Пояснение 7 2" xfId="2159"/>
    <cellStyle name="Пояснение 8" xfId="2160"/>
    <cellStyle name="Пояснение 8 2" xfId="2161"/>
    <cellStyle name="Пояснение 9" xfId="2162"/>
    <cellStyle name="Пояснение 9 2" xfId="2163"/>
    <cellStyle name="Примечание 10" xfId="2164"/>
    <cellStyle name="Примечание 10 2" xfId="2165"/>
    <cellStyle name="Примечание 10 3" xfId="2166"/>
    <cellStyle name="Примечание 10 4" xfId="2167"/>
    <cellStyle name="Примечание 10_46EE.2011(v1.0)" xfId="2168"/>
    <cellStyle name="Примечание 11" xfId="2169"/>
    <cellStyle name="Примечание 11 2" xfId="2170"/>
    <cellStyle name="Примечание 11 3" xfId="2171"/>
    <cellStyle name="Примечание 11 4" xfId="2172"/>
    <cellStyle name="Примечание 11_46EE.2011(v1.0)" xfId="2173"/>
    <cellStyle name="Примечание 12" xfId="2174"/>
    <cellStyle name="Примечание 12 2" xfId="2175"/>
    <cellStyle name="Примечание 12 3" xfId="2176"/>
    <cellStyle name="Примечание 12 4" xfId="2177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2" xfId="2187"/>
    <cellStyle name="Примечание 2 3" xfId="2188"/>
    <cellStyle name="Примечание 2 4" xfId="2189"/>
    <cellStyle name="Примечание 2 5" xfId="2190"/>
    <cellStyle name="Примечание 2 6" xfId="2191"/>
    <cellStyle name="Примечание 2 7" xfId="2192"/>
    <cellStyle name="Примечание 2 8" xfId="2193"/>
    <cellStyle name="Примечание 2 9" xfId="2194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2" xfId="2207"/>
    <cellStyle name="Примечание 3 3" xfId="2208"/>
    <cellStyle name="Примечание 3 4" xfId="2209"/>
    <cellStyle name="Примечание 3 5" xfId="2210"/>
    <cellStyle name="Примечание 3 6" xfId="2211"/>
    <cellStyle name="Примечание 3 7" xfId="2212"/>
    <cellStyle name="Примечание 3 8" xfId="2213"/>
    <cellStyle name="Примечание 3 9" xfId="2214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4" xfId="2224"/>
    <cellStyle name="Примечание 4 2" xfId="2225"/>
    <cellStyle name="Примечание 4 3" xfId="2226"/>
    <cellStyle name="Примечание 4 4" xfId="2227"/>
    <cellStyle name="Примечание 4 5" xfId="2228"/>
    <cellStyle name="Примечание 4 6" xfId="2229"/>
    <cellStyle name="Примечание 4 7" xfId="2230"/>
    <cellStyle name="Примечание 4 8" xfId="2231"/>
    <cellStyle name="Примечание 4 9" xfId="2232"/>
    <cellStyle name="Примечание 4_46EE.2011(v1.0)" xfId="2233"/>
    <cellStyle name="Примечание 5" xfId="2234"/>
    <cellStyle name="Примечание 5 2" xfId="2235"/>
    <cellStyle name="Примечание 5 3" xfId="2236"/>
    <cellStyle name="Примечание 5 4" xfId="2237"/>
    <cellStyle name="Примечание 5 5" xfId="2238"/>
    <cellStyle name="Примечание 5 6" xfId="2239"/>
    <cellStyle name="Примечание 5 7" xfId="2240"/>
    <cellStyle name="Примечание 5 8" xfId="2241"/>
    <cellStyle name="Примечание 5 9" xfId="2242"/>
    <cellStyle name="Примечание 5_46EE.2011(v1.0)" xfId="2243"/>
    <cellStyle name="Примечание 6" xfId="2244"/>
    <cellStyle name="Примечание 6 2" xfId="2245"/>
    <cellStyle name="Примечание 6_46EE.2011(v1.0)" xfId="2246"/>
    <cellStyle name="Примечание 7" xfId="2247"/>
    <cellStyle name="Примечание 7 2" xfId="2248"/>
    <cellStyle name="Примечание 7_46EE.2011(v1.0)" xfId="2249"/>
    <cellStyle name="Примечание 8" xfId="2250"/>
    <cellStyle name="Примечание 8 2" xfId="2251"/>
    <cellStyle name="Примечание 8_46EE.2011(v1.0)" xfId="2252"/>
    <cellStyle name="Примечание 9" xfId="2253"/>
    <cellStyle name="Примечание 9 2" xfId="2254"/>
    <cellStyle name="Примечание 9_46EE.2011(v1.0)" xfId="2255"/>
    <cellStyle name="Продукт" xfId="2256"/>
    <cellStyle name="Процентный" xfId="2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6" xfId="2279"/>
    <cellStyle name="Процентный 7" xfId="2280"/>
    <cellStyle name="Процентный 7 2" xfId="2281"/>
    <cellStyle name="Процентный 9" xfId="2282"/>
    <cellStyle name="Разница" xfId="2283"/>
    <cellStyle name="Рамки" xfId="2284"/>
    <cellStyle name="Сводная таблица" xfId="2285"/>
    <cellStyle name="Связанная ячейка 10" xfId="2286"/>
    <cellStyle name="Связанная ячейка 2" xfId="2287"/>
    <cellStyle name="Связанная ячейка 2 2" xfId="2288"/>
    <cellStyle name="Связанная ячейка 2_46EE.2011(v1.0)" xfId="2289"/>
    <cellStyle name="Связанная ячейка 3" xfId="2290"/>
    <cellStyle name="Связанная ячейка 3 2" xfId="2291"/>
    <cellStyle name="Связанная ячейка 3_46EE.2011(v1.0)" xfId="2292"/>
    <cellStyle name="Связанная ячейка 4" xfId="2293"/>
    <cellStyle name="Связанная ячейка 4 2" xfId="2294"/>
    <cellStyle name="Связанная ячейка 4_46EE.2011(v1.0)" xfId="2295"/>
    <cellStyle name="Связанная ячейка 5" xfId="2296"/>
    <cellStyle name="Связанная ячейка 5 2" xfId="2297"/>
    <cellStyle name="Связанная ячейка 5_46EE.2011(v1.0)" xfId="2298"/>
    <cellStyle name="Связанная ячейка 6" xfId="2299"/>
    <cellStyle name="Связанная ячейка 6 2" xfId="2300"/>
    <cellStyle name="Связанная ячейка 6_46EE.2011(v1.0)" xfId="2301"/>
    <cellStyle name="Связанная ячейка 7" xfId="2302"/>
    <cellStyle name="Связанная ячейка 7 2" xfId="2303"/>
    <cellStyle name="Связанная ячейка 7_46EE.2011(v1.0)" xfId="2304"/>
    <cellStyle name="Связанная ячейка 8" xfId="2305"/>
    <cellStyle name="Связанная ячейка 8 2" xfId="2306"/>
    <cellStyle name="Связанная ячейка 8_46EE.2011(v1.0)" xfId="2307"/>
    <cellStyle name="Связанная ячейка 9" xfId="2308"/>
    <cellStyle name="Связанная ячейка 9 2" xfId="2309"/>
    <cellStyle name="Связанная ячейка 9_46EE.2011(v1.0)" xfId="2310"/>
    <cellStyle name="Стиль 1" xfId="2311"/>
    <cellStyle name="Стиль 1 2" xfId="2312"/>
    <cellStyle name="Стиль 1 2 2" xfId="2313"/>
    <cellStyle name="Стиль 1 2_46EP.2011(v2.0)" xfId="2314"/>
    <cellStyle name="Стиль 1_Новая инструкция1_фст" xfId="2315"/>
    <cellStyle name="Стиль 2" xfId="2316"/>
    <cellStyle name="Субсчет" xfId="2317"/>
    <cellStyle name="Счет" xfId="2318"/>
    <cellStyle name="ТЕКСТ" xfId="2319"/>
    <cellStyle name="ТЕКСТ 2" xfId="2320"/>
    <cellStyle name="ТЕКСТ 3" xfId="2321"/>
    <cellStyle name="ТЕКСТ 4" xfId="2322"/>
    <cellStyle name="ТЕКСТ 5" xfId="2323"/>
    <cellStyle name="ТЕКСТ 6" xfId="2324"/>
    <cellStyle name="ТЕКСТ 7" xfId="2325"/>
    <cellStyle name="ТЕКСТ 8" xfId="2326"/>
    <cellStyle name="ТЕКСТ 9" xfId="2327"/>
    <cellStyle name="Текст предупреждения 10" xfId="2328"/>
    <cellStyle name="Текст предупреждения 2" xfId="2329"/>
    <cellStyle name="Текст предупреждения 2 2" xfId="2330"/>
    <cellStyle name="Текст предупреждения 3" xfId="2331"/>
    <cellStyle name="Текст предупреждения 3 2" xfId="2332"/>
    <cellStyle name="Текст предупреждения 4" xfId="2333"/>
    <cellStyle name="Текст предупреждения 4 2" xfId="2334"/>
    <cellStyle name="Текст предупреждения 5" xfId="2335"/>
    <cellStyle name="Текст предупреждения 5 2" xfId="2336"/>
    <cellStyle name="Текст предупреждения 6" xfId="2337"/>
    <cellStyle name="Текст предупреждения 6 2" xfId="2338"/>
    <cellStyle name="Текст предупреждения 7" xfId="2339"/>
    <cellStyle name="Текст предупреждения 7 2" xfId="2340"/>
    <cellStyle name="Текст предупреждения 8" xfId="2341"/>
    <cellStyle name="Текст предупреждения 8 2" xfId="2342"/>
    <cellStyle name="Текст предупреждения 9" xfId="2343"/>
    <cellStyle name="Текст предупреждения 9 2" xfId="2344"/>
    <cellStyle name="Текстовый" xfId="2345"/>
    <cellStyle name="Текстовый 10" xfId="2346"/>
    <cellStyle name="Текстовый 11" xfId="2347"/>
    <cellStyle name="Текстовый 12" xfId="2348"/>
    <cellStyle name="Текстовый 13" xfId="2349"/>
    <cellStyle name="Текстовый 14" xfId="2350"/>
    <cellStyle name="Текстовый 15" xfId="2351"/>
    <cellStyle name="Текстовый 16" xfId="2352"/>
    <cellStyle name="Текстовый 2" xfId="2353"/>
    <cellStyle name="Текстовый 3" xfId="2354"/>
    <cellStyle name="Текстовый 4" xfId="2355"/>
    <cellStyle name="Текстовый 5" xfId="2356"/>
    <cellStyle name="Текстовый 6" xfId="2357"/>
    <cellStyle name="Текстовый 7" xfId="2358"/>
    <cellStyle name="Текстовый 8" xfId="2359"/>
    <cellStyle name="Текстовый 9" xfId="2360"/>
    <cellStyle name="Текстовый_1" xfId="2361"/>
    <cellStyle name="Тысячи [0]_ СБ$ " xfId="2362"/>
    <cellStyle name="Тысячи_ СБ$ " xfId="2363"/>
    <cellStyle name="ФИКСИРОВАННЫЙ" xfId="2364"/>
    <cellStyle name="ФИКСИРОВАННЫЙ 2" xfId="2365"/>
    <cellStyle name="ФИКСИРОВАННЫЙ 3" xfId="2366"/>
    <cellStyle name="ФИКСИРОВАННЫЙ 4" xfId="2367"/>
    <cellStyle name="ФИКСИРОВАННЫЙ 5" xfId="2368"/>
    <cellStyle name="ФИКСИРОВАННЫЙ 6" xfId="2369"/>
    <cellStyle name="ФИКСИРОВАННЫЙ 7" xfId="2370"/>
    <cellStyle name="ФИКСИРОВАННЫЙ 8" xfId="2371"/>
    <cellStyle name="ФИКСИРОВАННЫЙ 9" xfId="2372"/>
    <cellStyle name="ФИКСИРОВАННЫЙ_1" xfId="2373"/>
    <cellStyle name="Финансовый" xfId="1" builtinId="3"/>
    <cellStyle name="Финансовый 2" xfId="2374"/>
    <cellStyle name="Финансовый 2 2" xfId="2375"/>
    <cellStyle name="Финансовый 2 2 2" xfId="2376"/>
    <cellStyle name="Финансовый 2 2 3" xfId="2377"/>
    <cellStyle name="Финансовый 2 2 4" xfId="2378"/>
    <cellStyle name="Финансовый 2 2_INDEX.STATION.2012(v1.0)_" xfId="2379"/>
    <cellStyle name="Финансовый 2 3" xfId="2380"/>
    <cellStyle name="Финансовый 2 4" xfId="2381"/>
    <cellStyle name="Финансовый 2 5" xfId="2382"/>
    <cellStyle name="Финансовый 2_46EE.2011(v1.0)" xfId="2383"/>
    <cellStyle name="Финансовый 3" xfId="2384"/>
    <cellStyle name="Финансовый 3 2" xfId="2385"/>
    <cellStyle name="Финансовый 3 2 2" xfId="2386"/>
    <cellStyle name="Финансовый 3 2 3" xfId="2387"/>
    <cellStyle name="Финансовый 3 2_UPDATE.MONITORING.OS.EE.2.02.TO.1.3.64" xfId="2388"/>
    <cellStyle name="Финансовый 3 3" xfId="2389"/>
    <cellStyle name="Финансовый 3 4" xfId="2390"/>
    <cellStyle name="Финансовый 3 5" xfId="2391"/>
    <cellStyle name="Финансовый 3 6" xfId="2392"/>
    <cellStyle name="Финансовый 3_ARMRAZR" xfId="2393"/>
    <cellStyle name="Финансовый 4" xfId="2394"/>
    <cellStyle name="Финансовый 4 2" xfId="2395"/>
    <cellStyle name="Финансовый 4_TEHSHEET" xfId="2396"/>
    <cellStyle name="Финансовый 5" xfId="2397"/>
    <cellStyle name="Финансовый 6" xfId="2398"/>
    <cellStyle name="Финансовый 7" xfId="2399"/>
    <cellStyle name="Финансовый 8" xfId="2400"/>
    <cellStyle name="Финансовый 9" xfId="3"/>
    <cellStyle name="Финансовый0[0]_FU_bal" xfId="2401"/>
    <cellStyle name="Формула" xfId="2402"/>
    <cellStyle name="Формула 2" xfId="2403"/>
    <cellStyle name="Формула 3" xfId="2404"/>
    <cellStyle name="Формула_A РТ 2009 Рязаньэнерго" xfId="2405"/>
    <cellStyle name="ФормулаВБ" xfId="2406"/>
    <cellStyle name="ФормулаВБ 2" xfId="2407"/>
    <cellStyle name="ФормулаНаКонтроль" xfId="2408"/>
    <cellStyle name="ФормулаНаКонтроль 2" xfId="2409"/>
    <cellStyle name="Хороший 10" xfId="2410"/>
    <cellStyle name="Хороший 2" xfId="2411"/>
    <cellStyle name="Хороший 2 2" xfId="2412"/>
    <cellStyle name="Хороший 3" xfId="2413"/>
    <cellStyle name="Хороший 3 2" xfId="2414"/>
    <cellStyle name="Хороший 4" xfId="2415"/>
    <cellStyle name="Хороший 4 2" xfId="2416"/>
    <cellStyle name="Хороший 5" xfId="2417"/>
    <cellStyle name="Хороший 5 2" xfId="2418"/>
    <cellStyle name="Хороший 6" xfId="2419"/>
    <cellStyle name="Хороший 6 2" xfId="2420"/>
    <cellStyle name="Хороший 7" xfId="2421"/>
    <cellStyle name="Хороший 7 2" xfId="2422"/>
    <cellStyle name="Хороший 8" xfId="2423"/>
    <cellStyle name="Хороший 8 2" xfId="2424"/>
    <cellStyle name="Хороший 9" xfId="2425"/>
    <cellStyle name="Хороший 9 2" xfId="2426"/>
    <cellStyle name="Цена_продукта" xfId="2427"/>
    <cellStyle name="Цифры по центру с десятыми" xfId="2428"/>
    <cellStyle name="Цифры по центру с десятыми 2" xfId="2429"/>
    <cellStyle name="Цифры по центру с десятыми 3" xfId="2430"/>
    <cellStyle name="Цифры по центру с десятыми 4" xfId="2431"/>
    <cellStyle name="число" xfId="2432"/>
    <cellStyle name="Џђћ–…ќ’ќ›‰" xfId="2433"/>
    <cellStyle name="Џђћ–…ќ’ќ›‰ 2" xfId="2434"/>
    <cellStyle name="Шапка" xfId="2435"/>
    <cellStyle name="Шапка таблицы" xfId="2436"/>
    <cellStyle name="Шапка_4DNS.UPDATE.EXAMPLE" xfId="2437"/>
    <cellStyle name="ШАУ" xfId="2438"/>
    <cellStyle name="標準_PL-CF sheet" xfId="2439"/>
    <cellStyle name="䁺_x0001_" xfId="2440"/>
  </cellStyles>
  <dxfs count="0"/>
  <tableStyles count="0" defaultTableStyle="TableStyleMedium2" defaultPivotStyle="PivotStyleLight16"/>
  <colors>
    <mruColors>
      <color rgb="FF0000CC"/>
      <color rgb="FF00FF00"/>
      <color rgb="FFC1FFC1"/>
      <color rgb="FFCD9BFF"/>
      <color rgb="FFCCFFFF"/>
      <color rgb="FFAB57FF"/>
      <color rgb="FF85DFFF"/>
      <color rgb="FFCCFFCC"/>
      <color rgb="FF66FFFF"/>
      <color rgb="FF9B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6;&#1077;&#1085;&#1103;\&#1058;&#1072;&#1088;&#1080;&#1092;&#1099;\&#1058;&#1072;&#1088;&#1080;&#1092;%20&#1085;&#1072;%202011\&#1069;&#1082;&#1089;&#1087;&#1077;&#1088;&#1090;&#1085;&#1099;&#1077;%20&#1086;&#1094;&#1077;&#1085;&#1082;&#1080;\&#1053;&#1072;&#1088;&#1086;-&#1060;&#1086;&#1084;&#1080;&#1085;&#1089;&#1082;&#1080;&#1081;\&#1053;&#1058;&#1069;&#1050;%20&#1050;&#1072;&#1083;&#1100;&#1082;&#1091;&#1083;&#1103;&#1094;&#1080;&#1103;%20&#1090;&#1072;&#1088;&#1080;&#1092;&#1072;%202011%20&#1085;&#1072;%20&#1090;&#1077;&#1087;&#1083;&#1086;&#1074;&#1091;&#1102;%20&#1101;&#1085;&#1077;&#1088;&#1075;&#1080;&#110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83D3FB\CFGU02.x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&#1087;&#1082;\Desktop\&#1042;&#1054;&#1056;&#1054;&#1041;&#1068;&#1045;&#1042;&#1040;%20&#1050;&#1054;&#1052;&#1048;&#1058;&#1045;&#1058;\&#1055;&#1056;&#1054;&#1043;&#1056;&#1040;&#1052;&#1052;&#1048;&#1056;&#1054;&#1042;&#1040;&#1053;&#1048;&#1045;\&#1048;&#1057;&#1055;&#1056;_&#1057;&#1074;&#1086;&#1076;&#1085;&#1099;&#1077;%20&#1090;&#1072;&#1073;&#1083;&#1080;&#1094;&#1099;_&#1057;&#1058;&#1056;&#1059;&#1050;&#1058;&#1059;&#1056;&#1040;%20&#1058;&#105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8;&#1040;&#1056;&#1048;&#1060;&#1067;\&#1058;&#1040;&#1056;&#1048;&#1060;&#1067;%202021%20&#1058;&#1045;&#1055;&#1051;&#1054;_&#1043;&#1040;&#1047;\!!!!!%20&#1058;&#1040;&#1056;&#1048;&#1060;&#1067;%20%20&#1085;&#1072;%20&#1058;&#1045;&#1055;&#1051;&#1054;&#1042;&#1059;&#1070;%20&#1069;&#1053;&#1045;&#1056;&#1043;&#1048;&#107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ICEBO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Оценка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  <sheetName val="Содержание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CFGU0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TEHSHEET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орма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ПР_627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план индексы"/>
      <sheetName val="Исходные данные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Заголовок"/>
      <sheetName val="Приложение 3"/>
      <sheetName val="Справочники"/>
      <sheetName val="Данные"/>
      <sheetName val="2002(v1)"/>
      <sheetName val="Параметры"/>
      <sheetName val="Лист1"/>
      <sheetName val="Текущие цены"/>
      <sheetName val="рабочий"/>
      <sheetName val="окраска"/>
      <sheetName val="тар"/>
      <sheetName val="т1.15(смета8а)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TEHSHEET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СХ"/>
      <sheetName val="СВОДНАЯ ТАБЛИЦА"/>
      <sheetName val="ИТОГО"/>
      <sheetName val="База_А"/>
      <sheetName val="РАСЧЕТЫ"/>
      <sheetName val="БАЗА_Б"/>
      <sheetName val="РАСЧЕТЫ 2"/>
      <sheetName val="!!!!!!!!!!!!"/>
    </sheetNames>
    <sheetDataSet>
      <sheetData sheetId="0">
        <row r="4">
          <cell r="L4">
            <v>3605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Район</v>
          </cell>
          <cell r="H1" t="str">
            <v>ГОДОВОЙ ОБЪЕМ ТЭ ВСЕГО</v>
          </cell>
          <cell r="I1" t="str">
            <v>ГОДОВОЙ объем ТЭ ЮРЛИЦ</v>
          </cell>
          <cell r="J1" t="str">
            <v>ГОДОВОЙ объем ТЭ НАСЕЛЕНИЯ</v>
          </cell>
          <cell r="K1" t="str">
            <v>ЭОТ 
1 полугодия</v>
          </cell>
          <cell r="L1" t="str">
            <v>ЭОТ 
2 полугодия</v>
          </cell>
          <cell r="M1" t="str">
            <v>ТН 
1 полугодия</v>
          </cell>
          <cell r="N1" t="str">
            <v>ТН 
2 полугодия</v>
          </cell>
        </row>
      </sheetData>
      <sheetData sheetId="5" refreshError="1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Сверка2000Полистил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Сверка2000Полистил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год (2)"/>
      <sheetName val="2021"/>
      <sheetName val="средневзвеш 2020 курск"/>
      <sheetName val="2020 (2)"/>
      <sheetName val="БАЗА"/>
      <sheetName val="2021 (2)"/>
      <sheetName val="2021 (3)"/>
      <sheetName val="Лист1"/>
      <sheetName val="РАСЧЕТ ИДЕКСОВ С НДС"/>
      <sheetName val="Средневзеш ТАРИФ БЕЗ НДС"/>
      <sheetName val="Средневзеш ТАРИФ БЕЗ НДС (2)"/>
      <sheetName val="РАСЧЕТ ТП и НВВ с НДС "/>
      <sheetName val="Лист2"/>
    </sheetNames>
    <sheetDataSet>
      <sheetData sheetId="0"/>
      <sheetData sheetId="1">
        <row r="8">
          <cell r="AH8">
            <v>3746543.8500353484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GeneralProc"/>
      <sheetName val="modVLDProvDATA"/>
      <sheetName val="Ice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HOT_LINES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ORGTFList"/>
      <sheetName val="Лист1"/>
    </sheetNames>
    <sheetDataSet>
      <sheetData sheetId="0"/>
      <sheetData sheetId="1"/>
      <sheetData sheetId="2"/>
      <sheetData sheetId="3">
        <row r="3">
          <cell r="B3" t="str">
            <v>Версия 1.0.1</v>
          </cell>
        </row>
      </sheetData>
      <sheetData sheetId="4"/>
      <sheetData sheetId="5"/>
      <sheetData sheetId="6">
        <row r="69">
          <cell r="M69">
            <v>4.0999999999999996</v>
          </cell>
        </row>
        <row r="73">
          <cell r="M73">
            <v>8.1999999999999993</v>
          </cell>
        </row>
        <row r="75">
          <cell r="G75">
            <v>22</v>
          </cell>
        </row>
        <row r="77">
          <cell r="G77" t="str">
            <v>Постановление Администрации Курской области от 24 июня 2013 года № 399-ПА "О максимально допустимой доле расходов граждан на оплату жилого помещения и коммунальных услуг в совокупном доходе семьи"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4">
          <cell r="CV74">
            <v>104.00452015694668</v>
          </cell>
          <cell r="CX74">
            <v>104.00452015694668</v>
          </cell>
        </row>
      </sheetData>
      <sheetData sheetId="14"/>
      <sheetData sheetId="15"/>
      <sheetData sheetId="16"/>
      <sheetData sheetId="17">
        <row r="75">
          <cell r="CV75">
            <v>103.98352750242191</v>
          </cell>
          <cell r="CX75">
            <v>103.98352750242191</v>
          </cell>
        </row>
      </sheetData>
      <sheetData sheetId="18"/>
      <sheetData sheetId="19"/>
      <sheetData sheetId="20"/>
      <sheetData sheetId="21">
        <row r="98">
          <cell r="CV98">
            <v>108.37147366868717</v>
          </cell>
          <cell r="CX98">
            <v>108.37147366868717</v>
          </cell>
        </row>
      </sheetData>
      <sheetData sheetId="22"/>
      <sheetData sheetId="23"/>
      <sheetData sheetId="24"/>
      <sheetData sheetId="25">
        <row r="95">
          <cell r="CV95">
            <v>99.0394037692528</v>
          </cell>
          <cell r="CX95">
            <v>99.0394037692528</v>
          </cell>
        </row>
      </sheetData>
      <sheetData sheetId="26"/>
      <sheetData sheetId="27"/>
      <sheetData sheetId="28"/>
      <sheetData sheetId="29">
        <row r="73">
          <cell r="CV73">
            <v>104.07205030190359</v>
          </cell>
          <cell r="CX73">
            <v>104.07205030190359</v>
          </cell>
        </row>
      </sheetData>
      <sheetData sheetId="30"/>
      <sheetData sheetId="31"/>
      <sheetData sheetId="32"/>
      <sheetData sheetId="33">
        <row r="79">
          <cell r="CV79">
            <v>103.64532855365709</v>
          </cell>
          <cell r="CX79">
            <v>103.64532855365709</v>
          </cell>
        </row>
      </sheetData>
      <sheetData sheetId="34"/>
      <sheetData sheetId="35"/>
      <sheetData sheetId="36"/>
      <sheetData sheetId="37">
        <row r="80">
          <cell r="CV80">
            <v>104.09531978636926</v>
          </cell>
          <cell r="CX80">
            <v>104.09531978636926</v>
          </cell>
        </row>
      </sheetData>
      <sheetData sheetId="38"/>
      <sheetData sheetId="39"/>
      <sheetData sheetId="40"/>
      <sheetData sheetId="41">
        <row r="71">
          <cell r="CV71">
            <v>103.74961371967647</v>
          </cell>
          <cell r="CX71">
            <v>103.74961371967647</v>
          </cell>
        </row>
      </sheetData>
      <sheetData sheetId="42"/>
      <sheetData sheetId="43"/>
      <sheetData sheetId="44"/>
      <sheetData sheetId="45">
        <row r="86">
          <cell r="CV86">
            <v>104.09356059838801</v>
          </cell>
          <cell r="CX86">
            <v>104.09356059838801</v>
          </cell>
        </row>
      </sheetData>
      <sheetData sheetId="46"/>
      <sheetData sheetId="47"/>
      <sheetData sheetId="48"/>
      <sheetData sheetId="49">
        <row r="88">
          <cell r="CV88">
            <v>104.04578620383751</v>
          </cell>
          <cell r="CX88">
            <v>104.04578620383751</v>
          </cell>
        </row>
      </sheetData>
      <sheetData sheetId="50"/>
      <sheetData sheetId="51"/>
      <sheetData sheetId="52"/>
      <sheetData sheetId="53">
        <row r="78">
          <cell r="CV78">
            <v>104.09059730608519</v>
          </cell>
          <cell r="CX78">
            <v>104.09059730608519</v>
          </cell>
        </row>
      </sheetData>
      <sheetData sheetId="54"/>
      <sheetData sheetId="55"/>
      <sheetData sheetId="56"/>
      <sheetData sheetId="57">
        <row r="79">
          <cell r="CV79">
            <v>104.10222846628973</v>
          </cell>
          <cell r="CX79">
            <v>104.10222846628973</v>
          </cell>
        </row>
      </sheetData>
      <sheetData sheetId="58"/>
      <sheetData sheetId="59"/>
      <sheetData sheetId="60"/>
      <sheetData sheetId="61">
        <row r="86">
          <cell r="CV86">
            <v>104.09538597007464</v>
          </cell>
          <cell r="CX86">
            <v>104.09538597007464</v>
          </cell>
        </row>
      </sheetData>
      <sheetData sheetId="62"/>
      <sheetData sheetId="63"/>
      <sheetData sheetId="64"/>
      <sheetData sheetId="65">
        <row r="78">
          <cell r="CV78">
            <v>104.09082299296257</v>
          </cell>
          <cell r="CX78">
            <v>104.09082299296257</v>
          </cell>
        </row>
      </sheetData>
      <sheetData sheetId="66"/>
      <sheetData sheetId="67"/>
      <sheetData sheetId="68"/>
      <sheetData sheetId="69">
        <row r="84">
          <cell r="CV84">
            <v>104.09554182117498</v>
          </cell>
          <cell r="CX84">
            <v>104.09554182117498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K2">
            <v>2013</v>
          </cell>
        </row>
        <row r="3">
          <cell r="D3" t="str">
            <v>Водоотведение</v>
          </cell>
          <cell r="K3">
            <v>2014</v>
          </cell>
        </row>
        <row r="4">
          <cell r="D4" t="str">
            <v>Водоснабжение</v>
          </cell>
        </row>
        <row r="5">
          <cell r="D5" t="str">
            <v>Газоснабжение</v>
          </cell>
          <cell r="K5" t="str">
            <v>Август</v>
          </cell>
        </row>
        <row r="6">
          <cell r="D6" t="str">
            <v>Плата граждан за коммунальные услуги</v>
          </cell>
          <cell r="K6" t="str">
            <v>Декабрь</v>
          </cell>
        </row>
        <row r="7">
          <cell r="D7" t="str">
            <v xml:space="preserve">Субсидии </v>
          </cell>
          <cell r="K7" t="str">
            <v>Базовый период</v>
          </cell>
        </row>
        <row r="8">
          <cell r="D8" t="str">
            <v>ТБО</v>
          </cell>
          <cell r="K8" t="str">
            <v>Регулируемый период</v>
          </cell>
        </row>
        <row r="9">
          <cell r="D9" t="str">
            <v>Тепловая энергия</v>
          </cell>
        </row>
        <row r="10">
          <cell r="D10" t="str">
            <v>Электроснабжение</v>
          </cell>
        </row>
        <row r="14">
          <cell r="D14" t="str">
            <v>т</v>
          </cell>
        </row>
        <row r="15">
          <cell r="D15" t="str">
            <v>м3</v>
          </cell>
        </row>
        <row r="45">
          <cell r="D45" t="str">
            <v>да</v>
          </cell>
        </row>
        <row r="46">
          <cell r="D46" t="str">
            <v>нет</v>
          </cell>
        </row>
        <row r="55">
          <cell r="D55" t="str">
            <v>2-х зонная тарификация</v>
          </cell>
        </row>
        <row r="56">
          <cell r="D56" t="str">
            <v>3-х зонная тарификация</v>
          </cell>
        </row>
        <row r="87">
          <cell r="D87" t="str">
            <v>чел</v>
          </cell>
        </row>
        <row r="88">
          <cell r="D88" t="str">
            <v>м2</v>
          </cell>
        </row>
        <row r="89">
          <cell r="D89" t="str">
            <v>голов дом. жив.</v>
          </cell>
        </row>
        <row r="90">
          <cell r="D90" t="str">
            <v>ТС</v>
          </cell>
        </row>
        <row r="91">
          <cell r="D91" t="str">
            <v>иное</v>
          </cell>
        </row>
        <row r="95">
          <cell r="D95" t="str">
            <v>Тариф для населения</v>
          </cell>
        </row>
        <row r="96">
          <cell r="D96" t="str">
            <v>ЭОТ</v>
          </cell>
        </row>
        <row r="100">
          <cell r="D100" t="str">
            <v>Вода для домашних животных</v>
          </cell>
        </row>
        <row r="101">
          <cell r="D101" t="str">
            <v>Вода на уборку</v>
          </cell>
        </row>
        <row r="102">
          <cell r="D102" t="str">
            <v>Вода на хозяйственные нужды</v>
          </cell>
        </row>
        <row r="103">
          <cell r="D103" t="str">
            <v>Полив</v>
          </cell>
        </row>
        <row r="107">
          <cell r="D107" t="str">
            <v>Городское население, дома с газовыми плитами</v>
          </cell>
        </row>
        <row r="108">
          <cell r="D108" t="str">
            <v>Городское население, дома с электроплитами</v>
          </cell>
        </row>
        <row r="109">
          <cell r="D109" t="str">
            <v>Сельское население, дома с газовыми плитами</v>
          </cell>
        </row>
        <row r="110">
          <cell r="D110" t="str">
            <v>Сельское население, дома с электроплитами</v>
          </cell>
        </row>
        <row r="111">
          <cell r="D111" t="str">
            <v>Освещение территории</v>
          </cell>
        </row>
        <row r="112">
          <cell r="D112" t="str">
            <v>Освещение двора</v>
          </cell>
        </row>
        <row r="113">
          <cell r="D113" t="str">
            <v>Освещение коридоров и лестничных площадок</v>
          </cell>
        </row>
        <row r="114">
          <cell r="D114" t="str">
            <v>Освещение подъезда</v>
          </cell>
        </row>
        <row r="115">
          <cell r="D115" t="str">
            <v>Электроэнергия для работы лифта</v>
          </cell>
        </row>
        <row r="119">
          <cell r="D119" t="str">
            <v>Субсидии субъекта РФ</v>
          </cell>
        </row>
        <row r="120">
          <cell r="D120" t="str">
            <v>Субсидии муниципального образования</v>
          </cell>
        </row>
        <row r="121">
          <cell r="D121" t="str">
            <v>Субсидии субъекта РФ; Субсидии муниципального образования</v>
          </cell>
        </row>
        <row r="125">
          <cell r="D125" t="str">
            <v>дрова</v>
          </cell>
        </row>
        <row r="126">
          <cell r="D126" t="str">
            <v>уголь</v>
          </cell>
        </row>
        <row r="127">
          <cell r="D127" t="str">
            <v>уголь АМ</v>
          </cell>
        </row>
        <row r="128">
          <cell r="D128" t="str">
            <v>уголь ТПКО</v>
          </cell>
        </row>
        <row r="129">
          <cell r="D129" t="str">
            <v>уголь ССПК (ССО, ССОМ)</v>
          </cell>
        </row>
        <row r="130">
          <cell r="D130" t="str">
            <v>иное</v>
          </cell>
        </row>
        <row r="134">
          <cell r="D134" t="str">
            <v>реализуемый в баллонах без доставки до потребителя</v>
          </cell>
        </row>
        <row r="135">
          <cell r="D135" t="str">
            <v>реализуемый в баллонах с доставкой до потребителя</v>
          </cell>
        </row>
        <row r="136">
          <cell r="D136" t="str">
            <v>реализуемый в баллонах с места промежуточного хранения</v>
          </cell>
        </row>
        <row r="137">
          <cell r="D137" t="str">
            <v>реализуемый из групповых резервуарных установок</v>
          </cell>
        </row>
        <row r="138">
          <cell r="D138" t="str">
            <v>иное</v>
          </cell>
        </row>
        <row r="142">
          <cell r="D142" t="str">
            <v>перекрёстное субсидирование между населением и другими группами</v>
          </cell>
        </row>
        <row r="143">
          <cell r="D143" t="str">
            <v>тариф для населения не доведён до ЭОУ (осуществляется возмещение затрат организации)</v>
          </cell>
        </row>
        <row r="144">
          <cell r="D144" t="str">
            <v>другое</v>
          </cell>
        </row>
        <row r="148">
          <cell r="D148" t="str">
            <v>новая организация</v>
          </cell>
        </row>
        <row r="149">
          <cell r="D149" t="str">
            <v>доведение до ЭОУ</v>
          </cell>
        </row>
        <row r="150">
          <cell r="D150" t="str">
            <v>другое</v>
          </cell>
        </row>
        <row r="154">
          <cell r="D154" t="str">
            <v>мониторинг плановых показателей</v>
          </cell>
        </row>
        <row r="155">
          <cell r="D155" t="str">
            <v>тариф для населения (льготный тариф) не указан в мониторинге плановых показателей</v>
          </cell>
        </row>
        <row r="156">
          <cell r="D156" t="str">
            <v>другой</v>
          </cell>
        </row>
        <row r="160">
          <cell r="D160" t="str">
            <v>да</v>
          </cell>
        </row>
        <row r="161">
          <cell r="D161" t="str">
            <v>нет</v>
          </cell>
        </row>
        <row r="165">
          <cell r="D165" t="str">
            <v>Новое решение</v>
          </cell>
        </row>
        <row r="166">
          <cell r="D166" t="str">
            <v>Исправления в соответствии с предписанием КРУ</v>
          </cell>
        </row>
        <row r="167">
          <cell r="D167" t="str">
            <v>Перерегулирование</v>
          </cell>
        </row>
        <row r="168">
          <cell r="D168" t="str">
            <v>Старое решение</v>
          </cell>
        </row>
        <row r="169">
          <cell r="D169" t="str">
            <v>Иное</v>
          </cell>
        </row>
        <row r="173">
          <cell r="D173" t="str">
            <v>постановление</v>
          </cell>
        </row>
        <row r="174">
          <cell r="D174" t="str">
            <v>распоряжение</v>
          </cell>
        </row>
        <row r="175">
          <cell r="D175" t="str">
            <v>решение</v>
          </cell>
        </row>
        <row r="176">
          <cell r="D176" t="str">
            <v>приказ</v>
          </cell>
        </row>
        <row r="177">
          <cell r="D177" t="str">
            <v>иное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2">
          <cell r="D2" t="str">
            <v>Беловский муниципальный район</v>
          </cell>
        </row>
        <row r="3">
          <cell r="D3" t="str">
            <v>Большесолдатский муниципальный район</v>
          </cell>
        </row>
        <row r="4">
          <cell r="D4" t="str">
            <v>Глушковский муниципальный район</v>
          </cell>
        </row>
        <row r="5">
          <cell r="D5" t="str">
            <v>Горшеченский муниципальный район</v>
          </cell>
        </row>
        <row r="6">
          <cell r="D6" t="str">
            <v>Дмитриевский муниципальный район</v>
          </cell>
        </row>
        <row r="7">
          <cell r="D7" t="str">
            <v>Железногорский муниципальный район</v>
          </cell>
        </row>
        <row r="8">
          <cell r="D8" t="str">
            <v>Золотухинский муниципальный район</v>
          </cell>
        </row>
        <row r="9">
          <cell r="D9" t="str">
            <v>Касторенский муниципальный район</v>
          </cell>
        </row>
        <row r="10">
          <cell r="D10" t="str">
            <v>Конышевский муниципальный район</v>
          </cell>
        </row>
        <row r="11">
          <cell r="D11" t="str">
            <v>Кореневский муниципальный район</v>
          </cell>
        </row>
        <row r="12">
          <cell r="D12" t="str">
            <v>Курский муниципальный район</v>
          </cell>
        </row>
        <row r="13">
          <cell r="D13" t="str">
            <v>Курчатовский муниципальный район</v>
          </cell>
        </row>
        <row r="14">
          <cell r="D14" t="str">
            <v>Льговский муниципальный район</v>
          </cell>
        </row>
        <row r="15">
          <cell r="D15" t="str">
            <v>Мантуровский муниципальный район</v>
          </cell>
        </row>
        <row r="16">
          <cell r="D16" t="str">
            <v>Медвенский муниципальный район</v>
          </cell>
        </row>
        <row r="17">
          <cell r="D17" t="str">
            <v>Обоянский муниципальный район</v>
          </cell>
        </row>
        <row r="18">
          <cell r="D18" t="str">
            <v>Октябрьский муниципальный район</v>
          </cell>
        </row>
        <row r="19">
          <cell r="D19" t="str">
            <v>Поныровский муниципальный район</v>
          </cell>
        </row>
        <row r="20">
          <cell r="D20" t="str">
            <v>Пристенский муниципальный район</v>
          </cell>
        </row>
        <row r="21">
          <cell r="D21" t="str">
            <v>Рыльский муниципальный район</v>
          </cell>
        </row>
        <row r="22">
          <cell r="D22" t="str">
            <v>Советский муниципальный район</v>
          </cell>
        </row>
        <row r="23">
          <cell r="D23" t="str">
            <v>Солнцевский муниципальный район</v>
          </cell>
        </row>
        <row r="24">
          <cell r="D24" t="str">
            <v>Суджанский муниципальный район</v>
          </cell>
        </row>
        <row r="25">
          <cell r="B25" t="str">
            <v>Алексеевский сельсовет</v>
          </cell>
          <cell r="D25" t="str">
            <v>Тимский муниципальный район</v>
          </cell>
        </row>
        <row r="26">
          <cell r="B26" t="str">
            <v>Веселовский сельсовет</v>
          </cell>
          <cell r="D26" t="str">
            <v>Фатежский муниципальный район</v>
          </cell>
        </row>
        <row r="27">
          <cell r="B27" t="str">
            <v>Глушковский муниципальный район</v>
          </cell>
          <cell r="D27" t="str">
            <v>Хомутовский муниципальный район</v>
          </cell>
        </row>
        <row r="28">
          <cell r="B28" t="str">
            <v>Званновский сельсовет</v>
          </cell>
          <cell r="D28" t="str">
            <v>Черемисиновский муниципальный район</v>
          </cell>
        </row>
        <row r="29">
          <cell r="B29" t="str">
            <v>Карыжский сельсовет</v>
          </cell>
          <cell r="D29" t="str">
            <v>Щигровский муниципальный район</v>
          </cell>
        </row>
        <row r="30">
          <cell r="B30" t="str">
            <v>Кобыльский сельсовет</v>
          </cell>
          <cell r="D30" t="str">
            <v>город Железногорск</v>
          </cell>
        </row>
        <row r="31">
          <cell r="B31" t="str">
            <v>Коровяковский сельсовет</v>
          </cell>
          <cell r="D31" t="str">
            <v>город Курск</v>
          </cell>
        </row>
        <row r="32">
          <cell r="B32" t="str">
            <v>Кульбакинский сельсовет</v>
          </cell>
          <cell r="D32" t="str">
            <v>город Курчатов</v>
          </cell>
        </row>
        <row r="33">
          <cell r="B33" t="str">
            <v>Марковский сельсовет</v>
          </cell>
          <cell r="D33" t="str">
            <v>город Льгов</v>
          </cell>
        </row>
        <row r="34">
          <cell r="B34" t="str">
            <v>Нижнемордокский сельсовет</v>
          </cell>
          <cell r="D34" t="str">
            <v>город Щигры</v>
          </cell>
        </row>
        <row r="35">
          <cell r="B35" t="str">
            <v>Попово-Лежачанский сельсовет</v>
          </cell>
        </row>
        <row r="36">
          <cell r="B36" t="str">
            <v>Сухиновский сельсовет</v>
          </cell>
        </row>
        <row r="37">
          <cell r="B37" t="str">
            <v>поселок Глушково</v>
          </cell>
        </row>
        <row r="38">
          <cell r="B38" t="str">
            <v>поселок Теткино</v>
          </cell>
        </row>
        <row r="39">
          <cell r="B39" t="str">
            <v>Богатыревский сельсовет</v>
          </cell>
        </row>
        <row r="40">
          <cell r="B40" t="str">
            <v>Быковский сельсовет</v>
          </cell>
        </row>
        <row r="41">
          <cell r="B41" t="str">
            <v>Горшеченский муниципальный район</v>
          </cell>
        </row>
        <row r="42">
          <cell r="B42" t="str">
            <v>Знаменский сельсовет</v>
          </cell>
        </row>
        <row r="43">
          <cell r="B43" t="str">
            <v>Ключевский сельсовет</v>
          </cell>
        </row>
        <row r="44">
          <cell r="B44" t="str">
            <v>Куньевский сельсовет</v>
          </cell>
        </row>
        <row r="45">
          <cell r="B45" t="str">
            <v>Нижнеборковский сельсовет</v>
          </cell>
        </row>
        <row r="46">
          <cell r="B46" t="str">
            <v>Никольский сельсовет</v>
          </cell>
        </row>
        <row r="47">
          <cell r="B47" t="str">
            <v>Новомеловский сельсовет</v>
          </cell>
        </row>
        <row r="48">
          <cell r="B48" t="str">
            <v>Солдатский сельсовет</v>
          </cell>
        </row>
        <row r="49">
          <cell r="B49" t="str">
            <v>Сосновский сельсовет</v>
          </cell>
        </row>
        <row r="50">
          <cell r="B50" t="str">
            <v>Среднеапоченский сельсовет</v>
          </cell>
        </row>
        <row r="51">
          <cell r="B51" t="str">
            <v>Старороговский сельсовет</v>
          </cell>
        </row>
        <row r="52">
          <cell r="B52" t="str">
            <v>Удобенский сельсовет</v>
          </cell>
        </row>
        <row r="53">
          <cell r="B53" t="str">
            <v>Ясеновский сельсовет</v>
          </cell>
        </row>
        <row r="54">
          <cell r="B54" t="str">
            <v>поселок Горшечное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  <sheetName val="Контрольный_лист2"/>
      <sheetName val="Контрольный_лист1"/>
      <sheetName val="Контрольный_лист"/>
      <sheetName val="Контрольный_лист3"/>
      <sheetName val="Контрольный_лист4"/>
      <sheetName val="Контрольный_лист5"/>
      <sheetName val="Контрольный_лист6"/>
      <sheetName val="Контрольный_лист7"/>
      <sheetName val="Контрольный_лист8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  <sheetName val="10"/>
      <sheetName val="Огл__Графиков"/>
      <sheetName val="Текущие_цены"/>
      <sheetName val="2002(v1)"/>
      <sheetName val="Проект"/>
      <sheetName val="12июля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Lists"/>
      <sheetName val="Форма1"/>
      <sheetName val="Форма2"/>
      <sheetName val="BS_ias"/>
      <sheetName val="Сумм"/>
      <sheetName val="Титульный"/>
      <sheetName val="TEHSHEET"/>
      <sheetName val="1.10.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Книга1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M139"/>
  <sheetViews>
    <sheetView tabSelected="1" zoomScale="90" zoomScaleNormal="90" zoomScaleSheetLayoutView="80" workbookViewId="0">
      <pane xSplit="6" ySplit="5" topLeftCell="G20" activePane="bottomRight" state="frozen"/>
      <selection activeCell="D39" sqref="D39"/>
      <selection pane="topRight" activeCell="D39" sqref="D39"/>
      <selection pane="bottomLeft" activeCell="D39" sqref="D39"/>
      <selection pane="bottomRight" activeCell="Z7" sqref="Z7:AF27"/>
    </sheetView>
  </sheetViews>
  <sheetFormatPr defaultRowHeight="12.75"/>
  <cols>
    <col min="1" max="1" width="24.140625" style="68" customWidth="1"/>
    <col min="2" max="2" width="18.28515625" style="68" customWidth="1"/>
    <col min="3" max="3" width="23.85546875" style="70" customWidth="1"/>
    <col min="4" max="4" width="31.5703125" style="68" customWidth="1"/>
    <col min="5" max="5" width="25.42578125" style="68" hidden="1" customWidth="1"/>
    <col min="6" max="6" width="19.28515625" style="68" customWidth="1"/>
    <col min="7" max="7" width="15.5703125" style="68" customWidth="1"/>
    <col min="8" max="8" width="14.28515625" style="68" hidden="1" customWidth="1"/>
    <col min="9" max="9" width="14.7109375" style="68" hidden="1" customWidth="1"/>
    <col min="10" max="10" width="15.28515625" style="68" hidden="1" customWidth="1"/>
    <col min="11" max="11" width="14.42578125" style="68" hidden="1" customWidth="1"/>
    <col min="12" max="13" width="15" style="68" hidden="1" customWidth="1"/>
    <col min="14" max="14" width="12.5703125" style="68" hidden="1" customWidth="1"/>
    <col min="15" max="15" width="14.140625" style="68" hidden="1" customWidth="1"/>
    <col min="16" max="16" width="14.42578125" style="68" hidden="1" customWidth="1"/>
    <col min="17" max="17" width="12.7109375" style="68" hidden="1" customWidth="1"/>
    <col min="18" max="18" width="13.28515625" style="68" hidden="1" customWidth="1"/>
    <col min="19" max="19" width="13" style="68" hidden="1" customWidth="1"/>
    <col min="20" max="20" width="12.28515625" style="68" hidden="1" customWidth="1"/>
    <col min="21" max="22" width="13.140625" style="68" hidden="1" customWidth="1"/>
    <col min="23" max="25" width="12" style="68" hidden="1" customWidth="1"/>
    <col min="26" max="31" width="13.85546875" style="68" customWidth="1"/>
    <col min="32" max="33" width="9.140625" style="68"/>
    <col min="34" max="34" width="13.7109375" style="68" customWidth="1"/>
    <col min="35" max="205" width="9.140625" style="68"/>
    <col min="206" max="206" width="6" style="68" customWidth="1"/>
    <col min="207" max="207" width="11" style="68" customWidth="1"/>
    <col min="208" max="208" width="12.85546875" style="68" customWidth="1"/>
    <col min="209" max="209" width="23.28515625" style="68" customWidth="1"/>
    <col min="210" max="210" width="24.140625" style="68" customWidth="1"/>
    <col min="211" max="211" width="0" style="68" hidden="1" customWidth="1"/>
    <col min="212" max="212" width="20.85546875" style="68" customWidth="1"/>
    <col min="213" max="213" width="11.5703125" style="68" customWidth="1"/>
    <col min="214" max="231" width="0" style="68" hidden="1" customWidth="1"/>
    <col min="232" max="237" width="13.85546875" style="68" customWidth="1"/>
    <col min="238" max="238" width="0" style="68" hidden="1" customWidth="1"/>
    <col min="239" max="239" width="12.5703125" style="68" customWidth="1"/>
    <col min="240" max="240" width="13.140625" style="68" customWidth="1"/>
    <col min="241" max="241" width="12.5703125" style="68" customWidth="1"/>
    <col min="242" max="242" width="11.5703125" style="68" customWidth="1"/>
    <col min="243" max="244" width="12.42578125" style="68" customWidth="1"/>
    <col min="245" max="245" width="10.42578125" style="68" customWidth="1"/>
    <col min="246" max="246" width="12" style="68" customWidth="1"/>
    <col min="247" max="247" width="11.85546875" style="68" customWidth="1"/>
    <col min="248" max="248" width="9.42578125" style="68" customWidth="1"/>
    <col min="249" max="249" width="12.42578125" style="68" customWidth="1"/>
    <col min="250" max="251" width="12.5703125" style="68" customWidth="1"/>
    <col min="252" max="252" width="13" style="68" customWidth="1"/>
    <col min="253" max="253" width="12" style="68" customWidth="1"/>
    <col min="254" max="254" width="12.42578125" style="68" customWidth="1"/>
    <col min="255" max="255" width="12.5703125" style="68" customWidth="1"/>
    <col min="256" max="256" width="14.5703125" style="68" customWidth="1"/>
    <col min="257" max="257" width="12.42578125" style="68" customWidth="1"/>
    <col min="258" max="258" width="12" style="68" customWidth="1"/>
    <col min="259" max="259" width="12.140625" style="68" customWidth="1"/>
    <col min="260" max="260" width="14.5703125" style="68" customWidth="1"/>
    <col min="261" max="261" width="16" style="68" customWidth="1"/>
    <col min="262" max="262" width="13.42578125" style="68" customWidth="1"/>
    <col min="263" max="266" width="0" style="68" hidden="1" customWidth="1"/>
    <col min="267" max="461" width="9.140625" style="68"/>
    <col min="462" max="462" width="6" style="68" customWidth="1"/>
    <col min="463" max="463" width="11" style="68" customWidth="1"/>
    <col min="464" max="464" width="12.85546875" style="68" customWidth="1"/>
    <col min="465" max="465" width="23.28515625" style="68" customWidth="1"/>
    <col min="466" max="466" width="24.140625" style="68" customWidth="1"/>
    <col min="467" max="467" width="0" style="68" hidden="1" customWidth="1"/>
    <col min="468" max="468" width="20.85546875" style="68" customWidth="1"/>
    <col min="469" max="469" width="11.5703125" style="68" customWidth="1"/>
    <col min="470" max="487" width="0" style="68" hidden="1" customWidth="1"/>
    <col min="488" max="493" width="13.85546875" style="68" customWidth="1"/>
    <col min="494" max="494" width="0" style="68" hidden="1" customWidth="1"/>
    <col min="495" max="495" width="12.5703125" style="68" customWidth="1"/>
    <col min="496" max="496" width="13.140625" style="68" customWidth="1"/>
    <col min="497" max="497" width="12.5703125" style="68" customWidth="1"/>
    <col min="498" max="498" width="11.5703125" style="68" customWidth="1"/>
    <col min="499" max="500" width="12.42578125" style="68" customWidth="1"/>
    <col min="501" max="501" width="10.42578125" style="68" customWidth="1"/>
    <col min="502" max="502" width="12" style="68" customWidth="1"/>
    <col min="503" max="503" width="11.85546875" style="68" customWidth="1"/>
    <col min="504" max="504" width="9.42578125" style="68" customWidth="1"/>
    <col min="505" max="505" width="12.42578125" style="68" customWidth="1"/>
    <col min="506" max="507" width="12.5703125" style="68" customWidth="1"/>
    <col min="508" max="508" width="13" style="68" customWidth="1"/>
    <col min="509" max="509" width="12" style="68" customWidth="1"/>
    <col min="510" max="510" width="12.42578125" style="68" customWidth="1"/>
    <col min="511" max="511" width="12.5703125" style="68" customWidth="1"/>
    <col min="512" max="512" width="14.5703125" style="68" customWidth="1"/>
    <col min="513" max="513" width="12.42578125" style="68" customWidth="1"/>
    <col min="514" max="514" width="12" style="68" customWidth="1"/>
    <col min="515" max="515" width="12.140625" style="68" customWidth="1"/>
    <col min="516" max="516" width="14.5703125" style="68" customWidth="1"/>
    <col min="517" max="517" width="16" style="68" customWidth="1"/>
    <col min="518" max="518" width="13.42578125" style="68" customWidth="1"/>
    <col min="519" max="522" width="0" style="68" hidden="1" customWidth="1"/>
    <col min="523" max="717" width="9.140625" style="68"/>
    <col min="718" max="718" width="6" style="68" customWidth="1"/>
    <col min="719" max="719" width="11" style="68" customWidth="1"/>
    <col min="720" max="720" width="12.85546875" style="68" customWidth="1"/>
    <col min="721" max="721" width="23.28515625" style="68" customWidth="1"/>
    <col min="722" max="722" width="24.140625" style="68" customWidth="1"/>
    <col min="723" max="723" width="0" style="68" hidden="1" customWidth="1"/>
    <col min="724" max="724" width="20.85546875" style="68" customWidth="1"/>
    <col min="725" max="725" width="11.5703125" style="68" customWidth="1"/>
    <col min="726" max="743" width="0" style="68" hidden="1" customWidth="1"/>
    <col min="744" max="749" width="13.85546875" style="68" customWidth="1"/>
    <col min="750" max="750" width="0" style="68" hidden="1" customWidth="1"/>
    <col min="751" max="751" width="12.5703125" style="68" customWidth="1"/>
    <col min="752" max="752" width="13.140625" style="68" customWidth="1"/>
    <col min="753" max="753" width="12.5703125" style="68" customWidth="1"/>
    <col min="754" max="754" width="11.5703125" style="68" customWidth="1"/>
    <col min="755" max="756" width="12.42578125" style="68" customWidth="1"/>
    <col min="757" max="757" width="10.42578125" style="68" customWidth="1"/>
    <col min="758" max="758" width="12" style="68" customWidth="1"/>
    <col min="759" max="759" width="11.85546875" style="68" customWidth="1"/>
    <col min="760" max="760" width="9.42578125" style="68" customWidth="1"/>
    <col min="761" max="761" width="12.42578125" style="68" customWidth="1"/>
    <col min="762" max="763" width="12.5703125" style="68" customWidth="1"/>
    <col min="764" max="764" width="13" style="68" customWidth="1"/>
    <col min="765" max="765" width="12" style="68" customWidth="1"/>
    <col min="766" max="766" width="12.42578125" style="68" customWidth="1"/>
    <col min="767" max="767" width="12.5703125" style="68" customWidth="1"/>
    <col min="768" max="768" width="14.5703125" style="68" customWidth="1"/>
    <col min="769" max="769" width="12.42578125" style="68" customWidth="1"/>
    <col min="770" max="770" width="12" style="68" customWidth="1"/>
    <col min="771" max="771" width="12.140625" style="68" customWidth="1"/>
    <col min="772" max="772" width="14.5703125" style="68" customWidth="1"/>
    <col min="773" max="773" width="16" style="68" customWidth="1"/>
    <col min="774" max="774" width="13.42578125" style="68" customWidth="1"/>
    <col min="775" max="778" width="0" style="68" hidden="1" customWidth="1"/>
    <col min="779" max="973" width="9.140625" style="68"/>
    <col min="974" max="974" width="6" style="68" customWidth="1"/>
    <col min="975" max="975" width="11" style="68" customWidth="1"/>
    <col min="976" max="976" width="12.85546875" style="68" customWidth="1"/>
    <col min="977" max="977" width="23.28515625" style="68" customWidth="1"/>
    <col min="978" max="978" width="24.140625" style="68" customWidth="1"/>
    <col min="979" max="979" width="0" style="68" hidden="1" customWidth="1"/>
    <col min="980" max="980" width="20.85546875" style="68" customWidth="1"/>
    <col min="981" max="981" width="11.5703125" style="68" customWidth="1"/>
    <col min="982" max="999" width="0" style="68" hidden="1" customWidth="1"/>
    <col min="1000" max="1005" width="13.85546875" style="68" customWidth="1"/>
    <col min="1006" max="1006" width="0" style="68" hidden="1" customWidth="1"/>
    <col min="1007" max="1007" width="12.5703125" style="68" customWidth="1"/>
    <col min="1008" max="1008" width="13.140625" style="68" customWidth="1"/>
    <col min="1009" max="1009" width="12.5703125" style="68" customWidth="1"/>
    <col min="1010" max="1010" width="11.5703125" style="68" customWidth="1"/>
    <col min="1011" max="1012" width="12.42578125" style="68" customWidth="1"/>
    <col min="1013" max="1013" width="10.42578125" style="68" customWidth="1"/>
    <col min="1014" max="1014" width="12" style="68" customWidth="1"/>
    <col min="1015" max="1015" width="11.85546875" style="68" customWidth="1"/>
    <col min="1016" max="1016" width="9.42578125" style="68" customWidth="1"/>
    <col min="1017" max="1017" width="12.42578125" style="68" customWidth="1"/>
    <col min="1018" max="1019" width="12.5703125" style="68" customWidth="1"/>
    <col min="1020" max="1020" width="13" style="68" customWidth="1"/>
    <col min="1021" max="1021" width="12" style="68" customWidth="1"/>
    <col min="1022" max="1022" width="12.42578125" style="68" customWidth="1"/>
    <col min="1023" max="1023" width="12.5703125" style="68" customWidth="1"/>
    <col min="1024" max="1024" width="14.5703125" style="68" customWidth="1"/>
    <col min="1025" max="1025" width="12.42578125" style="68" customWidth="1"/>
    <col min="1026" max="1026" width="12" style="68" customWidth="1"/>
    <col min="1027" max="1027" width="12.140625" style="68" customWidth="1"/>
    <col min="1028" max="1028" width="14.5703125" style="68" customWidth="1"/>
    <col min="1029" max="1029" width="16" style="68" customWidth="1"/>
    <col min="1030" max="1030" width="13.42578125" style="68" customWidth="1"/>
    <col min="1031" max="1034" width="0" style="68" hidden="1" customWidth="1"/>
    <col min="1035" max="1229" width="9.140625" style="68"/>
    <col min="1230" max="1230" width="6" style="68" customWidth="1"/>
    <col min="1231" max="1231" width="11" style="68" customWidth="1"/>
    <col min="1232" max="1232" width="12.85546875" style="68" customWidth="1"/>
    <col min="1233" max="1233" width="23.28515625" style="68" customWidth="1"/>
    <col min="1234" max="1234" width="24.140625" style="68" customWidth="1"/>
    <col min="1235" max="1235" width="0" style="68" hidden="1" customWidth="1"/>
    <col min="1236" max="1236" width="20.85546875" style="68" customWidth="1"/>
    <col min="1237" max="1237" width="11.5703125" style="68" customWidth="1"/>
    <col min="1238" max="1255" width="0" style="68" hidden="1" customWidth="1"/>
    <col min="1256" max="1261" width="13.85546875" style="68" customWidth="1"/>
    <col min="1262" max="1262" width="0" style="68" hidden="1" customWidth="1"/>
    <col min="1263" max="1263" width="12.5703125" style="68" customWidth="1"/>
    <col min="1264" max="1264" width="13.140625" style="68" customWidth="1"/>
    <col min="1265" max="1265" width="12.5703125" style="68" customWidth="1"/>
    <col min="1266" max="1266" width="11.5703125" style="68" customWidth="1"/>
    <col min="1267" max="1268" width="12.42578125" style="68" customWidth="1"/>
    <col min="1269" max="1269" width="10.42578125" style="68" customWidth="1"/>
    <col min="1270" max="1270" width="12" style="68" customWidth="1"/>
    <col min="1271" max="1271" width="11.85546875" style="68" customWidth="1"/>
    <col min="1272" max="1272" width="9.42578125" style="68" customWidth="1"/>
    <col min="1273" max="1273" width="12.42578125" style="68" customWidth="1"/>
    <col min="1274" max="1275" width="12.5703125" style="68" customWidth="1"/>
    <col min="1276" max="1276" width="13" style="68" customWidth="1"/>
    <col min="1277" max="1277" width="12" style="68" customWidth="1"/>
    <col min="1278" max="1278" width="12.42578125" style="68" customWidth="1"/>
    <col min="1279" max="1279" width="12.5703125" style="68" customWidth="1"/>
    <col min="1280" max="1280" width="14.5703125" style="68" customWidth="1"/>
    <col min="1281" max="1281" width="12.42578125" style="68" customWidth="1"/>
    <col min="1282" max="1282" width="12" style="68" customWidth="1"/>
    <col min="1283" max="1283" width="12.140625" style="68" customWidth="1"/>
    <col min="1284" max="1284" width="14.5703125" style="68" customWidth="1"/>
    <col min="1285" max="1285" width="16" style="68" customWidth="1"/>
    <col min="1286" max="1286" width="13.42578125" style="68" customWidth="1"/>
    <col min="1287" max="1290" width="0" style="68" hidden="1" customWidth="1"/>
    <col min="1291" max="1485" width="9.140625" style="68"/>
    <col min="1486" max="1486" width="6" style="68" customWidth="1"/>
    <col min="1487" max="1487" width="11" style="68" customWidth="1"/>
    <col min="1488" max="1488" width="12.85546875" style="68" customWidth="1"/>
    <col min="1489" max="1489" width="23.28515625" style="68" customWidth="1"/>
    <col min="1490" max="1490" width="24.140625" style="68" customWidth="1"/>
    <col min="1491" max="1491" width="0" style="68" hidden="1" customWidth="1"/>
    <col min="1492" max="1492" width="20.85546875" style="68" customWidth="1"/>
    <col min="1493" max="1493" width="11.5703125" style="68" customWidth="1"/>
    <col min="1494" max="1511" width="0" style="68" hidden="1" customWidth="1"/>
    <col min="1512" max="1517" width="13.85546875" style="68" customWidth="1"/>
    <col min="1518" max="1518" width="0" style="68" hidden="1" customWidth="1"/>
    <col min="1519" max="1519" width="12.5703125" style="68" customWidth="1"/>
    <col min="1520" max="1520" width="13.140625" style="68" customWidth="1"/>
    <col min="1521" max="1521" width="12.5703125" style="68" customWidth="1"/>
    <col min="1522" max="1522" width="11.5703125" style="68" customWidth="1"/>
    <col min="1523" max="1524" width="12.42578125" style="68" customWidth="1"/>
    <col min="1525" max="1525" width="10.42578125" style="68" customWidth="1"/>
    <col min="1526" max="1526" width="12" style="68" customWidth="1"/>
    <col min="1527" max="1527" width="11.85546875" style="68" customWidth="1"/>
    <col min="1528" max="1528" width="9.42578125" style="68" customWidth="1"/>
    <col min="1529" max="1529" width="12.42578125" style="68" customWidth="1"/>
    <col min="1530" max="1531" width="12.5703125" style="68" customWidth="1"/>
    <col min="1532" max="1532" width="13" style="68" customWidth="1"/>
    <col min="1533" max="1533" width="12" style="68" customWidth="1"/>
    <col min="1534" max="1534" width="12.42578125" style="68" customWidth="1"/>
    <col min="1535" max="1535" width="12.5703125" style="68" customWidth="1"/>
    <col min="1536" max="1536" width="14.5703125" style="68" customWidth="1"/>
    <col min="1537" max="1537" width="12.42578125" style="68" customWidth="1"/>
    <col min="1538" max="1538" width="12" style="68" customWidth="1"/>
    <col min="1539" max="1539" width="12.140625" style="68" customWidth="1"/>
    <col min="1540" max="1540" width="14.5703125" style="68" customWidth="1"/>
    <col min="1541" max="1541" width="16" style="68" customWidth="1"/>
    <col min="1542" max="1542" width="13.42578125" style="68" customWidth="1"/>
    <col min="1543" max="1546" width="0" style="68" hidden="1" customWidth="1"/>
    <col min="1547" max="1741" width="9.140625" style="68"/>
    <col min="1742" max="1742" width="6" style="68" customWidth="1"/>
    <col min="1743" max="1743" width="11" style="68" customWidth="1"/>
    <col min="1744" max="1744" width="12.85546875" style="68" customWidth="1"/>
    <col min="1745" max="1745" width="23.28515625" style="68" customWidth="1"/>
    <col min="1746" max="1746" width="24.140625" style="68" customWidth="1"/>
    <col min="1747" max="1747" width="0" style="68" hidden="1" customWidth="1"/>
    <col min="1748" max="1748" width="20.85546875" style="68" customWidth="1"/>
    <col min="1749" max="1749" width="11.5703125" style="68" customWidth="1"/>
    <col min="1750" max="1767" width="0" style="68" hidden="1" customWidth="1"/>
    <col min="1768" max="1773" width="13.85546875" style="68" customWidth="1"/>
    <col min="1774" max="1774" width="0" style="68" hidden="1" customWidth="1"/>
    <col min="1775" max="1775" width="12.5703125" style="68" customWidth="1"/>
    <col min="1776" max="1776" width="13.140625" style="68" customWidth="1"/>
    <col min="1777" max="1777" width="12.5703125" style="68" customWidth="1"/>
    <col min="1778" max="1778" width="11.5703125" style="68" customWidth="1"/>
    <col min="1779" max="1780" width="12.42578125" style="68" customWidth="1"/>
    <col min="1781" max="1781" width="10.42578125" style="68" customWidth="1"/>
    <col min="1782" max="1782" width="12" style="68" customWidth="1"/>
    <col min="1783" max="1783" width="11.85546875" style="68" customWidth="1"/>
    <col min="1784" max="1784" width="9.42578125" style="68" customWidth="1"/>
    <col min="1785" max="1785" width="12.42578125" style="68" customWidth="1"/>
    <col min="1786" max="1787" width="12.5703125" style="68" customWidth="1"/>
    <col min="1788" max="1788" width="13" style="68" customWidth="1"/>
    <col min="1789" max="1789" width="12" style="68" customWidth="1"/>
    <col min="1790" max="1790" width="12.42578125" style="68" customWidth="1"/>
    <col min="1791" max="1791" width="12.5703125" style="68" customWidth="1"/>
    <col min="1792" max="1792" width="14.5703125" style="68" customWidth="1"/>
    <col min="1793" max="1793" width="12.42578125" style="68" customWidth="1"/>
    <col min="1794" max="1794" width="12" style="68" customWidth="1"/>
    <col min="1795" max="1795" width="12.140625" style="68" customWidth="1"/>
    <col min="1796" max="1796" width="14.5703125" style="68" customWidth="1"/>
    <col min="1797" max="1797" width="16" style="68" customWidth="1"/>
    <col min="1798" max="1798" width="13.42578125" style="68" customWidth="1"/>
    <col min="1799" max="1802" width="0" style="68" hidden="1" customWidth="1"/>
    <col min="1803" max="1997" width="9.140625" style="68"/>
    <col min="1998" max="1998" width="6" style="68" customWidth="1"/>
    <col min="1999" max="1999" width="11" style="68" customWidth="1"/>
    <col min="2000" max="2000" width="12.85546875" style="68" customWidth="1"/>
    <col min="2001" max="2001" width="23.28515625" style="68" customWidth="1"/>
    <col min="2002" max="2002" width="24.140625" style="68" customWidth="1"/>
    <col min="2003" max="2003" width="0" style="68" hidden="1" customWidth="1"/>
    <col min="2004" max="2004" width="20.85546875" style="68" customWidth="1"/>
    <col min="2005" max="2005" width="11.5703125" style="68" customWidth="1"/>
    <col min="2006" max="2023" width="0" style="68" hidden="1" customWidth="1"/>
    <col min="2024" max="2029" width="13.85546875" style="68" customWidth="1"/>
    <col min="2030" max="2030" width="0" style="68" hidden="1" customWidth="1"/>
    <col min="2031" max="2031" width="12.5703125" style="68" customWidth="1"/>
    <col min="2032" max="2032" width="13.140625" style="68" customWidth="1"/>
    <col min="2033" max="2033" width="12.5703125" style="68" customWidth="1"/>
    <col min="2034" max="2034" width="11.5703125" style="68" customWidth="1"/>
    <col min="2035" max="2036" width="12.42578125" style="68" customWidth="1"/>
    <col min="2037" max="2037" width="10.42578125" style="68" customWidth="1"/>
    <col min="2038" max="2038" width="12" style="68" customWidth="1"/>
    <col min="2039" max="2039" width="11.85546875" style="68" customWidth="1"/>
    <col min="2040" max="2040" width="9.42578125" style="68" customWidth="1"/>
    <col min="2041" max="2041" width="12.42578125" style="68" customWidth="1"/>
    <col min="2042" max="2043" width="12.5703125" style="68" customWidth="1"/>
    <col min="2044" max="2044" width="13" style="68" customWidth="1"/>
    <col min="2045" max="2045" width="12" style="68" customWidth="1"/>
    <col min="2046" max="2046" width="12.42578125" style="68" customWidth="1"/>
    <col min="2047" max="2047" width="12.5703125" style="68" customWidth="1"/>
    <col min="2048" max="2048" width="14.5703125" style="68" customWidth="1"/>
    <col min="2049" max="2049" width="12.42578125" style="68" customWidth="1"/>
    <col min="2050" max="2050" width="12" style="68" customWidth="1"/>
    <col min="2051" max="2051" width="12.140625" style="68" customWidth="1"/>
    <col min="2052" max="2052" width="14.5703125" style="68" customWidth="1"/>
    <col min="2053" max="2053" width="16" style="68" customWidth="1"/>
    <col min="2054" max="2054" width="13.42578125" style="68" customWidth="1"/>
    <col min="2055" max="2058" width="0" style="68" hidden="1" customWidth="1"/>
    <col min="2059" max="2253" width="9.140625" style="68"/>
    <col min="2254" max="2254" width="6" style="68" customWidth="1"/>
    <col min="2255" max="2255" width="11" style="68" customWidth="1"/>
    <col min="2256" max="2256" width="12.85546875" style="68" customWidth="1"/>
    <col min="2257" max="2257" width="23.28515625" style="68" customWidth="1"/>
    <col min="2258" max="2258" width="24.140625" style="68" customWidth="1"/>
    <col min="2259" max="2259" width="0" style="68" hidden="1" customWidth="1"/>
    <col min="2260" max="2260" width="20.85546875" style="68" customWidth="1"/>
    <col min="2261" max="2261" width="11.5703125" style="68" customWidth="1"/>
    <col min="2262" max="2279" width="0" style="68" hidden="1" customWidth="1"/>
    <col min="2280" max="2285" width="13.85546875" style="68" customWidth="1"/>
    <col min="2286" max="2286" width="0" style="68" hidden="1" customWidth="1"/>
    <col min="2287" max="2287" width="12.5703125" style="68" customWidth="1"/>
    <col min="2288" max="2288" width="13.140625" style="68" customWidth="1"/>
    <col min="2289" max="2289" width="12.5703125" style="68" customWidth="1"/>
    <col min="2290" max="2290" width="11.5703125" style="68" customWidth="1"/>
    <col min="2291" max="2292" width="12.42578125" style="68" customWidth="1"/>
    <col min="2293" max="2293" width="10.42578125" style="68" customWidth="1"/>
    <col min="2294" max="2294" width="12" style="68" customWidth="1"/>
    <col min="2295" max="2295" width="11.85546875" style="68" customWidth="1"/>
    <col min="2296" max="2296" width="9.42578125" style="68" customWidth="1"/>
    <col min="2297" max="2297" width="12.42578125" style="68" customWidth="1"/>
    <col min="2298" max="2299" width="12.5703125" style="68" customWidth="1"/>
    <col min="2300" max="2300" width="13" style="68" customWidth="1"/>
    <col min="2301" max="2301" width="12" style="68" customWidth="1"/>
    <col min="2302" max="2302" width="12.42578125" style="68" customWidth="1"/>
    <col min="2303" max="2303" width="12.5703125" style="68" customWidth="1"/>
    <col min="2304" max="2304" width="14.5703125" style="68" customWidth="1"/>
    <col min="2305" max="2305" width="12.42578125" style="68" customWidth="1"/>
    <col min="2306" max="2306" width="12" style="68" customWidth="1"/>
    <col min="2307" max="2307" width="12.140625" style="68" customWidth="1"/>
    <col min="2308" max="2308" width="14.5703125" style="68" customWidth="1"/>
    <col min="2309" max="2309" width="16" style="68" customWidth="1"/>
    <col min="2310" max="2310" width="13.42578125" style="68" customWidth="1"/>
    <col min="2311" max="2314" width="0" style="68" hidden="1" customWidth="1"/>
    <col min="2315" max="2509" width="9.140625" style="68"/>
    <col min="2510" max="2510" width="6" style="68" customWidth="1"/>
    <col min="2511" max="2511" width="11" style="68" customWidth="1"/>
    <col min="2512" max="2512" width="12.85546875" style="68" customWidth="1"/>
    <col min="2513" max="2513" width="23.28515625" style="68" customWidth="1"/>
    <col min="2514" max="2514" width="24.140625" style="68" customWidth="1"/>
    <col min="2515" max="2515" width="0" style="68" hidden="1" customWidth="1"/>
    <col min="2516" max="2516" width="20.85546875" style="68" customWidth="1"/>
    <col min="2517" max="2517" width="11.5703125" style="68" customWidth="1"/>
    <col min="2518" max="2535" width="0" style="68" hidden="1" customWidth="1"/>
    <col min="2536" max="2541" width="13.85546875" style="68" customWidth="1"/>
    <col min="2542" max="2542" width="0" style="68" hidden="1" customWidth="1"/>
    <col min="2543" max="2543" width="12.5703125" style="68" customWidth="1"/>
    <col min="2544" max="2544" width="13.140625" style="68" customWidth="1"/>
    <col min="2545" max="2545" width="12.5703125" style="68" customWidth="1"/>
    <col min="2546" max="2546" width="11.5703125" style="68" customWidth="1"/>
    <col min="2547" max="2548" width="12.42578125" style="68" customWidth="1"/>
    <col min="2549" max="2549" width="10.42578125" style="68" customWidth="1"/>
    <col min="2550" max="2550" width="12" style="68" customWidth="1"/>
    <col min="2551" max="2551" width="11.85546875" style="68" customWidth="1"/>
    <col min="2552" max="2552" width="9.42578125" style="68" customWidth="1"/>
    <col min="2553" max="2553" width="12.42578125" style="68" customWidth="1"/>
    <col min="2554" max="2555" width="12.5703125" style="68" customWidth="1"/>
    <col min="2556" max="2556" width="13" style="68" customWidth="1"/>
    <col min="2557" max="2557" width="12" style="68" customWidth="1"/>
    <col min="2558" max="2558" width="12.42578125" style="68" customWidth="1"/>
    <col min="2559" max="2559" width="12.5703125" style="68" customWidth="1"/>
    <col min="2560" max="2560" width="14.5703125" style="68" customWidth="1"/>
    <col min="2561" max="2561" width="12.42578125" style="68" customWidth="1"/>
    <col min="2562" max="2562" width="12" style="68" customWidth="1"/>
    <col min="2563" max="2563" width="12.140625" style="68" customWidth="1"/>
    <col min="2564" max="2564" width="14.5703125" style="68" customWidth="1"/>
    <col min="2565" max="2565" width="16" style="68" customWidth="1"/>
    <col min="2566" max="2566" width="13.42578125" style="68" customWidth="1"/>
    <col min="2567" max="2570" width="0" style="68" hidden="1" customWidth="1"/>
    <col min="2571" max="2765" width="9.140625" style="68"/>
    <col min="2766" max="2766" width="6" style="68" customWidth="1"/>
    <col min="2767" max="2767" width="11" style="68" customWidth="1"/>
    <col min="2768" max="2768" width="12.85546875" style="68" customWidth="1"/>
    <col min="2769" max="2769" width="23.28515625" style="68" customWidth="1"/>
    <col min="2770" max="2770" width="24.140625" style="68" customWidth="1"/>
    <col min="2771" max="2771" width="0" style="68" hidden="1" customWidth="1"/>
    <col min="2772" max="2772" width="20.85546875" style="68" customWidth="1"/>
    <col min="2773" max="2773" width="11.5703125" style="68" customWidth="1"/>
    <col min="2774" max="2791" width="0" style="68" hidden="1" customWidth="1"/>
    <col min="2792" max="2797" width="13.85546875" style="68" customWidth="1"/>
    <col min="2798" max="2798" width="0" style="68" hidden="1" customWidth="1"/>
    <col min="2799" max="2799" width="12.5703125" style="68" customWidth="1"/>
    <col min="2800" max="2800" width="13.140625" style="68" customWidth="1"/>
    <col min="2801" max="2801" width="12.5703125" style="68" customWidth="1"/>
    <col min="2802" max="2802" width="11.5703125" style="68" customWidth="1"/>
    <col min="2803" max="2804" width="12.42578125" style="68" customWidth="1"/>
    <col min="2805" max="2805" width="10.42578125" style="68" customWidth="1"/>
    <col min="2806" max="2806" width="12" style="68" customWidth="1"/>
    <col min="2807" max="2807" width="11.85546875" style="68" customWidth="1"/>
    <col min="2808" max="2808" width="9.42578125" style="68" customWidth="1"/>
    <col min="2809" max="2809" width="12.42578125" style="68" customWidth="1"/>
    <col min="2810" max="2811" width="12.5703125" style="68" customWidth="1"/>
    <col min="2812" max="2812" width="13" style="68" customWidth="1"/>
    <col min="2813" max="2813" width="12" style="68" customWidth="1"/>
    <col min="2814" max="2814" width="12.42578125" style="68" customWidth="1"/>
    <col min="2815" max="2815" width="12.5703125" style="68" customWidth="1"/>
    <col min="2816" max="2816" width="14.5703125" style="68" customWidth="1"/>
    <col min="2817" max="2817" width="12.42578125" style="68" customWidth="1"/>
    <col min="2818" max="2818" width="12" style="68" customWidth="1"/>
    <col min="2819" max="2819" width="12.140625" style="68" customWidth="1"/>
    <col min="2820" max="2820" width="14.5703125" style="68" customWidth="1"/>
    <col min="2821" max="2821" width="16" style="68" customWidth="1"/>
    <col min="2822" max="2822" width="13.42578125" style="68" customWidth="1"/>
    <col min="2823" max="2826" width="0" style="68" hidden="1" customWidth="1"/>
    <col min="2827" max="3021" width="9.140625" style="68"/>
    <col min="3022" max="3022" width="6" style="68" customWidth="1"/>
    <col min="3023" max="3023" width="11" style="68" customWidth="1"/>
    <col min="3024" max="3024" width="12.85546875" style="68" customWidth="1"/>
    <col min="3025" max="3025" width="23.28515625" style="68" customWidth="1"/>
    <col min="3026" max="3026" width="24.140625" style="68" customWidth="1"/>
    <col min="3027" max="3027" width="0" style="68" hidden="1" customWidth="1"/>
    <col min="3028" max="3028" width="20.85546875" style="68" customWidth="1"/>
    <col min="3029" max="3029" width="11.5703125" style="68" customWidth="1"/>
    <col min="3030" max="3047" width="0" style="68" hidden="1" customWidth="1"/>
    <col min="3048" max="3053" width="13.85546875" style="68" customWidth="1"/>
    <col min="3054" max="3054" width="0" style="68" hidden="1" customWidth="1"/>
    <col min="3055" max="3055" width="12.5703125" style="68" customWidth="1"/>
    <col min="3056" max="3056" width="13.140625" style="68" customWidth="1"/>
    <col min="3057" max="3057" width="12.5703125" style="68" customWidth="1"/>
    <col min="3058" max="3058" width="11.5703125" style="68" customWidth="1"/>
    <col min="3059" max="3060" width="12.42578125" style="68" customWidth="1"/>
    <col min="3061" max="3061" width="10.42578125" style="68" customWidth="1"/>
    <col min="3062" max="3062" width="12" style="68" customWidth="1"/>
    <col min="3063" max="3063" width="11.85546875" style="68" customWidth="1"/>
    <col min="3064" max="3064" width="9.42578125" style="68" customWidth="1"/>
    <col min="3065" max="3065" width="12.42578125" style="68" customWidth="1"/>
    <col min="3066" max="3067" width="12.5703125" style="68" customWidth="1"/>
    <col min="3068" max="3068" width="13" style="68" customWidth="1"/>
    <col min="3069" max="3069" width="12" style="68" customWidth="1"/>
    <col min="3070" max="3070" width="12.42578125" style="68" customWidth="1"/>
    <col min="3071" max="3071" width="12.5703125" style="68" customWidth="1"/>
    <col min="3072" max="3072" width="14.5703125" style="68" customWidth="1"/>
    <col min="3073" max="3073" width="12.42578125" style="68" customWidth="1"/>
    <col min="3074" max="3074" width="12" style="68" customWidth="1"/>
    <col min="3075" max="3075" width="12.140625" style="68" customWidth="1"/>
    <col min="3076" max="3076" width="14.5703125" style="68" customWidth="1"/>
    <col min="3077" max="3077" width="16" style="68" customWidth="1"/>
    <col min="3078" max="3078" width="13.42578125" style="68" customWidth="1"/>
    <col min="3079" max="3082" width="0" style="68" hidden="1" customWidth="1"/>
    <col min="3083" max="3277" width="9.140625" style="68"/>
    <col min="3278" max="3278" width="6" style="68" customWidth="1"/>
    <col min="3279" max="3279" width="11" style="68" customWidth="1"/>
    <col min="3280" max="3280" width="12.85546875" style="68" customWidth="1"/>
    <col min="3281" max="3281" width="23.28515625" style="68" customWidth="1"/>
    <col min="3282" max="3282" width="24.140625" style="68" customWidth="1"/>
    <col min="3283" max="3283" width="0" style="68" hidden="1" customWidth="1"/>
    <col min="3284" max="3284" width="20.85546875" style="68" customWidth="1"/>
    <col min="3285" max="3285" width="11.5703125" style="68" customWidth="1"/>
    <col min="3286" max="3303" width="0" style="68" hidden="1" customWidth="1"/>
    <col min="3304" max="3309" width="13.85546875" style="68" customWidth="1"/>
    <col min="3310" max="3310" width="0" style="68" hidden="1" customWidth="1"/>
    <col min="3311" max="3311" width="12.5703125" style="68" customWidth="1"/>
    <col min="3312" max="3312" width="13.140625" style="68" customWidth="1"/>
    <col min="3313" max="3313" width="12.5703125" style="68" customWidth="1"/>
    <col min="3314" max="3314" width="11.5703125" style="68" customWidth="1"/>
    <col min="3315" max="3316" width="12.42578125" style="68" customWidth="1"/>
    <col min="3317" max="3317" width="10.42578125" style="68" customWidth="1"/>
    <col min="3318" max="3318" width="12" style="68" customWidth="1"/>
    <col min="3319" max="3319" width="11.85546875" style="68" customWidth="1"/>
    <col min="3320" max="3320" width="9.42578125" style="68" customWidth="1"/>
    <col min="3321" max="3321" width="12.42578125" style="68" customWidth="1"/>
    <col min="3322" max="3323" width="12.5703125" style="68" customWidth="1"/>
    <col min="3324" max="3324" width="13" style="68" customWidth="1"/>
    <col min="3325" max="3325" width="12" style="68" customWidth="1"/>
    <col min="3326" max="3326" width="12.42578125" style="68" customWidth="1"/>
    <col min="3327" max="3327" width="12.5703125" style="68" customWidth="1"/>
    <col min="3328" max="3328" width="14.5703125" style="68" customWidth="1"/>
    <col min="3329" max="3329" width="12.42578125" style="68" customWidth="1"/>
    <col min="3330" max="3330" width="12" style="68" customWidth="1"/>
    <col min="3331" max="3331" width="12.140625" style="68" customWidth="1"/>
    <col min="3332" max="3332" width="14.5703125" style="68" customWidth="1"/>
    <col min="3333" max="3333" width="16" style="68" customWidth="1"/>
    <col min="3334" max="3334" width="13.42578125" style="68" customWidth="1"/>
    <col min="3335" max="3338" width="0" style="68" hidden="1" customWidth="1"/>
    <col min="3339" max="3533" width="9.140625" style="68"/>
    <col min="3534" max="3534" width="6" style="68" customWidth="1"/>
    <col min="3535" max="3535" width="11" style="68" customWidth="1"/>
    <col min="3536" max="3536" width="12.85546875" style="68" customWidth="1"/>
    <col min="3537" max="3537" width="23.28515625" style="68" customWidth="1"/>
    <col min="3538" max="3538" width="24.140625" style="68" customWidth="1"/>
    <col min="3539" max="3539" width="0" style="68" hidden="1" customWidth="1"/>
    <col min="3540" max="3540" width="20.85546875" style="68" customWidth="1"/>
    <col min="3541" max="3541" width="11.5703125" style="68" customWidth="1"/>
    <col min="3542" max="3559" width="0" style="68" hidden="1" customWidth="1"/>
    <col min="3560" max="3565" width="13.85546875" style="68" customWidth="1"/>
    <col min="3566" max="3566" width="0" style="68" hidden="1" customWidth="1"/>
    <col min="3567" max="3567" width="12.5703125" style="68" customWidth="1"/>
    <col min="3568" max="3568" width="13.140625" style="68" customWidth="1"/>
    <col min="3569" max="3569" width="12.5703125" style="68" customWidth="1"/>
    <col min="3570" max="3570" width="11.5703125" style="68" customWidth="1"/>
    <col min="3571" max="3572" width="12.42578125" style="68" customWidth="1"/>
    <col min="3573" max="3573" width="10.42578125" style="68" customWidth="1"/>
    <col min="3574" max="3574" width="12" style="68" customWidth="1"/>
    <col min="3575" max="3575" width="11.85546875" style="68" customWidth="1"/>
    <col min="3576" max="3576" width="9.42578125" style="68" customWidth="1"/>
    <col min="3577" max="3577" width="12.42578125" style="68" customWidth="1"/>
    <col min="3578" max="3579" width="12.5703125" style="68" customWidth="1"/>
    <col min="3580" max="3580" width="13" style="68" customWidth="1"/>
    <col min="3581" max="3581" width="12" style="68" customWidth="1"/>
    <col min="3582" max="3582" width="12.42578125" style="68" customWidth="1"/>
    <col min="3583" max="3583" width="12.5703125" style="68" customWidth="1"/>
    <col min="3584" max="3584" width="14.5703125" style="68" customWidth="1"/>
    <col min="3585" max="3585" width="12.42578125" style="68" customWidth="1"/>
    <col min="3586" max="3586" width="12" style="68" customWidth="1"/>
    <col min="3587" max="3587" width="12.140625" style="68" customWidth="1"/>
    <col min="3588" max="3588" width="14.5703125" style="68" customWidth="1"/>
    <col min="3589" max="3589" width="16" style="68" customWidth="1"/>
    <col min="3590" max="3590" width="13.42578125" style="68" customWidth="1"/>
    <col min="3591" max="3594" width="0" style="68" hidden="1" customWidth="1"/>
    <col min="3595" max="3789" width="9.140625" style="68"/>
    <col min="3790" max="3790" width="6" style="68" customWidth="1"/>
    <col min="3791" max="3791" width="11" style="68" customWidth="1"/>
    <col min="3792" max="3792" width="12.85546875" style="68" customWidth="1"/>
    <col min="3793" max="3793" width="23.28515625" style="68" customWidth="1"/>
    <col min="3794" max="3794" width="24.140625" style="68" customWidth="1"/>
    <col min="3795" max="3795" width="0" style="68" hidden="1" customWidth="1"/>
    <col min="3796" max="3796" width="20.85546875" style="68" customWidth="1"/>
    <col min="3797" max="3797" width="11.5703125" style="68" customWidth="1"/>
    <col min="3798" max="3815" width="0" style="68" hidden="1" customWidth="1"/>
    <col min="3816" max="3821" width="13.85546875" style="68" customWidth="1"/>
    <col min="3822" max="3822" width="0" style="68" hidden="1" customWidth="1"/>
    <col min="3823" max="3823" width="12.5703125" style="68" customWidth="1"/>
    <col min="3824" max="3824" width="13.140625" style="68" customWidth="1"/>
    <col min="3825" max="3825" width="12.5703125" style="68" customWidth="1"/>
    <col min="3826" max="3826" width="11.5703125" style="68" customWidth="1"/>
    <col min="3827" max="3828" width="12.42578125" style="68" customWidth="1"/>
    <col min="3829" max="3829" width="10.42578125" style="68" customWidth="1"/>
    <col min="3830" max="3830" width="12" style="68" customWidth="1"/>
    <col min="3831" max="3831" width="11.85546875" style="68" customWidth="1"/>
    <col min="3832" max="3832" width="9.42578125" style="68" customWidth="1"/>
    <col min="3833" max="3833" width="12.42578125" style="68" customWidth="1"/>
    <col min="3834" max="3835" width="12.5703125" style="68" customWidth="1"/>
    <col min="3836" max="3836" width="13" style="68" customWidth="1"/>
    <col min="3837" max="3837" width="12" style="68" customWidth="1"/>
    <col min="3838" max="3838" width="12.42578125" style="68" customWidth="1"/>
    <col min="3839" max="3839" width="12.5703125" style="68" customWidth="1"/>
    <col min="3840" max="3840" width="14.5703125" style="68" customWidth="1"/>
    <col min="3841" max="3841" width="12.42578125" style="68" customWidth="1"/>
    <col min="3842" max="3842" width="12" style="68" customWidth="1"/>
    <col min="3843" max="3843" width="12.140625" style="68" customWidth="1"/>
    <col min="3844" max="3844" width="14.5703125" style="68" customWidth="1"/>
    <col min="3845" max="3845" width="16" style="68" customWidth="1"/>
    <col min="3846" max="3846" width="13.42578125" style="68" customWidth="1"/>
    <col min="3847" max="3850" width="0" style="68" hidden="1" customWidth="1"/>
    <col min="3851" max="4045" width="9.140625" style="68"/>
    <col min="4046" max="4046" width="6" style="68" customWidth="1"/>
    <col min="4047" max="4047" width="11" style="68" customWidth="1"/>
    <col min="4048" max="4048" width="12.85546875" style="68" customWidth="1"/>
    <col min="4049" max="4049" width="23.28515625" style="68" customWidth="1"/>
    <col min="4050" max="4050" width="24.140625" style="68" customWidth="1"/>
    <col min="4051" max="4051" width="0" style="68" hidden="1" customWidth="1"/>
    <col min="4052" max="4052" width="20.85546875" style="68" customWidth="1"/>
    <col min="4053" max="4053" width="11.5703125" style="68" customWidth="1"/>
    <col min="4054" max="4071" width="0" style="68" hidden="1" customWidth="1"/>
    <col min="4072" max="4077" width="13.85546875" style="68" customWidth="1"/>
    <col min="4078" max="4078" width="0" style="68" hidden="1" customWidth="1"/>
    <col min="4079" max="4079" width="12.5703125" style="68" customWidth="1"/>
    <col min="4080" max="4080" width="13.140625" style="68" customWidth="1"/>
    <col min="4081" max="4081" width="12.5703125" style="68" customWidth="1"/>
    <col min="4082" max="4082" width="11.5703125" style="68" customWidth="1"/>
    <col min="4083" max="4084" width="12.42578125" style="68" customWidth="1"/>
    <col min="4085" max="4085" width="10.42578125" style="68" customWidth="1"/>
    <col min="4086" max="4086" width="12" style="68" customWidth="1"/>
    <col min="4087" max="4087" width="11.85546875" style="68" customWidth="1"/>
    <col min="4088" max="4088" width="9.42578125" style="68" customWidth="1"/>
    <col min="4089" max="4089" width="12.42578125" style="68" customWidth="1"/>
    <col min="4090" max="4091" width="12.5703125" style="68" customWidth="1"/>
    <col min="4092" max="4092" width="13" style="68" customWidth="1"/>
    <col min="4093" max="4093" width="12" style="68" customWidth="1"/>
    <col min="4094" max="4094" width="12.42578125" style="68" customWidth="1"/>
    <col min="4095" max="4095" width="12.5703125" style="68" customWidth="1"/>
    <col min="4096" max="4096" width="14.5703125" style="68" customWidth="1"/>
    <col min="4097" max="4097" width="12.42578125" style="68" customWidth="1"/>
    <col min="4098" max="4098" width="12" style="68" customWidth="1"/>
    <col min="4099" max="4099" width="12.140625" style="68" customWidth="1"/>
    <col min="4100" max="4100" width="14.5703125" style="68" customWidth="1"/>
    <col min="4101" max="4101" width="16" style="68" customWidth="1"/>
    <col min="4102" max="4102" width="13.42578125" style="68" customWidth="1"/>
    <col min="4103" max="4106" width="0" style="68" hidden="1" customWidth="1"/>
    <col min="4107" max="4301" width="9.140625" style="68"/>
    <col min="4302" max="4302" width="6" style="68" customWidth="1"/>
    <col min="4303" max="4303" width="11" style="68" customWidth="1"/>
    <col min="4304" max="4304" width="12.85546875" style="68" customWidth="1"/>
    <col min="4305" max="4305" width="23.28515625" style="68" customWidth="1"/>
    <col min="4306" max="4306" width="24.140625" style="68" customWidth="1"/>
    <col min="4307" max="4307" width="0" style="68" hidden="1" customWidth="1"/>
    <col min="4308" max="4308" width="20.85546875" style="68" customWidth="1"/>
    <col min="4309" max="4309" width="11.5703125" style="68" customWidth="1"/>
    <col min="4310" max="4327" width="0" style="68" hidden="1" customWidth="1"/>
    <col min="4328" max="4333" width="13.85546875" style="68" customWidth="1"/>
    <col min="4334" max="4334" width="0" style="68" hidden="1" customWidth="1"/>
    <col min="4335" max="4335" width="12.5703125" style="68" customWidth="1"/>
    <col min="4336" max="4336" width="13.140625" style="68" customWidth="1"/>
    <col min="4337" max="4337" width="12.5703125" style="68" customWidth="1"/>
    <col min="4338" max="4338" width="11.5703125" style="68" customWidth="1"/>
    <col min="4339" max="4340" width="12.42578125" style="68" customWidth="1"/>
    <col min="4341" max="4341" width="10.42578125" style="68" customWidth="1"/>
    <col min="4342" max="4342" width="12" style="68" customWidth="1"/>
    <col min="4343" max="4343" width="11.85546875" style="68" customWidth="1"/>
    <col min="4344" max="4344" width="9.42578125" style="68" customWidth="1"/>
    <col min="4345" max="4345" width="12.42578125" style="68" customWidth="1"/>
    <col min="4346" max="4347" width="12.5703125" style="68" customWidth="1"/>
    <col min="4348" max="4348" width="13" style="68" customWidth="1"/>
    <col min="4349" max="4349" width="12" style="68" customWidth="1"/>
    <col min="4350" max="4350" width="12.42578125" style="68" customWidth="1"/>
    <col min="4351" max="4351" width="12.5703125" style="68" customWidth="1"/>
    <col min="4352" max="4352" width="14.5703125" style="68" customWidth="1"/>
    <col min="4353" max="4353" width="12.42578125" style="68" customWidth="1"/>
    <col min="4354" max="4354" width="12" style="68" customWidth="1"/>
    <col min="4355" max="4355" width="12.140625" style="68" customWidth="1"/>
    <col min="4356" max="4356" width="14.5703125" style="68" customWidth="1"/>
    <col min="4357" max="4357" width="16" style="68" customWidth="1"/>
    <col min="4358" max="4358" width="13.42578125" style="68" customWidth="1"/>
    <col min="4359" max="4362" width="0" style="68" hidden="1" customWidth="1"/>
    <col min="4363" max="4557" width="9.140625" style="68"/>
    <col min="4558" max="4558" width="6" style="68" customWidth="1"/>
    <col min="4559" max="4559" width="11" style="68" customWidth="1"/>
    <col min="4560" max="4560" width="12.85546875" style="68" customWidth="1"/>
    <col min="4561" max="4561" width="23.28515625" style="68" customWidth="1"/>
    <col min="4562" max="4562" width="24.140625" style="68" customWidth="1"/>
    <col min="4563" max="4563" width="0" style="68" hidden="1" customWidth="1"/>
    <col min="4564" max="4564" width="20.85546875" style="68" customWidth="1"/>
    <col min="4565" max="4565" width="11.5703125" style="68" customWidth="1"/>
    <col min="4566" max="4583" width="0" style="68" hidden="1" customWidth="1"/>
    <col min="4584" max="4589" width="13.85546875" style="68" customWidth="1"/>
    <col min="4590" max="4590" width="0" style="68" hidden="1" customWidth="1"/>
    <col min="4591" max="4591" width="12.5703125" style="68" customWidth="1"/>
    <col min="4592" max="4592" width="13.140625" style="68" customWidth="1"/>
    <col min="4593" max="4593" width="12.5703125" style="68" customWidth="1"/>
    <col min="4594" max="4594" width="11.5703125" style="68" customWidth="1"/>
    <col min="4595" max="4596" width="12.42578125" style="68" customWidth="1"/>
    <col min="4597" max="4597" width="10.42578125" style="68" customWidth="1"/>
    <col min="4598" max="4598" width="12" style="68" customWidth="1"/>
    <col min="4599" max="4599" width="11.85546875" style="68" customWidth="1"/>
    <col min="4600" max="4600" width="9.42578125" style="68" customWidth="1"/>
    <col min="4601" max="4601" width="12.42578125" style="68" customWidth="1"/>
    <col min="4602" max="4603" width="12.5703125" style="68" customWidth="1"/>
    <col min="4604" max="4604" width="13" style="68" customWidth="1"/>
    <col min="4605" max="4605" width="12" style="68" customWidth="1"/>
    <col min="4606" max="4606" width="12.42578125" style="68" customWidth="1"/>
    <col min="4607" max="4607" width="12.5703125" style="68" customWidth="1"/>
    <col min="4608" max="4608" width="14.5703125" style="68" customWidth="1"/>
    <col min="4609" max="4609" width="12.42578125" style="68" customWidth="1"/>
    <col min="4610" max="4610" width="12" style="68" customWidth="1"/>
    <col min="4611" max="4611" width="12.140625" style="68" customWidth="1"/>
    <col min="4612" max="4612" width="14.5703125" style="68" customWidth="1"/>
    <col min="4613" max="4613" width="16" style="68" customWidth="1"/>
    <col min="4614" max="4614" width="13.42578125" style="68" customWidth="1"/>
    <col min="4615" max="4618" width="0" style="68" hidden="1" customWidth="1"/>
    <col min="4619" max="4813" width="9.140625" style="68"/>
    <col min="4814" max="4814" width="6" style="68" customWidth="1"/>
    <col min="4815" max="4815" width="11" style="68" customWidth="1"/>
    <col min="4816" max="4816" width="12.85546875" style="68" customWidth="1"/>
    <col min="4817" max="4817" width="23.28515625" style="68" customWidth="1"/>
    <col min="4818" max="4818" width="24.140625" style="68" customWidth="1"/>
    <col min="4819" max="4819" width="0" style="68" hidden="1" customWidth="1"/>
    <col min="4820" max="4820" width="20.85546875" style="68" customWidth="1"/>
    <col min="4821" max="4821" width="11.5703125" style="68" customWidth="1"/>
    <col min="4822" max="4839" width="0" style="68" hidden="1" customWidth="1"/>
    <col min="4840" max="4845" width="13.85546875" style="68" customWidth="1"/>
    <col min="4846" max="4846" width="0" style="68" hidden="1" customWidth="1"/>
    <col min="4847" max="4847" width="12.5703125" style="68" customWidth="1"/>
    <col min="4848" max="4848" width="13.140625" style="68" customWidth="1"/>
    <col min="4849" max="4849" width="12.5703125" style="68" customWidth="1"/>
    <col min="4850" max="4850" width="11.5703125" style="68" customWidth="1"/>
    <col min="4851" max="4852" width="12.42578125" style="68" customWidth="1"/>
    <col min="4853" max="4853" width="10.42578125" style="68" customWidth="1"/>
    <col min="4854" max="4854" width="12" style="68" customWidth="1"/>
    <col min="4855" max="4855" width="11.85546875" style="68" customWidth="1"/>
    <col min="4856" max="4856" width="9.42578125" style="68" customWidth="1"/>
    <col min="4857" max="4857" width="12.42578125" style="68" customWidth="1"/>
    <col min="4858" max="4859" width="12.5703125" style="68" customWidth="1"/>
    <col min="4860" max="4860" width="13" style="68" customWidth="1"/>
    <col min="4861" max="4861" width="12" style="68" customWidth="1"/>
    <col min="4862" max="4862" width="12.42578125" style="68" customWidth="1"/>
    <col min="4863" max="4863" width="12.5703125" style="68" customWidth="1"/>
    <col min="4864" max="4864" width="14.5703125" style="68" customWidth="1"/>
    <col min="4865" max="4865" width="12.42578125" style="68" customWidth="1"/>
    <col min="4866" max="4866" width="12" style="68" customWidth="1"/>
    <col min="4867" max="4867" width="12.140625" style="68" customWidth="1"/>
    <col min="4868" max="4868" width="14.5703125" style="68" customWidth="1"/>
    <col min="4869" max="4869" width="16" style="68" customWidth="1"/>
    <col min="4870" max="4870" width="13.42578125" style="68" customWidth="1"/>
    <col min="4871" max="4874" width="0" style="68" hidden="1" customWidth="1"/>
    <col min="4875" max="5069" width="9.140625" style="68"/>
    <col min="5070" max="5070" width="6" style="68" customWidth="1"/>
    <col min="5071" max="5071" width="11" style="68" customWidth="1"/>
    <col min="5072" max="5072" width="12.85546875" style="68" customWidth="1"/>
    <col min="5073" max="5073" width="23.28515625" style="68" customWidth="1"/>
    <col min="5074" max="5074" width="24.140625" style="68" customWidth="1"/>
    <col min="5075" max="5075" width="0" style="68" hidden="1" customWidth="1"/>
    <col min="5076" max="5076" width="20.85546875" style="68" customWidth="1"/>
    <col min="5077" max="5077" width="11.5703125" style="68" customWidth="1"/>
    <col min="5078" max="5095" width="0" style="68" hidden="1" customWidth="1"/>
    <col min="5096" max="5101" width="13.85546875" style="68" customWidth="1"/>
    <col min="5102" max="5102" width="0" style="68" hidden="1" customWidth="1"/>
    <col min="5103" max="5103" width="12.5703125" style="68" customWidth="1"/>
    <col min="5104" max="5104" width="13.140625" style="68" customWidth="1"/>
    <col min="5105" max="5105" width="12.5703125" style="68" customWidth="1"/>
    <col min="5106" max="5106" width="11.5703125" style="68" customWidth="1"/>
    <col min="5107" max="5108" width="12.42578125" style="68" customWidth="1"/>
    <col min="5109" max="5109" width="10.42578125" style="68" customWidth="1"/>
    <col min="5110" max="5110" width="12" style="68" customWidth="1"/>
    <col min="5111" max="5111" width="11.85546875" style="68" customWidth="1"/>
    <col min="5112" max="5112" width="9.42578125" style="68" customWidth="1"/>
    <col min="5113" max="5113" width="12.42578125" style="68" customWidth="1"/>
    <col min="5114" max="5115" width="12.5703125" style="68" customWidth="1"/>
    <col min="5116" max="5116" width="13" style="68" customWidth="1"/>
    <col min="5117" max="5117" width="12" style="68" customWidth="1"/>
    <col min="5118" max="5118" width="12.42578125" style="68" customWidth="1"/>
    <col min="5119" max="5119" width="12.5703125" style="68" customWidth="1"/>
    <col min="5120" max="5120" width="14.5703125" style="68" customWidth="1"/>
    <col min="5121" max="5121" width="12.42578125" style="68" customWidth="1"/>
    <col min="5122" max="5122" width="12" style="68" customWidth="1"/>
    <col min="5123" max="5123" width="12.140625" style="68" customWidth="1"/>
    <col min="5124" max="5124" width="14.5703125" style="68" customWidth="1"/>
    <col min="5125" max="5125" width="16" style="68" customWidth="1"/>
    <col min="5126" max="5126" width="13.42578125" style="68" customWidth="1"/>
    <col min="5127" max="5130" width="0" style="68" hidden="1" customWidth="1"/>
    <col min="5131" max="5325" width="9.140625" style="68"/>
    <col min="5326" max="5326" width="6" style="68" customWidth="1"/>
    <col min="5327" max="5327" width="11" style="68" customWidth="1"/>
    <col min="5328" max="5328" width="12.85546875" style="68" customWidth="1"/>
    <col min="5329" max="5329" width="23.28515625" style="68" customWidth="1"/>
    <col min="5330" max="5330" width="24.140625" style="68" customWidth="1"/>
    <col min="5331" max="5331" width="0" style="68" hidden="1" customWidth="1"/>
    <col min="5332" max="5332" width="20.85546875" style="68" customWidth="1"/>
    <col min="5333" max="5333" width="11.5703125" style="68" customWidth="1"/>
    <col min="5334" max="5351" width="0" style="68" hidden="1" customWidth="1"/>
    <col min="5352" max="5357" width="13.85546875" style="68" customWidth="1"/>
    <col min="5358" max="5358" width="0" style="68" hidden="1" customWidth="1"/>
    <col min="5359" max="5359" width="12.5703125" style="68" customWidth="1"/>
    <col min="5360" max="5360" width="13.140625" style="68" customWidth="1"/>
    <col min="5361" max="5361" width="12.5703125" style="68" customWidth="1"/>
    <col min="5362" max="5362" width="11.5703125" style="68" customWidth="1"/>
    <col min="5363" max="5364" width="12.42578125" style="68" customWidth="1"/>
    <col min="5365" max="5365" width="10.42578125" style="68" customWidth="1"/>
    <col min="5366" max="5366" width="12" style="68" customWidth="1"/>
    <col min="5367" max="5367" width="11.85546875" style="68" customWidth="1"/>
    <col min="5368" max="5368" width="9.42578125" style="68" customWidth="1"/>
    <col min="5369" max="5369" width="12.42578125" style="68" customWidth="1"/>
    <col min="5370" max="5371" width="12.5703125" style="68" customWidth="1"/>
    <col min="5372" max="5372" width="13" style="68" customWidth="1"/>
    <col min="5373" max="5373" width="12" style="68" customWidth="1"/>
    <col min="5374" max="5374" width="12.42578125" style="68" customWidth="1"/>
    <col min="5375" max="5375" width="12.5703125" style="68" customWidth="1"/>
    <col min="5376" max="5376" width="14.5703125" style="68" customWidth="1"/>
    <col min="5377" max="5377" width="12.42578125" style="68" customWidth="1"/>
    <col min="5378" max="5378" width="12" style="68" customWidth="1"/>
    <col min="5379" max="5379" width="12.140625" style="68" customWidth="1"/>
    <col min="5380" max="5380" width="14.5703125" style="68" customWidth="1"/>
    <col min="5381" max="5381" width="16" style="68" customWidth="1"/>
    <col min="5382" max="5382" width="13.42578125" style="68" customWidth="1"/>
    <col min="5383" max="5386" width="0" style="68" hidden="1" customWidth="1"/>
    <col min="5387" max="5581" width="9.140625" style="68"/>
    <col min="5582" max="5582" width="6" style="68" customWidth="1"/>
    <col min="5583" max="5583" width="11" style="68" customWidth="1"/>
    <col min="5584" max="5584" width="12.85546875" style="68" customWidth="1"/>
    <col min="5585" max="5585" width="23.28515625" style="68" customWidth="1"/>
    <col min="5586" max="5586" width="24.140625" style="68" customWidth="1"/>
    <col min="5587" max="5587" width="0" style="68" hidden="1" customWidth="1"/>
    <col min="5588" max="5588" width="20.85546875" style="68" customWidth="1"/>
    <col min="5589" max="5589" width="11.5703125" style="68" customWidth="1"/>
    <col min="5590" max="5607" width="0" style="68" hidden="1" customWidth="1"/>
    <col min="5608" max="5613" width="13.85546875" style="68" customWidth="1"/>
    <col min="5614" max="5614" width="0" style="68" hidden="1" customWidth="1"/>
    <col min="5615" max="5615" width="12.5703125" style="68" customWidth="1"/>
    <col min="5616" max="5616" width="13.140625" style="68" customWidth="1"/>
    <col min="5617" max="5617" width="12.5703125" style="68" customWidth="1"/>
    <col min="5618" max="5618" width="11.5703125" style="68" customWidth="1"/>
    <col min="5619" max="5620" width="12.42578125" style="68" customWidth="1"/>
    <col min="5621" max="5621" width="10.42578125" style="68" customWidth="1"/>
    <col min="5622" max="5622" width="12" style="68" customWidth="1"/>
    <col min="5623" max="5623" width="11.85546875" style="68" customWidth="1"/>
    <col min="5624" max="5624" width="9.42578125" style="68" customWidth="1"/>
    <col min="5625" max="5625" width="12.42578125" style="68" customWidth="1"/>
    <col min="5626" max="5627" width="12.5703125" style="68" customWidth="1"/>
    <col min="5628" max="5628" width="13" style="68" customWidth="1"/>
    <col min="5629" max="5629" width="12" style="68" customWidth="1"/>
    <col min="5630" max="5630" width="12.42578125" style="68" customWidth="1"/>
    <col min="5631" max="5631" width="12.5703125" style="68" customWidth="1"/>
    <col min="5632" max="5632" width="14.5703125" style="68" customWidth="1"/>
    <col min="5633" max="5633" width="12.42578125" style="68" customWidth="1"/>
    <col min="5634" max="5634" width="12" style="68" customWidth="1"/>
    <col min="5635" max="5635" width="12.140625" style="68" customWidth="1"/>
    <col min="5636" max="5636" width="14.5703125" style="68" customWidth="1"/>
    <col min="5637" max="5637" width="16" style="68" customWidth="1"/>
    <col min="5638" max="5638" width="13.42578125" style="68" customWidth="1"/>
    <col min="5639" max="5642" width="0" style="68" hidden="1" customWidth="1"/>
    <col min="5643" max="5837" width="9.140625" style="68"/>
    <col min="5838" max="5838" width="6" style="68" customWidth="1"/>
    <col min="5839" max="5839" width="11" style="68" customWidth="1"/>
    <col min="5840" max="5840" width="12.85546875" style="68" customWidth="1"/>
    <col min="5841" max="5841" width="23.28515625" style="68" customWidth="1"/>
    <col min="5842" max="5842" width="24.140625" style="68" customWidth="1"/>
    <col min="5843" max="5843" width="0" style="68" hidden="1" customWidth="1"/>
    <col min="5844" max="5844" width="20.85546875" style="68" customWidth="1"/>
    <col min="5845" max="5845" width="11.5703125" style="68" customWidth="1"/>
    <col min="5846" max="5863" width="0" style="68" hidden="1" customWidth="1"/>
    <col min="5864" max="5869" width="13.85546875" style="68" customWidth="1"/>
    <col min="5870" max="5870" width="0" style="68" hidden="1" customWidth="1"/>
    <col min="5871" max="5871" width="12.5703125" style="68" customWidth="1"/>
    <col min="5872" max="5872" width="13.140625" style="68" customWidth="1"/>
    <col min="5873" max="5873" width="12.5703125" style="68" customWidth="1"/>
    <col min="5874" max="5874" width="11.5703125" style="68" customWidth="1"/>
    <col min="5875" max="5876" width="12.42578125" style="68" customWidth="1"/>
    <col min="5877" max="5877" width="10.42578125" style="68" customWidth="1"/>
    <col min="5878" max="5878" width="12" style="68" customWidth="1"/>
    <col min="5879" max="5879" width="11.85546875" style="68" customWidth="1"/>
    <col min="5880" max="5880" width="9.42578125" style="68" customWidth="1"/>
    <col min="5881" max="5881" width="12.42578125" style="68" customWidth="1"/>
    <col min="5882" max="5883" width="12.5703125" style="68" customWidth="1"/>
    <col min="5884" max="5884" width="13" style="68" customWidth="1"/>
    <col min="5885" max="5885" width="12" style="68" customWidth="1"/>
    <col min="5886" max="5886" width="12.42578125" style="68" customWidth="1"/>
    <col min="5887" max="5887" width="12.5703125" style="68" customWidth="1"/>
    <col min="5888" max="5888" width="14.5703125" style="68" customWidth="1"/>
    <col min="5889" max="5889" width="12.42578125" style="68" customWidth="1"/>
    <col min="5890" max="5890" width="12" style="68" customWidth="1"/>
    <col min="5891" max="5891" width="12.140625" style="68" customWidth="1"/>
    <col min="5892" max="5892" width="14.5703125" style="68" customWidth="1"/>
    <col min="5893" max="5893" width="16" style="68" customWidth="1"/>
    <col min="5894" max="5894" width="13.42578125" style="68" customWidth="1"/>
    <col min="5895" max="5898" width="0" style="68" hidden="1" customWidth="1"/>
    <col min="5899" max="6093" width="9.140625" style="68"/>
    <col min="6094" max="6094" width="6" style="68" customWidth="1"/>
    <col min="6095" max="6095" width="11" style="68" customWidth="1"/>
    <col min="6096" max="6096" width="12.85546875" style="68" customWidth="1"/>
    <col min="6097" max="6097" width="23.28515625" style="68" customWidth="1"/>
    <col min="6098" max="6098" width="24.140625" style="68" customWidth="1"/>
    <col min="6099" max="6099" width="0" style="68" hidden="1" customWidth="1"/>
    <col min="6100" max="6100" width="20.85546875" style="68" customWidth="1"/>
    <col min="6101" max="6101" width="11.5703125" style="68" customWidth="1"/>
    <col min="6102" max="6119" width="0" style="68" hidden="1" customWidth="1"/>
    <col min="6120" max="6125" width="13.85546875" style="68" customWidth="1"/>
    <col min="6126" max="6126" width="0" style="68" hidden="1" customWidth="1"/>
    <col min="6127" max="6127" width="12.5703125" style="68" customWidth="1"/>
    <col min="6128" max="6128" width="13.140625" style="68" customWidth="1"/>
    <col min="6129" max="6129" width="12.5703125" style="68" customWidth="1"/>
    <col min="6130" max="6130" width="11.5703125" style="68" customWidth="1"/>
    <col min="6131" max="6132" width="12.42578125" style="68" customWidth="1"/>
    <col min="6133" max="6133" width="10.42578125" style="68" customWidth="1"/>
    <col min="6134" max="6134" width="12" style="68" customWidth="1"/>
    <col min="6135" max="6135" width="11.85546875" style="68" customWidth="1"/>
    <col min="6136" max="6136" width="9.42578125" style="68" customWidth="1"/>
    <col min="6137" max="6137" width="12.42578125" style="68" customWidth="1"/>
    <col min="6138" max="6139" width="12.5703125" style="68" customWidth="1"/>
    <col min="6140" max="6140" width="13" style="68" customWidth="1"/>
    <col min="6141" max="6141" width="12" style="68" customWidth="1"/>
    <col min="6142" max="6142" width="12.42578125" style="68" customWidth="1"/>
    <col min="6143" max="6143" width="12.5703125" style="68" customWidth="1"/>
    <col min="6144" max="6144" width="14.5703125" style="68" customWidth="1"/>
    <col min="6145" max="6145" width="12.42578125" style="68" customWidth="1"/>
    <col min="6146" max="6146" width="12" style="68" customWidth="1"/>
    <col min="6147" max="6147" width="12.140625" style="68" customWidth="1"/>
    <col min="6148" max="6148" width="14.5703125" style="68" customWidth="1"/>
    <col min="6149" max="6149" width="16" style="68" customWidth="1"/>
    <col min="6150" max="6150" width="13.42578125" style="68" customWidth="1"/>
    <col min="6151" max="6154" width="0" style="68" hidden="1" customWidth="1"/>
    <col min="6155" max="6349" width="9.140625" style="68"/>
    <col min="6350" max="6350" width="6" style="68" customWidth="1"/>
    <col min="6351" max="6351" width="11" style="68" customWidth="1"/>
    <col min="6352" max="6352" width="12.85546875" style="68" customWidth="1"/>
    <col min="6353" max="6353" width="23.28515625" style="68" customWidth="1"/>
    <col min="6354" max="6354" width="24.140625" style="68" customWidth="1"/>
    <col min="6355" max="6355" width="0" style="68" hidden="1" customWidth="1"/>
    <col min="6356" max="6356" width="20.85546875" style="68" customWidth="1"/>
    <col min="6357" max="6357" width="11.5703125" style="68" customWidth="1"/>
    <col min="6358" max="6375" width="0" style="68" hidden="1" customWidth="1"/>
    <col min="6376" max="6381" width="13.85546875" style="68" customWidth="1"/>
    <col min="6382" max="6382" width="0" style="68" hidden="1" customWidth="1"/>
    <col min="6383" max="6383" width="12.5703125" style="68" customWidth="1"/>
    <col min="6384" max="6384" width="13.140625" style="68" customWidth="1"/>
    <col min="6385" max="6385" width="12.5703125" style="68" customWidth="1"/>
    <col min="6386" max="6386" width="11.5703125" style="68" customWidth="1"/>
    <col min="6387" max="6388" width="12.42578125" style="68" customWidth="1"/>
    <col min="6389" max="6389" width="10.42578125" style="68" customWidth="1"/>
    <col min="6390" max="6390" width="12" style="68" customWidth="1"/>
    <col min="6391" max="6391" width="11.85546875" style="68" customWidth="1"/>
    <col min="6392" max="6392" width="9.42578125" style="68" customWidth="1"/>
    <col min="6393" max="6393" width="12.42578125" style="68" customWidth="1"/>
    <col min="6394" max="6395" width="12.5703125" style="68" customWidth="1"/>
    <col min="6396" max="6396" width="13" style="68" customWidth="1"/>
    <col min="6397" max="6397" width="12" style="68" customWidth="1"/>
    <col min="6398" max="6398" width="12.42578125" style="68" customWidth="1"/>
    <col min="6399" max="6399" width="12.5703125" style="68" customWidth="1"/>
    <col min="6400" max="6400" width="14.5703125" style="68" customWidth="1"/>
    <col min="6401" max="6401" width="12.42578125" style="68" customWidth="1"/>
    <col min="6402" max="6402" width="12" style="68" customWidth="1"/>
    <col min="6403" max="6403" width="12.140625" style="68" customWidth="1"/>
    <col min="6404" max="6404" width="14.5703125" style="68" customWidth="1"/>
    <col min="6405" max="6405" width="16" style="68" customWidth="1"/>
    <col min="6406" max="6406" width="13.42578125" style="68" customWidth="1"/>
    <col min="6407" max="6410" width="0" style="68" hidden="1" customWidth="1"/>
    <col min="6411" max="6605" width="9.140625" style="68"/>
    <col min="6606" max="6606" width="6" style="68" customWidth="1"/>
    <col min="6607" max="6607" width="11" style="68" customWidth="1"/>
    <col min="6608" max="6608" width="12.85546875" style="68" customWidth="1"/>
    <col min="6609" max="6609" width="23.28515625" style="68" customWidth="1"/>
    <col min="6610" max="6610" width="24.140625" style="68" customWidth="1"/>
    <col min="6611" max="6611" width="0" style="68" hidden="1" customWidth="1"/>
    <col min="6612" max="6612" width="20.85546875" style="68" customWidth="1"/>
    <col min="6613" max="6613" width="11.5703125" style="68" customWidth="1"/>
    <col min="6614" max="6631" width="0" style="68" hidden="1" customWidth="1"/>
    <col min="6632" max="6637" width="13.85546875" style="68" customWidth="1"/>
    <col min="6638" max="6638" width="0" style="68" hidden="1" customWidth="1"/>
    <col min="6639" max="6639" width="12.5703125" style="68" customWidth="1"/>
    <col min="6640" max="6640" width="13.140625" style="68" customWidth="1"/>
    <col min="6641" max="6641" width="12.5703125" style="68" customWidth="1"/>
    <col min="6642" max="6642" width="11.5703125" style="68" customWidth="1"/>
    <col min="6643" max="6644" width="12.42578125" style="68" customWidth="1"/>
    <col min="6645" max="6645" width="10.42578125" style="68" customWidth="1"/>
    <col min="6646" max="6646" width="12" style="68" customWidth="1"/>
    <col min="6647" max="6647" width="11.85546875" style="68" customWidth="1"/>
    <col min="6648" max="6648" width="9.42578125" style="68" customWidth="1"/>
    <col min="6649" max="6649" width="12.42578125" style="68" customWidth="1"/>
    <col min="6650" max="6651" width="12.5703125" style="68" customWidth="1"/>
    <col min="6652" max="6652" width="13" style="68" customWidth="1"/>
    <col min="6653" max="6653" width="12" style="68" customWidth="1"/>
    <col min="6654" max="6654" width="12.42578125" style="68" customWidth="1"/>
    <col min="6655" max="6655" width="12.5703125" style="68" customWidth="1"/>
    <col min="6656" max="6656" width="14.5703125" style="68" customWidth="1"/>
    <col min="6657" max="6657" width="12.42578125" style="68" customWidth="1"/>
    <col min="6658" max="6658" width="12" style="68" customWidth="1"/>
    <col min="6659" max="6659" width="12.140625" style="68" customWidth="1"/>
    <col min="6660" max="6660" width="14.5703125" style="68" customWidth="1"/>
    <col min="6661" max="6661" width="16" style="68" customWidth="1"/>
    <col min="6662" max="6662" width="13.42578125" style="68" customWidth="1"/>
    <col min="6663" max="6666" width="0" style="68" hidden="1" customWidth="1"/>
    <col min="6667" max="6861" width="9.140625" style="68"/>
    <col min="6862" max="6862" width="6" style="68" customWidth="1"/>
    <col min="6863" max="6863" width="11" style="68" customWidth="1"/>
    <col min="6864" max="6864" width="12.85546875" style="68" customWidth="1"/>
    <col min="6865" max="6865" width="23.28515625" style="68" customWidth="1"/>
    <col min="6866" max="6866" width="24.140625" style="68" customWidth="1"/>
    <col min="6867" max="6867" width="0" style="68" hidden="1" customWidth="1"/>
    <col min="6868" max="6868" width="20.85546875" style="68" customWidth="1"/>
    <col min="6869" max="6869" width="11.5703125" style="68" customWidth="1"/>
    <col min="6870" max="6887" width="0" style="68" hidden="1" customWidth="1"/>
    <col min="6888" max="6893" width="13.85546875" style="68" customWidth="1"/>
    <col min="6894" max="6894" width="0" style="68" hidden="1" customWidth="1"/>
    <col min="6895" max="6895" width="12.5703125" style="68" customWidth="1"/>
    <col min="6896" max="6896" width="13.140625" style="68" customWidth="1"/>
    <col min="6897" max="6897" width="12.5703125" style="68" customWidth="1"/>
    <col min="6898" max="6898" width="11.5703125" style="68" customWidth="1"/>
    <col min="6899" max="6900" width="12.42578125" style="68" customWidth="1"/>
    <col min="6901" max="6901" width="10.42578125" style="68" customWidth="1"/>
    <col min="6902" max="6902" width="12" style="68" customWidth="1"/>
    <col min="6903" max="6903" width="11.85546875" style="68" customWidth="1"/>
    <col min="6904" max="6904" width="9.42578125" style="68" customWidth="1"/>
    <col min="6905" max="6905" width="12.42578125" style="68" customWidth="1"/>
    <col min="6906" max="6907" width="12.5703125" style="68" customWidth="1"/>
    <col min="6908" max="6908" width="13" style="68" customWidth="1"/>
    <col min="6909" max="6909" width="12" style="68" customWidth="1"/>
    <col min="6910" max="6910" width="12.42578125" style="68" customWidth="1"/>
    <col min="6911" max="6911" width="12.5703125" style="68" customWidth="1"/>
    <col min="6912" max="6912" width="14.5703125" style="68" customWidth="1"/>
    <col min="6913" max="6913" width="12.42578125" style="68" customWidth="1"/>
    <col min="6914" max="6914" width="12" style="68" customWidth="1"/>
    <col min="6915" max="6915" width="12.140625" style="68" customWidth="1"/>
    <col min="6916" max="6916" width="14.5703125" style="68" customWidth="1"/>
    <col min="6917" max="6917" width="16" style="68" customWidth="1"/>
    <col min="6918" max="6918" width="13.42578125" style="68" customWidth="1"/>
    <col min="6919" max="6922" width="0" style="68" hidden="1" customWidth="1"/>
    <col min="6923" max="7117" width="9.140625" style="68"/>
    <col min="7118" max="7118" width="6" style="68" customWidth="1"/>
    <col min="7119" max="7119" width="11" style="68" customWidth="1"/>
    <col min="7120" max="7120" width="12.85546875" style="68" customWidth="1"/>
    <col min="7121" max="7121" width="23.28515625" style="68" customWidth="1"/>
    <col min="7122" max="7122" width="24.140625" style="68" customWidth="1"/>
    <col min="7123" max="7123" width="0" style="68" hidden="1" customWidth="1"/>
    <col min="7124" max="7124" width="20.85546875" style="68" customWidth="1"/>
    <col min="7125" max="7125" width="11.5703125" style="68" customWidth="1"/>
    <col min="7126" max="7143" width="0" style="68" hidden="1" customWidth="1"/>
    <col min="7144" max="7149" width="13.85546875" style="68" customWidth="1"/>
    <col min="7150" max="7150" width="0" style="68" hidden="1" customWidth="1"/>
    <col min="7151" max="7151" width="12.5703125" style="68" customWidth="1"/>
    <col min="7152" max="7152" width="13.140625" style="68" customWidth="1"/>
    <col min="7153" max="7153" width="12.5703125" style="68" customWidth="1"/>
    <col min="7154" max="7154" width="11.5703125" style="68" customWidth="1"/>
    <col min="7155" max="7156" width="12.42578125" style="68" customWidth="1"/>
    <col min="7157" max="7157" width="10.42578125" style="68" customWidth="1"/>
    <col min="7158" max="7158" width="12" style="68" customWidth="1"/>
    <col min="7159" max="7159" width="11.85546875" style="68" customWidth="1"/>
    <col min="7160" max="7160" width="9.42578125" style="68" customWidth="1"/>
    <col min="7161" max="7161" width="12.42578125" style="68" customWidth="1"/>
    <col min="7162" max="7163" width="12.5703125" style="68" customWidth="1"/>
    <col min="7164" max="7164" width="13" style="68" customWidth="1"/>
    <col min="7165" max="7165" width="12" style="68" customWidth="1"/>
    <col min="7166" max="7166" width="12.42578125" style="68" customWidth="1"/>
    <col min="7167" max="7167" width="12.5703125" style="68" customWidth="1"/>
    <col min="7168" max="7168" width="14.5703125" style="68" customWidth="1"/>
    <col min="7169" max="7169" width="12.42578125" style="68" customWidth="1"/>
    <col min="7170" max="7170" width="12" style="68" customWidth="1"/>
    <col min="7171" max="7171" width="12.140625" style="68" customWidth="1"/>
    <col min="7172" max="7172" width="14.5703125" style="68" customWidth="1"/>
    <col min="7173" max="7173" width="16" style="68" customWidth="1"/>
    <col min="7174" max="7174" width="13.42578125" style="68" customWidth="1"/>
    <col min="7175" max="7178" width="0" style="68" hidden="1" customWidth="1"/>
    <col min="7179" max="7373" width="9.140625" style="68"/>
    <col min="7374" max="7374" width="6" style="68" customWidth="1"/>
    <col min="7375" max="7375" width="11" style="68" customWidth="1"/>
    <col min="7376" max="7376" width="12.85546875" style="68" customWidth="1"/>
    <col min="7377" max="7377" width="23.28515625" style="68" customWidth="1"/>
    <col min="7378" max="7378" width="24.140625" style="68" customWidth="1"/>
    <col min="7379" max="7379" width="0" style="68" hidden="1" customWidth="1"/>
    <col min="7380" max="7380" width="20.85546875" style="68" customWidth="1"/>
    <col min="7381" max="7381" width="11.5703125" style="68" customWidth="1"/>
    <col min="7382" max="7399" width="0" style="68" hidden="1" customWidth="1"/>
    <col min="7400" max="7405" width="13.85546875" style="68" customWidth="1"/>
    <col min="7406" max="7406" width="0" style="68" hidden="1" customWidth="1"/>
    <col min="7407" max="7407" width="12.5703125" style="68" customWidth="1"/>
    <col min="7408" max="7408" width="13.140625" style="68" customWidth="1"/>
    <col min="7409" max="7409" width="12.5703125" style="68" customWidth="1"/>
    <col min="7410" max="7410" width="11.5703125" style="68" customWidth="1"/>
    <col min="7411" max="7412" width="12.42578125" style="68" customWidth="1"/>
    <col min="7413" max="7413" width="10.42578125" style="68" customWidth="1"/>
    <col min="7414" max="7414" width="12" style="68" customWidth="1"/>
    <col min="7415" max="7415" width="11.85546875" style="68" customWidth="1"/>
    <col min="7416" max="7416" width="9.42578125" style="68" customWidth="1"/>
    <col min="7417" max="7417" width="12.42578125" style="68" customWidth="1"/>
    <col min="7418" max="7419" width="12.5703125" style="68" customWidth="1"/>
    <col min="7420" max="7420" width="13" style="68" customWidth="1"/>
    <col min="7421" max="7421" width="12" style="68" customWidth="1"/>
    <col min="7422" max="7422" width="12.42578125" style="68" customWidth="1"/>
    <col min="7423" max="7423" width="12.5703125" style="68" customWidth="1"/>
    <col min="7424" max="7424" width="14.5703125" style="68" customWidth="1"/>
    <col min="7425" max="7425" width="12.42578125" style="68" customWidth="1"/>
    <col min="7426" max="7426" width="12" style="68" customWidth="1"/>
    <col min="7427" max="7427" width="12.140625" style="68" customWidth="1"/>
    <col min="7428" max="7428" width="14.5703125" style="68" customWidth="1"/>
    <col min="7429" max="7429" width="16" style="68" customWidth="1"/>
    <col min="7430" max="7430" width="13.42578125" style="68" customWidth="1"/>
    <col min="7431" max="7434" width="0" style="68" hidden="1" customWidth="1"/>
    <col min="7435" max="7629" width="9.140625" style="68"/>
    <col min="7630" max="7630" width="6" style="68" customWidth="1"/>
    <col min="7631" max="7631" width="11" style="68" customWidth="1"/>
    <col min="7632" max="7632" width="12.85546875" style="68" customWidth="1"/>
    <col min="7633" max="7633" width="23.28515625" style="68" customWidth="1"/>
    <col min="7634" max="7634" width="24.140625" style="68" customWidth="1"/>
    <col min="7635" max="7635" width="0" style="68" hidden="1" customWidth="1"/>
    <col min="7636" max="7636" width="20.85546875" style="68" customWidth="1"/>
    <col min="7637" max="7637" width="11.5703125" style="68" customWidth="1"/>
    <col min="7638" max="7655" width="0" style="68" hidden="1" customWidth="1"/>
    <col min="7656" max="7661" width="13.85546875" style="68" customWidth="1"/>
    <col min="7662" max="7662" width="0" style="68" hidden="1" customWidth="1"/>
    <col min="7663" max="7663" width="12.5703125" style="68" customWidth="1"/>
    <col min="7664" max="7664" width="13.140625" style="68" customWidth="1"/>
    <col min="7665" max="7665" width="12.5703125" style="68" customWidth="1"/>
    <col min="7666" max="7666" width="11.5703125" style="68" customWidth="1"/>
    <col min="7667" max="7668" width="12.42578125" style="68" customWidth="1"/>
    <col min="7669" max="7669" width="10.42578125" style="68" customWidth="1"/>
    <col min="7670" max="7670" width="12" style="68" customWidth="1"/>
    <col min="7671" max="7671" width="11.85546875" style="68" customWidth="1"/>
    <col min="7672" max="7672" width="9.42578125" style="68" customWidth="1"/>
    <col min="7673" max="7673" width="12.42578125" style="68" customWidth="1"/>
    <col min="7674" max="7675" width="12.5703125" style="68" customWidth="1"/>
    <col min="7676" max="7676" width="13" style="68" customWidth="1"/>
    <col min="7677" max="7677" width="12" style="68" customWidth="1"/>
    <col min="7678" max="7678" width="12.42578125" style="68" customWidth="1"/>
    <col min="7679" max="7679" width="12.5703125" style="68" customWidth="1"/>
    <col min="7680" max="7680" width="14.5703125" style="68" customWidth="1"/>
    <col min="7681" max="7681" width="12.42578125" style="68" customWidth="1"/>
    <col min="7682" max="7682" width="12" style="68" customWidth="1"/>
    <col min="7683" max="7683" width="12.140625" style="68" customWidth="1"/>
    <col min="7684" max="7684" width="14.5703125" style="68" customWidth="1"/>
    <col min="7685" max="7685" width="16" style="68" customWidth="1"/>
    <col min="7686" max="7686" width="13.42578125" style="68" customWidth="1"/>
    <col min="7687" max="7690" width="0" style="68" hidden="1" customWidth="1"/>
    <col min="7691" max="7885" width="9.140625" style="68"/>
    <col min="7886" max="7886" width="6" style="68" customWidth="1"/>
    <col min="7887" max="7887" width="11" style="68" customWidth="1"/>
    <col min="7888" max="7888" width="12.85546875" style="68" customWidth="1"/>
    <col min="7889" max="7889" width="23.28515625" style="68" customWidth="1"/>
    <col min="7890" max="7890" width="24.140625" style="68" customWidth="1"/>
    <col min="7891" max="7891" width="0" style="68" hidden="1" customWidth="1"/>
    <col min="7892" max="7892" width="20.85546875" style="68" customWidth="1"/>
    <col min="7893" max="7893" width="11.5703125" style="68" customWidth="1"/>
    <col min="7894" max="7911" width="0" style="68" hidden="1" customWidth="1"/>
    <col min="7912" max="7917" width="13.85546875" style="68" customWidth="1"/>
    <col min="7918" max="7918" width="0" style="68" hidden="1" customWidth="1"/>
    <col min="7919" max="7919" width="12.5703125" style="68" customWidth="1"/>
    <col min="7920" max="7920" width="13.140625" style="68" customWidth="1"/>
    <col min="7921" max="7921" width="12.5703125" style="68" customWidth="1"/>
    <col min="7922" max="7922" width="11.5703125" style="68" customWidth="1"/>
    <col min="7923" max="7924" width="12.42578125" style="68" customWidth="1"/>
    <col min="7925" max="7925" width="10.42578125" style="68" customWidth="1"/>
    <col min="7926" max="7926" width="12" style="68" customWidth="1"/>
    <col min="7927" max="7927" width="11.85546875" style="68" customWidth="1"/>
    <col min="7928" max="7928" width="9.42578125" style="68" customWidth="1"/>
    <col min="7929" max="7929" width="12.42578125" style="68" customWidth="1"/>
    <col min="7930" max="7931" width="12.5703125" style="68" customWidth="1"/>
    <col min="7932" max="7932" width="13" style="68" customWidth="1"/>
    <col min="7933" max="7933" width="12" style="68" customWidth="1"/>
    <col min="7934" max="7934" width="12.42578125" style="68" customWidth="1"/>
    <col min="7935" max="7935" width="12.5703125" style="68" customWidth="1"/>
    <col min="7936" max="7936" width="14.5703125" style="68" customWidth="1"/>
    <col min="7937" max="7937" width="12.42578125" style="68" customWidth="1"/>
    <col min="7938" max="7938" width="12" style="68" customWidth="1"/>
    <col min="7939" max="7939" width="12.140625" style="68" customWidth="1"/>
    <col min="7940" max="7940" width="14.5703125" style="68" customWidth="1"/>
    <col min="7941" max="7941" width="16" style="68" customWidth="1"/>
    <col min="7942" max="7942" width="13.42578125" style="68" customWidth="1"/>
    <col min="7943" max="7946" width="0" style="68" hidden="1" customWidth="1"/>
    <col min="7947" max="8141" width="9.140625" style="68"/>
    <col min="8142" max="8142" width="6" style="68" customWidth="1"/>
    <col min="8143" max="8143" width="11" style="68" customWidth="1"/>
    <col min="8144" max="8144" width="12.85546875" style="68" customWidth="1"/>
    <col min="8145" max="8145" width="23.28515625" style="68" customWidth="1"/>
    <col min="8146" max="8146" width="24.140625" style="68" customWidth="1"/>
    <col min="8147" max="8147" width="0" style="68" hidden="1" customWidth="1"/>
    <col min="8148" max="8148" width="20.85546875" style="68" customWidth="1"/>
    <col min="8149" max="8149" width="11.5703125" style="68" customWidth="1"/>
    <col min="8150" max="8167" width="0" style="68" hidden="1" customWidth="1"/>
    <col min="8168" max="8173" width="13.85546875" style="68" customWidth="1"/>
    <col min="8174" max="8174" width="0" style="68" hidden="1" customWidth="1"/>
    <col min="8175" max="8175" width="12.5703125" style="68" customWidth="1"/>
    <col min="8176" max="8176" width="13.140625" style="68" customWidth="1"/>
    <col min="8177" max="8177" width="12.5703125" style="68" customWidth="1"/>
    <col min="8178" max="8178" width="11.5703125" style="68" customWidth="1"/>
    <col min="8179" max="8180" width="12.42578125" style="68" customWidth="1"/>
    <col min="8181" max="8181" width="10.42578125" style="68" customWidth="1"/>
    <col min="8182" max="8182" width="12" style="68" customWidth="1"/>
    <col min="8183" max="8183" width="11.85546875" style="68" customWidth="1"/>
    <col min="8184" max="8184" width="9.42578125" style="68" customWidth="1"/>
    <col min="8185" max="8185" width="12.42578125" style="68" customWidth="1"/>
    <col min="8186" max="8187" width="12.5703125" style="68" customWidth="1"/>
    <col min="8188" max="8188" width="13" style="68" customWidth="1"/>
    <col min="8189" max="8189" width="12" style="68" customWidth="1"/>
    <col min="8190" max="8190" width="12.42578125" style="68" customWidth="1"/>
    <col min="8191" max="8191" width="12.5703125" style="68" customWidth="1"/>
    <col min="8192" max="8192" width="14.5703125" style="68" customWidth="1"/>
    <col min="8193" max="8193" width="12.42578125" style="68" customWidth="1"/>
    <col min="8194" max="8194" width="12" style="68" customWidth="1"/>
    <col min="8195" max="8195" width="12.140625" style="68" customWidth="1"/>
    <col min="8196" max="8196" width="14.5703125" style="68" customWidth="1"/>
    <col min="8197" max="8197" width="16" style="68" customWidth="1"/>
    <col min="8198" max="8198" width="13.42578125" style="68" customWidth="1"/>
    <col min="8199" max="8202" width="0" style="68" hidden="1" customWidth="1"/>
    <col min="8203" max="8397" width="9.140625" style="68"/>
    <col min="8398" max="8398" width="6" style="68" customWidth="1"/>
    <col min="8399" max="8399" width="11" style="68" customWidth="1"/>
    <col min="8400" max="8400" width="12.85546875" style="68" customWidth="1"/>
    <col min="8401" max="8401" width="23.28515625" style="68" customWidth="1"/>
    <col min="8402" max="8402" width="24.140625" style="68" customWidth="1"/>
    <col min="8403" max="8403" width="0" style="68" hidden="1" customWidth="1"/>
    <col min="8404" max="8404" width="20.85546875" style="68" customWidth="1"/>
    <col min="8405" max="8405" width="11.5703125" style="68" customWidth="1"/>
    <col min="8406" max="8423" width="0" style="68" hidden="1" customWidth="1"/>
    <col min="8424" max="8429" width="13.85546875" style="68" customWidth="1"/>
    <col min="8430" max="8430" width="0" style="68" hidden="1" customWidth="1"/>
    <col min="8431" max="8431" width="12.5703125" style="68" customWidth="1"/>
    <col min="8432" max="8432" width="13.140625" style="68" customWidth="1"/>
    <col min="8433" max="8433" width="12.5703125" style="68" customWidth="1"/>
    <col min="8434" max="8434" width="11.5703125" style="68" customWidth="1"/>
    <col min="8435" max="8436" width="12.42578125" style="68" customWidth="1"/>
    <col min="8437" max="8437" width="10.42578125" style="68" customWidth="1"/>
    <col min="8438" max="8438" width="12" style="68" customWidth="1"/>
    <col min="8439" max="8439" width="11.85546875" style="68" customWidth="1"/>
    <col min="8440" max="8440" width="9.42578125" style="68" customWidth="1"/>
    <col min="8441" max="8441" width="12.42578125" style="68" customWidth="1"/>
    <col min="8442" max="8443" width="12.5703125" style="68" customWidth="1"/>
    <col min="8444" max="8444" width="13" style="68" customWidth="1"/>
    <col min="8445" max="8445" width="12" style="68" customWidth="1"/>
    <col min="8446" max="8446" width="12.42578125" style="68" customWidth="1"/>
    <col min="8447" max="8447" width="12.5703125" style="68" customWidth="1"/>
    <col min="8448" max="8448" width="14.5703125" style="68" customWidth="1"/>
    <col min="8449" max="8449" width="12.42578125" style="68" customWidth="1"/>
    <col min="8450" max="8450" width="12" style="68" customWidth="1"/>
    <col min="8451" max="8451" width="12.140625" style="68" customWidth="1"/>
    <col min="8452" max="8452" width="14.5703125" style="68" customWidth="1"/>
    <col min="8453" max="8453" width="16" style="68" customWidth="1"/>
    <col min="8454" max="8454" width="13.42578125" style="68" customWidth="1"/>
    <col min="8455" max="8458" width="0" style="68" hidden="1" customWidth="1"/>
    <col min="8459" max="8653" width="9.140625" style="68"/>
    <col min="8654" max="8654" width="6" style="68" customWidth="1"/>
    <col min="8655" max="8655" width="11" style="68" customWidth="1"/>
    <col min="8656" max="8656" width="12.85546875" style="68" customWidth="1"/>
    <col min="8657" max="8657" width="23.28515625" style="68" customWidth="1"/>
    <col min="8658" max="8658" width="24.140625" style="68" customWidth="1"/>
    <col min="8659" max="8659" width="0" style="68" hidden="1" customWidth="1"/>
    <col min="8660" max="8660" width="20.85546875" style="68" customWidth="1"/>
    <col min="8661" max="8661" width="11.5703125" style="68" customWidth="1"/>
    <col min="8662" max="8679" width="0" style="68" hidden="1" customWidth="1"/>
    <col min="8680" max="8685" width="13.85546875" style="68" customWidth="1"/>
    <col min="8686" max="8686" width="0" style="68" hidden="1" customWidth="1"/>
    <col min="8687" max="8687" width="12.5703125" style="68" customWidth="1"/>
    <col min="8688" max="8688" width="13.140625" style="68" customWidth="1"/>
    <col min="8689" max="8689" width="12.5703125" style="68" customWidth="1"/>
    <col min="8690" max="8690" width="11.5703125" style="68" customWidth="1"/>
    <col min="8691" max="8692" width="12.42578125" style="68" customWidth="1"/>
    <col min="8693" max="8693" width="10.42578125" style="68" customWidth="1"/>
    <col min="8694" max="8694" width="12" style="68" customWidth="1"/>
    <col min="8695" max="8695" width="11.85546875" style="68" customWidth="1"/>
    <col min="8696" max="8696" width="9.42578125" style="68" customWidth="1"/>
    <col min="8697" max="8697" width="12.42578125" style="68" customWidth="1"/>
    <col min="8698" max="8699" width="12.5703125" style="68" customWidth="1"/>
    <col min="8700" max="8700" width="13" style="68" customWidth="1"/>
    <col min="8701" max="8701" width="12" style="68" customWidth="1"/>
    <col min="8702" max="8702" width="12.42578125" style="68" customWidth="1"/>
    <col min="8703" max="8703" width="12.5703125" style="68" customWidth="1"/>
    <col min="8704" max="8704" width="14.5703125" style="68" customWidth="1"/>
    <col min="8705" max="8705" width="12.42578125" style="68" customWidth="1"/>
    <col min="8706" max="8706" width="12" style="68" customWidth="1"/>
    <col min="8707" max="8707" width="12.140625" style="68" customWidth="1"/>
    <col min="8708" max="8708" width="14.5703125" style="68" customWidth="1"/>
    <col min="8709" max="8709" width="16" style="68" customWidth="1"/>
    <col min="8710" max="8710" width="13.42578125" style="68" customWidth="1"/>
    <col min="8711" max="8714" width="0" style="68" hidden="1" customWidth="1"/>
    <col min="8715" max="8909" width="9.140625" style="68"/>
    <col min="8910" max="8910" width="6" style="68" customWidth="1"/>
    <col min="8911" max="8911" width="11" style="68" customWidth="1"/>
    <col min="8912" max="8912" width="12.85546875" style="68" customWidth="1"/>
    <col min="8913" max="8913" width="23.28515625" style="68" customWidth="1"/>
    <col min="8914" max="8914" width="24.140625" style="68" customWidth="1"/>
    <col min="8915" max="8915" width="0" style="68" hidden="1" customWidth="1"/>
    <col min="8916" max="8916" width="20.85546875" style="68" customWidth="1"/>
    <col min="8917" max="8917" width="11.5703125" style="68" customWidth="1"/>
    <col min="8918" max="8935" width="0" style="68" hidden="1" customWidth="1"/>
    <col min="8936" max="8941" width="13.85546875" style="68" customWidth="1"/>
    <col min="8942" max="8942" width="0" style="68" hidden="1" customWidth="1"/>
    <col min="8943" max="8943" width="12.5703125" style="68" customWidth="1"/>
    <col min="8944" max="8944" width="13.140625" style="68" customWidth="1"/>
    <col min="8945" max="8945" width="12.5703125" style="68" customWidth="1"/>
    <col min="8946" max="8946" width="11.5703125" style="68" customWidth="1"/>
    <col min="8947" max="8948" width="12.42578125" style="68" customWidth="1"/>
    <col min="8949" max="8949" width="10.42578125" style="68" customWidth="1"/>
    <col min="8950" max="8950" width="12" style="68" customWidth="1"/>
    <col min="8951" max="8951" width="11.85546875" style="68" customWidth="1"/>
    <col min="8952" max="8952" width="9.42578125" style="68" customWidth="1"/>
    <col min="8953" max="8953" width="12.42578125" style="68" customWidth="1"/>
    <col min="8954" max="8955" width="12.5703125" style="68" customWidth="1"/>
    <col min="8956" max="8956" width="13" style="68" customWidth="1"/>
    <col min="8957" max="8957" width="12" style="68" customWidth="1"/>
    <col min="8958" max="8958" width="12.42578125" style="68" customWidth="1"/>
    <col min="8959" max="8959" width="12.5703125" style="68" customWidth="1"/>
    <col min="8960" max="8960" width="14.5703125" style="68" customWidth="1"/>
    <col min="8961" max="8961" width="12.42578125" style="68" customWidth="1"/>
    <col min="8962" max="8962" width="12" style="68" customWidth="1"/>
    <col min="8963" max="8963" width="12.140625" style="68" customWidth="1"/>
    <col min="8964" max="8964" width="14.5703125" style="68" customWidth="1"/>
    <col min="8965" max="8965" width="16" style="68" customWidth="1"/>
    <col min="8966" max="8966" width="13.42578125" style="68" customWidth="1"/>
    <col min="8967" max="8970" width="0" style="68" hidden="1" customWidth="1"/>
    <col min="8971" max="9165" width="9.140625" style="68"/>
    <col min="9166" max="9166" width="6" style="68" customWidth="1"/>
    <col min="9167" max="9167" width="11" style="68" customWidth="1"/>
    <col min="9168" max="9168" width="12.85546875" style="68" customWidth="1"/>
    <col min="9169" max="9169" width="23.28515625" style="68" customWidth="1"/>
    <col min="9170" max="9170" width="24.140625" style="68" customWidth="1"/>
    <col min="9171" max="9171" width="0" style="68" hidden="1" customWidth="1"/>
    <col min="9172" max="9172" width="20.85546875" style="68" customWidth="1"/>
    <col min="9173" max="9173" width="11.5703125" style="68" customWidth="1"/>
    <col min="9174" max="9191" width="0" style="68" hidden="1" customWidth="1"/>
    <col min="9192" max="9197" width="13.85546875" style="68" customWidth="1"/>
    <col min="9198" max="9198" width="0" style="68" hidden="1" customWidth="1"/>
    <col min="9199" max="9199" width="12.5703125" style="68" customWidth="1"/>
    <col min="9200" max="9200" width="13.140625" style="68" customWidth="1"/>
    <col min="9201" max="9201" width="12.5703125" style="68" customWidth="1"/>
    <col min="9202" max="9202" width="11.5703125" style="68" customWidth="1"/>
    <col min="9203" max="9204" width="12.42578125" style="68" customWidth="1"/>
    <col min="9205" max="9205" width="10.42578125" style="68" customWidth="1"/>
    <col min="9206" max="9206" width="12" style="68" customWidth="1"/>
    <col min="9207" max="9207" width="11.85546875" style="68" customWidth="1"/>
    <col min="9208" max="9208" width="9.42578125" style="68" customWidth="1"/>
    <col min="9209" max="9209" width="12.42578125" style="68" customWidth="1"/>
    <col min="9210" max="9211" width="12.5703125" style="68" customWidth="1"/>
    <col min="9212" max="9212" width="13" style="68" customWidth="1"/>
    <col min="9213" max="9213" width="12" style="68" customWidth="1"/>
    <col min="9214" max="9214" width="12.42578125" style="68" customWidth="1"/>
    <col min="9215" max="9215" width="12.5703125" style="68" customWidth="1"/>
    <col min="9216" max="9216" width="14.5703125" style="68" customWidth="1"/>
    <col min="9217" max="9217" width="12.42578125" style="68" customWidth="1"/>
    <col min="9218" max="9218" width="12" style="68" customWidth="1"/>
    <col min="9219" max="9219" width="12.140625" style="68" customWidth="1"/>
    <col min="9220" max="9220" width="14.5703125" style="68" customWidth="1"/>
    <col min="9221" max="9221" width="16" style="68" customWidth="1"/>
    <col min="9222" max="9222" width="13.42578125" style="68" customWidth="1"/>
    <col min="9223" max="9226" width="0" style="68" hidden="1" customWidth="1"/>
    <col min="9227" max="9421" width="9.140625" style="68"/>
    <col min="9422" max="9422" width="6" style="68" customWidth="1"/>
    <col min="9423" max="9423" width="11" style="68" customWidth="1"/>
    <col min="9424" max="9424" width="12.85546875" style="68" customWidth="1"/>
    <col min="9425" max="9425" width="23.28515625" style="68" customWidth="1"/>
    <col min="9426" max="9426" width="24.140625" style="68" customWidth="1"/>
    <col min="9427" max="9427" width="0" style="68" hidden="1" customWidth="1"/>
    <col min="9428" max="9428" width="20.85546875" style="68" customWidth="1"/>
    <col min="9429" max="9429" width="11.5703125" style="68" customWidth="1"/>
    <col min="9430" max="9447" width="0" style="68" hidden="1" customWidth="1"/>
    <col min="9448" max="9453" width="13.85546875" style="68" customWidth="1"/>
    <col min="9454" max="9454" width="0" style="68" hidden="1" customWidth="1"/>
    <col min="9455" max="9455" width="12.5703125" style="68" customWidth="1"/>
    <col min="9456" max="9456" width="13.140625" style="68" customWidth="1"/>
    <col min="9457" max="9457" width="12.5703125" style="68" customWidth="1"/>
    <col min="9458" max="9458" width="11.5703125" style="68" customWidth="1"/>
    <col min="9459" max="9460" width="12.42578125" style="68" customWidth="1"/>
    <col min="9461" max="9461" width="10.42578125" style="68" customWidth="1"/>
    <col min="9462" max="9462" width="12" style="68" customWidth="1"/>
    <col min="9463" max="9463" width="11.85546875" style="68" customWidth="1"/>
    <col min="9464" max="9464" width="9.42578125" style="68" customWidth="1"/>
    <col min="9465" max="9465" width="12.42578125" style="68" customWidth="1"/>
    <col min="9466" max="9467" width="12.5703125" style="68" customWidth="1"/>
    <col min="9468" max="9468" width="13" style="68" customWidth="1"/>
    <col min="9469" max="9469" width="12" style="68" customWidth="1"/>
    <col min="9470" max="9470" width="12.42578125" style="68" customWidth="1"/>
    <col min="9471" max="9471" width="12.5703125" style="68" customWidth="1"/>
    <col min="9472" max="9472" width="14.5703125" style="68" customWidth="1"/>
    <col min="9473" max="9473" width="12.42578125" style="68" customWidth="1"/>
    <col min="9474" max="9474" width="12" style="68" customWidth="1"/>
    <col min="9475" max="9475" width="12.140625" style="68" customWidth="1"/>
    <col min="9476" max="9476" width="14.5703125" style="68" customWidth="1"/>
    <col min="9477" max="9477" width="16" style="68" customWidth="1"/>
    <col min="9478" max="9478" width="13.42578125" style="68" customWidth="1"/>
    <col min="9479" max="9482" width="0" style="68" hidden="1" customWidth="1"/>
    <col min="9483" max="9677" width="9.140625" style="68"/>
    <col min="9678" max="9678" width="6" style="68" customWidth="1"/>
    <col min="9679" max="9679" width="11" style="68" customWidth="1"/>
    <col min="9680" max="9680" width="12.85546875" style="68" customWidth="1"/>
    <col min="9681" max="9681" width="23.28515625" style="68" customWidth="1"/>
    <col min="9682" max="9682" width="24.140625" style="68" customWidth="1"/>
    <col min="9683" max="9683" width="0" style="68" hidden="1" customWidth="1"/>
    <col min="9684" max="9684" width="20.85546875" style="68" customWidth="1"/>
    <col min="9685" max="9685" width="11.5703125" style="68" customWidth="1"/>
    <col min="9686" max="9703" width="0" style="68" hidden="1" customWidth="1"/>
    <col min="9704" max="9709" width="13.85546875" style="68" customWidth="1"/>
    <col min="9710" max="9710" width="0" style="68" hidden="1" customWidth="1"/>
    <col min="9711" max="9711" width="12.5703125" style="68" customWidth="1"/>
    <col min="9712" max="9712" width="13.140625" style="68" customWidth="1"/>
    <col min="9713" max="9713" width="12.5703125" style="68" customWidth="1"/>
    <col min="9714" max="9714" width="11.5703125" style="68" customWidth="1"/>
    <col min="9715" max="9716" width="12.42578125" style="68" customWidth="1"/>
    <col min="9717" max="9717" width="10.42578125" style="68" customWidth="1"/>
    <col min="9718" max="9718" width="12" style="68" customWidth="1"/>
    <col min="9719" max="9719" width="11.85546875" style="68" customWidth="1"/>
    <col min="9720" max="9720" width="9.42578125" style="68" customWidth="1"/>
    <col min="9721" max="9721" width="12.42578125" style="68" customWidth="1"/>
    <col min="9722" max="9723" width="12.5703125" style="68" customWidth="1"/>
    <col min="9724" max="9724" width="13" style="68" customWidth="1"/>
    <col min="9725" max="9725" width="12" style="68" customWidth="1"/>
    <col min="9726" max="9726" width="12.42578125" style="68" customWidth="1"/>
    <col min="9727" max="9727" width="12.5703125" style="68" customWidth="1"/>
    <col min="9728" max="9728" width="14.5703125" style="68" customWidth="1"/>
    <col min="9729" max="9729" width="12.42578125" style="68" customWidth="1"/>
    <col min="9730" max="9730" width="12" style="68" customWidth="1"/>
    <col min="9731" max="9731" width="12.140625" style="68" customWidth="1"/>
    <col min="9732" max="9732" width="14.5703125" style="68" customWidth="1"/>
    <col min="9733" max="9733" width="16" style="68" customWidth="1"/>
    <col min="9734" max="9734" width="13.42578125" style="68" customWidth="1"/>
    <col min="9735" max="9738" width="0" style="68" hidden="1" customWidth="1"/>
    <col min="9739" max="9933" width="9.140625" style="68"/>
    <col min="9934" max="9934" width="6" style="68" customWidth="1"/>
    <col min="9935" max="9935" width="11" style="68" customWidth="1"/>
    <col min="9936" max="9936" width="12.85546875" style="68" customWidth="1"/>
    <col min="9937" max="9937" width="23.28515625" style="68" customWidth="1"/>
    <col min="9938" max="9938" width="24.140625" style="68" customWidth="1"/>
    <col min="9939" max="9939" width="0" style="68" hidden="1" customWidth="1"/>
    <col min="9940" max="9940" width="20.85546875" style="68" customWidth="1"/>
    <col min="9941" max="9941" width="11.5703125" style="68" customWidth="1"/>
    <col min="9942" max="9959" width="0" style="68" hidden="1" customWidth="1"/>
    <col min="9960" max="9965" width="13.85546875" style="68" customWidth="1"/>
    <col min="9966" max="9966" width="0" style="68" hidden="1" customWidth="1"/>
    <col min="9967" max="9967" width="12.5703125" style="68" customWidth="1"/>
    <col min="9968" max="9968" width="13.140625" style="68" customWidth="1"/>
    <col min="9969" max="9969" width="12.5703125" style="68" customWidth="1"/>
    <col min="9970" max="9970" width="11.5703125" style="68" customWidth="1"/>
    <col min="9971" max="9972" width="12.42578125" style="68" customWidth="1"/>
    <col min="9973" max="9973" width="10.42578125" style="68" customWidth="1"/>
    <col min="9974" max="9974" width="12" style="68" customWidth="1"/>
    <col min="9975" max="9975" width="11.85546875" style="68" customWidth="1"/>
    <col min="9976" max="9976" width="9.42578125" style="68" customWidth="1"/>
    <col min="9977" max="9977" width="12.42578125" style="68" customWidth="1"/>
    <col min="9978" max="9979" width="12.5703125" style="68" customWidth="1"/>
    <col min="9980" max="9980" width="13" style="68" customWidth="1"/>
    <col min="9981" max="9981" width="12" style="68" customWidth="1"/>
    <col min="9982" max="9982" width="12.42578125" style="68" customWidth="1"/>
    <col min="9983" max="9983" width="12.5703125" style="68" customWidth="1"/>
    <col min="9984" max="9984" width="14.5703125" style="68" customWidth="1"/>
    <col min="9985" max="9985" width="12.42578125" style="68" customWidth="1"/>
    <col min="9986" max="9986" width="12" style="68" customWidth="1"/>
    <col min="9987" max="9987" width="12.140625" style="68" customWidth="1"/>
    <col min="9988" max="9988" width="14.5703125" style="68" customWidth="1"/>
    <col min="9989" max="9989" width="16" style="68" customWidth="1"/>
    <col min="9990" max="9990" width="13.42578125" style="68" customWidth="1"/>
    <col min="9991" max="9994" width="0" style="68" hidden="1" customWidth="1"/>
    <col min="9995" max="10189" width="9.140625" style="68"/>
    <col min="10190" max="10190" width="6" style="68" customWidth="1"/>
    <col min="10191" max="10191" width="11" style="68" customWidth="1"/>
    <col min="10192" max="10192" width="12.85546875" style="68" customWidth="1"/>
    <col min="10193" max="10193" width="23.28515625" style="68" customWidth="1"/>
    <col min="10194" max="10194" width="24.140625" style="68" customWidth="1"/>
    <col min="10195" max="10195" width="0" style="68" hidden="1" customWidth="1"/>
    <col min="10196" max="10196" width="20.85546875" style="68" customWidth="1"/>
    <col min="10197" max="10197" width="11.5703125" style="68" customWidth="1"/>
    <col min="10198" max="10215" width="0" style="68" hidden="1" customWidth="1"/>
    <col min="10216" max="10221" width="13.85546875" style="68" customWidth="1"/>
    <col min="10222" max="10222" width="0" style="68" hidden="1" customWidth="1"/>
    <col min="10223" max="10223" width="12.5703125" style="68" customWidth="1"/>
    <col min="10224" max="10224" width="13.140625" style="68" customWidth="1"/>
    <col min="10225" max="10225" width="12.5703125" style="68" customWidth="1"/>
    <col min="10226" max="10226" width="11.5703125" style="68" customWidth="1"/>
    <col min="10227" max="10228" width="12.42578125" style="68" customWidth="1"/>
    <col min="10229" max="10229" width="10.42578125" style="68" customWidth="1"/>
    <col min="10230" max="10230" width="12" style="68" customWidth="1"/>
    <col min="10231" max="10231" width="11.85546875" style="68" customWidth="1"/>
    <col min="10232" max="10232" width="9.42578125" style="68" customWidth="1"/>
    <col min="10233" max="10233" width="12.42578125" style="68" customWidth="1"/>
    <col min="10234" max="10235" width="12.5703125" style="68" customWidth="1"/>
    <col min="10236" max="10236" width="13" style="68" customWidth="1"/>
    <col min="10237" max="10237" width="12" style="68" customWidth="1"/>
    <col min="10238" max="10238" width="12.42578125" style="68" customWidth="1"/>
    <col min="10239" max="10239" width="12.5703125" style="68" customWidth="1"/>
    <col min="10240" max="10240" width="14.5703125" style="68" customWidth="1"/>
    <col min="10241" max="10241" width="12.42578125" style="68" customWidth="1"/>
    <col min="10242" max="10242" width="12" style="68" customWidth="1"/>
    <col min="10243" max="10243" width="12.140625" style="68" customWidth="1"/>
    <col min="10244" max="10244" width="14.5703125" style="68" customWidth="1"/>
    <col min="10245" max="10245" width="16" style="68" customWidth="1"/>
    <col min="10246" max="10246" width="13.42578125" style="68" customWidth="1"/>
    <col min="10247" max="10250" width="0" style="68" hidden="1" customWidth="1"/>
    <col min="10251" max="10445" width="9.140625" style="68"/>
    <col min="10446" max="10446" width="6" style="68" customWidth="1"/>
    <col min="10447" max="10447" width="11" style="68" customWidth="1"/>
    <col min="10448" max="10448" width="12.85546875" style="68" customWidth="1"/>
    <col min="10449" max="10449" width="23.28515625" style="68" customWidth="1"/>
    <col min="10450" max="10450" width="24.140625" style="68" customWidth="1"/>
    <col min="10451" max="10451" width="0" style="68" hidden="1" customWidth="1"/>
    <col min="10452" max="10452" width="20.85546875" style="68" customWidth="1"/>
    <col min="10453" max="10453" width="11.5703125" style="68" customWidth="1"/>
    <col min="10454" max="10471" width="0" style="68" hidden="1" customWidth="1"/>
    <col min="10472" max="10477" width="13.85546875" style="68" customWidth="1"/>
    <col min="10478" max="10478" width="0" style="68" hidden="1" customWidth="1"/>
    <col min="10479" max="10479" width="12.5703125" style="68" customWidth="1"/>
    <col min="10480" max="10480" width="13.140625" style="68" customWidth="1"/>
    <col min="10481" max="10481" width="12.5703125" style="68" customWidth="1"/>
    <col min="10482" max="10482" width="11.5703125" style="68" customWidth="1"/>
    <col min="10483" max="10484" width="12.42578125" style="68" customWidth="1"/>
    <col min="10485" max="10485" width="10.42578125" style="68" customWidth="1"/>
    <col min="10486" max="10486" width="12" style="68" customWidth="1"/>
    <col min="10487" max="10487" width="11.85546875" style="68" customWidth="1"/>
    <col min="10488" max="10488" width="9.42578125" style="68" customWidth="1"/>
    <col min="10489" max="10489" width="12.42578125" style="68" customWidth="1"/>
    <col min="10490" max="10491" width="12.5703125" style="68" customWidth="1"/>
    <col min="10492" max="10492" width="13" style="68" customWidth="1"/>
    <col min="10493" max="10493" width="12" style="68" customWidth="1"/>
    <col min="10494" max="10494" width="12.42578125" style="68" customWidth="1"/>
    <col min="10495" max="10495" width="12.5703125" style="68" customWidth="1"/>
    <col min="10496" max="10496" width="14.5703125" style="68" customWidth="1"/>
    <col min="10497" max="10497" width="12.42578125" style="68" customWidth="1"/>
    <col min="10498" max="10498" width="12" style="68" customWidth="1"/>
    <col min="10499" max="10499" width="12.140625" style="68" customWidth="1"/>
    <col min="10500" max="10500" width="14.5703125" style="68" customWidth="1"/>
    <col min="10501" max="10501" width="16" style="68" customWidth="1"/>
    <col min="10502" max="10502" width="13.42578125" style="68" customWidth="1"/>
    <col min="10503" max="10506" width="0" style="68" hidden="1" customWidth="1"/>
    <col min="10507" max="10701" width="9.140625" style="68"/>
    <col min="10702" max="10702" width="6" style="68" customWidth="1"/>
    <col min="10703" max="10703" width="11" style="68" customWidth="1"/>
    <col min="10704" max="10704" width="12.85546875" style="68" customWidth="1"/>
    <col min="10705" max="10705" width="23.28515625" style="68" customWidth="1"/>
    <col min="10706" max="10706" width="24.140625" style="68" customWidth="1"/>
    <col min="10707" max="10707" width="0" style="68" hidden="1" customWidth="1"/>
    <col min="10708" max="10708" width="20.85546875" style="68" customWidth="1"/>
    <col min="10709" max="10709" width="11.5703125" style="68" customWidth="1"/>
    <col min="10710" max="10727" width="0" style="68" hidden="1" customWidth="1"/>
    <col min="10728" max="10733" width="13.85546875" style="68" customWidth="1"/>
    <col min="10734" max="10734" width="0" style="68" hidden="1" customWidth="1"/>
    <col min="10735" max="10735" width="12.5703125" style="68" customWidth="1"/>
    <col min="10736" max="10736" width="13.140625" style="68" customWidth="1"/>
    <col min="10737" max="10737" width="12.5703125" style="68" customWidth="1"/>
    <col min="10738" max="10738" width="11.5703125" style="68" customWidth="1"/>
    <col min="10739" max="10740" width="12.42578125" style="68" customWidth="1"/>
    <col min="10741" max="10741" width="10.42578125" style="68" customWidth="1"/>
    <col min="10742" max="10742" width="12" style="68" customWidth="1"/>
    <col min="10743" max="10743" width="11.85546875" style="68" customWidth="1"/>
    <col min="10744" max="10744" width="9.42578125" style="68" customWidth="1"/>
    <col min="10745" max="10745" width="12.42578125" style="68" customWidth="1"/>
    <col min="10746" max="10747" width="12.5703125" style="68" customWidth="1"/>
    <col min="10748" max="10748" width="13" style="68" customWidth="1"/>
    <col min="10749" max="10749" width="12" style="68" customWidth="1"/>
    <col min="10750" max="10750" width="12.42578125" style="68" customWidth="1"/>
    <col min="10751" max="10751" width="12.5703125" style="68" customWidth="1"/>
    <col min="10752" max="10752" width="14.5703125" style="68" customWidth="1"/>
    <col min="10753" max="10753" width="12.42578125" style="68" customWidth="1"/>
    <col min="10754" max="10754" width="12" style="68" customWidth="1"/>
    <col min="10755" max="10755" width="12.140625" style="68" customWidth="1"/>
    <col min="10756" max="10756" width="14.5703125" style="68" customWidth="1"/>
    <col min="10757" max="10757" width="16" style="68" customWidth="1"/>
    <col min="10758" max="10758" width="13.42578125" style="68" customWidth="1"/>
    <col min="10759" max="10762" width="0" style="68" hidden="1" customWidth="1"/>
    <col min="10763" max="10957" width="9.140625" style="68"/>
    <col min="10958" max="10958" width="6" style="68" customWidth="1"/>
    <col min="10959" max="10959" width="11" style="68" customWidth="1"/>
    <col min="10960" max="10960" width="12.85546875" style="68" customWidth="1"/>
    <col min="10961" max="10961" width="23.28515625" style="68" customWidth="1"/>
    <col min="10962" max="10962" width="24.140625" style="68" customWidth="1"/>
    <col min="10963" max="10963" width="0" style="68" hidden="1" customWidth="1"/>
    <col min="10964" max="10964" width="20.85546875" style="68" customWidth="1"/>
    <col min="10965" max="10965" width="11.5703125" style="68" customWidth="1"/>
    <col min="10966" max="10983" width="0" style="68" hidden="1" customWidth="1"/>
    <col min="10984" max="10989" width="13.85546875" style="68" customWidth="1"/>
    <col min="10990" max="10990" width="0" style="68" hidden="1" customWidth="1"/>
    <col min="10991" max="10991" width="12.5703125" style="68" customWidth="1"/>
    <col min="10992" max="10992" width="13.140625" style="68" customWidth="1"/>
    <col min="10993" max="10993" width="12.5703125" style="68" customWidth="1"/>
    <col min="10994" max="10994" width="11.5703125" style="68" customWidth="1"/>
    <col min="10995" max="10996" width="12.42578125" style="68" customWidth="1"/>
    <col min="10997" max="10997" width="10.42578125" style="68" customWidth="1"/>
    <col min="10998" max="10998" width="12" style="68" customWidth="1"/>
    <col min="10999" max="10999" width="11.85546875" style="68" customWidth="1"/>
    <col min="11000" max="11000" width="9.42578125" style="68" customWidth="1"/>
    <col min="11001" max="11001" width="12.42578125" style="68" customWidth="1"/>
    <col min="11002" max="11003" width="12.5703125" style="68" customWidth="1"/>
    <col min="11004" max="11004" width="13" style="68" customWidth="1"/>
    <col min="11005" max="11005" width="12" style="68" customWidth="1"/>
    <col min="11006" max="11006" width="12.42578125" style="68" customWidth="1"/>
    <col min="11007" max="11007" width="12.5703125" style="68" customWidth="1"/>
    <col min="11008" max="11008" width="14.5703125" style="68" customWidth="1"/>
    <col min="11009" max="11009" width="12.42578125" style="68" customWidth="1"/>
    <col min="11010" max="11010" width="12" style="68" customWidth="1"/>
    <col min="11011" max="11011" width="12.140625" style="68" customWidth="1"/>
    <col min="11012" max="11012" width="14.5703125" style="68" customWidth="1"/>
    <col min="11013" max="11013" width="16" style="68" customWidth="1"/>
    <col min="11014" max="11014" width="13.42578125" style="68" customWidth="1"/>
    <col min="11015" max="11018" width="0" style="68" hidden="1" customWidth="1"/>
    <col min="11019" max="11213" width="9.140625" style="68"/>
    <col min="11214" max="11214" width="6" style="68" customWidth="1"/>
    <col min="11215" max="11215" width="11" style="68" customWidth="1"/>
    <col min="11216" max="11216" width="12.85546875" style="68" customWidth="1"/>
    <col min="11217" max="11217" width="23.28515625" style="68" customWidth="1"/>
    <col min="11218" max="11218" width="24.140625" style="68" customWidth="1"/>
    <col min="11219" max="11219" width="0" style="68" hidden="1" customWidth="1"/>
    <col min="11220" max="11220" width="20.85546875" style="68" customWidth="1"/>
    <col min="11221" max="11221" width="11.5703125" style="68" customWidth="1"/>
    <col min="11222" max="11239" width="0" style="68" hidden="1" customWidth="1"/>
    <col min="11240" max="11245" width="13.85546875" style="68" customWidth="1"/>
    <col min="11246" max="11246" width="0" style="68" hidden="1" customWidth="1"/>
    <col min="11247" max="11247" width="12.5703125" style="68" customWidth="1"/>
    <col min="11248" max="11248" width="13.140625" style="68" customWidth="1"/>
    <col min="11249" max="11249" width="12.5703125" style="68" customWidth="1"/>
    <col min="11250" max="11250" width="11.5703125" style="68" customWidth="1"/>
    <col min="11251" max="11252" width="12.42578125" style="68" customWidth="1"/>
    <col min="11253" max="11253" width="10.42578125" style="68" customWidth="1"/>
    <col min="11254" max="11254" width="12" style="68" customWidth="1"/>
    <col min="11255" max="11255" width="11.85546875" style="68" customWidth="1"/>
    <col min="11256" max="11256" width="9.42578125" style="68" customWidth="1"/>
    <col min="11257" max="11257" width="12.42578125" style="68" customWidth="1"/>
    <col min="11258" max="11259" width="12.5703125" style="68" customWidth="1"/>
    <col min="11260" max="11260" width="13" style="68" customWidth="1"/>
    <col min="11261" max="11261" width="12" style="68" customWidth="1"/>
    <col min="11262" max="11262" width="12.42578125" style="68" customWidth="1"/>
    <col min="11263" max="11263" width="12.5703125" style="68" customWidth="1"/>
    <col min="11264" max="11264" width="14.5703125" style="68" customWidth="1"/>
    <col min="11265" max="11265" width="12.42578125" style="68" customWidth="1"/>
    <col min="11266" max="11266" width="12" style="68" customWidth="1"/>
    <col min="11267" max="11267" width="12.140625" style="68" customWidth="1"/>
    <col min="11268" max="11268" width="14.5703125" style="68" customWidth="1"/>
    <col min="11269" max="11269" width="16" style="68" customWidth="1"/>
    <col min="11270" max="11270" width="13.42578125" style="68" customWidth="1"/>
    <col min="11271" max="11274" width="0" style="68" hidden="1" customWidth="1"/>
    <col min="11275" max="11469" width="9.140625" style="68"/>
    <col min="11470" max="11470" width="6" style="68" customWidth="1"/>
    <col min="11471" max="11471" width="11" style="68" customWidth="1"/>
    <col min="11472" max="11472" width="12.85546875" style="68" customWidth="1"/>
    <col min="11473" max="11473" width="23.28515625" style="68" customWidth="1"/>
    <col min="11474" max="11474" width="24.140625" style="68" customWidth="1"/>
    <col min="11475" max="11475" width="0" style="68" hidden="1" customWidth="1"/>
    <col min="11476" max="11476" width="20.85546875" style="68" customWidth="1"/>
    <col min="11477" max="11477" width="11.5703125" style="68" customWidth="1"/>
    <col min="11478" max="11495" width="0" style="68" hidden="1" customWidth="1"/>
    <col min="11496" max="11501" width="13.85546875" style="68" customWidth="1"/>
    <col min="11502" max="11502" width="0" style="68" hidden="1" customWidth="1"/>
    <col min="11503" max="11503" width="12.5703125" style="68" customWidth="1"/>
    <col min="11504" max="11504" width="13.140625" style="68" customWidth="1"/>
    <col min="11505" max="11505" width="12.5703125" style="68" customWidth="1"/>
    <col min="11506" max="11506" width="11.5703125" style="68" customWidth="1"/>
    <col min="11507" max="11508" width="12.42578125" style="68" customWidth="1"/>
    <col min="11509" max="11509" width="10.42578125" style="68" customWidth="1"/>
    <col min="11510" max="11510" width="12" style="68" customWidth="1"/>
    <col min="11511" max="11511" width="11.85546875" style="68" customWidth="1"/>
    <col min="11512" max="11512" width="9.42578125" style="68" customWidth="1"/>
    <col min="11513" max="11513" width="12.42578125" style="68" customWidth="1"/>
    <col min="11514" max="11515" width="12.5703125" style="68" customWidth="1"/>
    <col min="11516" max="11516" width="13" style="68" customWidth="1"/>
    <col min="11517" max="11517" width="12" style="68" customWidth="1"/>
    <col min="11518" max="11518" width="12.42578125" style="68" customWidth="1"/>
    <col min="11519" max="11519" width="12.5703125" style="68" customWidth="1"/>
    <col min="11520" max="11520" width="14.5703125" style="68" customWidth="1"/>
    <col min="11521" max="11521" width="12.42578125" style="68" customWidth="1"/>
    <col min="11522" max="11522" width="12" style="68" customWidth="1"/>
    <col min="11523" max="11523" width="12.140625" style="68" customWidth="1"/>
    <col min="11524" max="11524" width="14.5703125" style="68" customWidth="1"/>
    <col min="11525" max="11525" width="16" style="68" customWidth="1"/>
    <col min="11526" max="11526" width="13.42578125" style="68" customWidth="1"/>
    <col min="11527" max="11530" width="0" style="68" hidden="1" customWidth="1"/>
    <col min="11531" max="11725" width="9.140625" style="68"/>
    <col min="11726" max="11726" width="6" style="68" customWidth="1"/>
    <col min="11727" max="11727" width="11" style="68" customWidth="1"/>
    <col min="11728" max="11728" width="12.85546875" style="68" customWidth="1"/>
    <col min="11729" max="11729" width="23.28515625" style="68" customWidth="1"/>
    <col min="11730" max="11730" width="24.140625" style="68" customWidth="1"/>
    <col min="11731" max="11731" width="0" style="68" hidden="1" customWidth="1"/>
    <col min="11732" max="11732" width="20.85546875" style="68" customWidth="1"/>
    <col min="11733" max="11733" width="11.5703125" style="68" customWidth="1"/>
    <col min="11734" max="11751" width="0" style="68" hidden="1" customWidth="1"/>
    <col min="11752" max="11757" width="13.85546875" style="68" customWidth="1"/>
    <col min="11758" max="11758" width="0" style="68" hidden="1" customWidth="1"/>
    <col min="11759" max="11759" width="12.5703125" style="68" customWidth="1"/>
    <col min="11760" max="11760" width="13.140625" style="68" customWidth="1"/>
    <col min="11761" max="11761" width="12.5703125" style="68" customWidth="1"/>
    <col min="11762" max="11762" width="11.5703125" style="68" customWidth="1"/>
    <col min="11763" max="11764" width="12.42578125" style="68" customWidth="1"/>
    <col min="11765" max="11765" width="10.42578125" style="68" customWidth="1"/>
    <col min="11766" max="11766" width="12" style="68" customWidth="1"/>
    <col min="11767" max="11767" width="11.85546875" style="68" customWidth="1"/>
    <col min="11768" max="11768" width="9.42578125" style="68" customWidth="1"/>
    <col min="11769" max="11769" width="12.42578125" style="68" customWidth="1"/>
    <col min="11770" max="11771" width="12.5703125" style="68" customWidth="1"/>
    <col min="11772" max="11772" width="13" style="68" customWidth="1"/>
    <col min="11773" max="11773" width="12" style="68" customWidth="1"/>
    <col min="11774" max="11774" width="12.42578125" style="68" customWidth="1"/>
    <col min="11775" max="11775" width="12.5703125" style="68" customWidth="1"/>
    <col min="11776" max="11776" width="14.5703125" style="68" customWidth="1"/>
    <col min="11777" max="11777" width="12.42578125" style="68" customWidth="1"/>
    <col min="11778" max="11778" width="12" style="68" customWidth="1"/>
    <col min="11779" max="11779" width="12.140625" style="68" customWidth="1"/>
    <col min="11780" max="11780" width="14.5703125" style="68" customWidth="1"/>
    <col min="11781" max="11781" width="16" style="68" customWidth="1"/>
    <col min="11782" max="11782" width="13.42578125" style="68" customWidth="1"/>
    <col min="11783" max="11786" width="0" style="68" hidden="1" customWidth="1"/>
    <col min="11787" max="11981" width="9.140625" style="68"/>
    <col min="11982" max="11982" width="6" style="68" customWidth="1"/>
    <col min="11983" max="11983" width="11" style="68" customWidth="1"/>
    <col min="11984" max="11984" width="12.85546875" style="68" customWidth="1"/>
    <col min="11985" max="11985" width="23.28515625" style="68" customWidth="1"/>
    <col min="11986" max="11986" width="24.140625" style="68" customWidth="1"/>
    <col min="11987" max="11987" width="0" style="68" hidden="1" customWidth="1"/>
    <col min="11988" max="11988" width="20.85546875" style="68" customWidth="1"/>
    <col min="11989" max="11989" width="11.5703125" style="68" customWidth="1"/>
    <col min="11990" max="12007" width="0" style="68" hidden="1" customWidth="1"/>
    <col min="12008" max="12013" width="13.85546875" style="68" customWidth="1"/>
    <col min="12014" max="12014" width="0" style="68" hidden="1" customWidth="1"/>
    <col min="12015" max="12015" width="12.5703125" style="68" customWidth="1"/>
    <col min="12016" max="12016" width="13.140625" style="68" customWidth="1"/>
    <col min="12017" max="12017" width="12.5703125" style="68" customWidth="1"/>
    <col min="12018" max="12018" width="11.5703125" style="68" customWidth="1"/>
    <col min="12019" max="12020" width="12.42578125" style="68" customWidth="1"/>
    <col min="12021" max="12021" width="10.42578125" style="68" customWidth="1"/>
    <col min="12022" max="12022" width="12" style="68" customWidth="1"/>
    <col min="12023" max="12023" width="11.85546875" style="68" customWidth="1"/>
    <col min="12024" max="12024" width="9.42578125" style="68" customWidth="1"/>
    <col min="12025" max="12025" width="12.42578125" style="68" customWidth="1"/>
    <col min="12026" max="12027" width="12.5703125" style="68" customWidth="1"/>
    <col min="12028" max="12028" width="13" style="68" customWidth="1"/>
    <col min="12029" max="12029" width="12" style="68" customWidth="1"/>
    <col min="12030" max="12030" width="12.42578125" style="68" customWidth="1"/>
    <col min="12031" max="12031" width="12.5703125" style="68" customWidth="1"/>
    <col min="12032" max="12032" width="14.5703125" style="68" customWidth="1"/>
    <col min="12033" max="12033" width="12.42578125" style="68" customWidth="1"/>
    <col min="12034" max="12034" width="12" style="68" customWidth="1"/>
    <col min="12035" max="12035" width="12.140625" style="68" customWidth="1"/>
    <col min="12036" max="12036" width="14.5703125" style="68" customWidth="1"/>
    <col min="12037" max="12037" width="16" style="68" customWidth="1"/>
    <col min="12038" max="12038" width="13.42578125" style="68" customWidth="1"/>
    <col min="12039" max="12042" width="0" style="68" hidden="1" customWidth="1"/>
    <col min="12043" max="12237" width="9.140625" style="68"/>
    <col min="12238" max="12238" width="6" style="68" customWidth="1"/>
    <col min="12239" max="12239" width="11" style="68" customWidth="1"/>
    <col min="12240" max="12240" width="12.85546875" style="68" customWidth="1"/>
    <col min="12241" max="12241" width="23.28515625" style="68" customWidth="1"/>
    <col min="12242" max="12242" width="24.140625" style="68" customWidth="1"/>
    <col min="12243" max="12243" width="0" style="68" hidden="1" customWidth="1"/>
    <col min="12244" max="12244" width="20.85546875" style="68" customWidth="1"/>
    <col min="12245" max="12245" width="11.5703125" style="68" customWidth="1"/>
    <col min="12246" max="12263" width="0" style="68" hidden="1" customWidth="1"/>
    <col min="12264" max="12269" width="13.85546875" style="68" customWidth="1"/>
    <col min="12270" max="12270" width="0" style="68" hidden="1" customWidth="1"/>
    <col min="12271" max="12271" width="12.5703125" style="68" customWidth="1"/>
    <col min="12272" max="12272" width="13.140625" style="68" customWidth="1"/>
    <col min="12273" max="12273" width="12.5703125" style="68" customWidth="1"/>
    <col min="12274" max="12274" width="11.5703125" style="68" customWidth="1"/>
    <col min="12275" max="12276" width="12.42578125" style="68" customWidth="1"/>
    <col min="12277" max="12277" width="10.42578125" style="68" customWidth="1"/>
    <col min="12278" max="12278" width="12" style="68" customWidth="1"/>
    <col min="12279" max="12279" width="11.85546875" style="68" customWidth="1"/>
    <col min="12280" max="12280" width="9.42578125" style="68" customWidth="1"/>
    <col min="12281" max="12281" width="12.42578125" style="68" customWidth="1"/>
    <col min="12282" max="12283" width="12.5703125" style="68" customWidth="1"/>
    <col min="12284" max="12284" width="13" style="68" customWidth="1"/>
    <col min="12285" max="12285" width="12" style="68" customWidth="1"/>
    <col min="12286" max="12286" width="12.42578125" style="68" customWidth="1"/>
    <col min="12287" max="12287" width="12.5703125" style="68" customWidth="1"/>
    <col min="12288" max="12288" width="14.5703125" style="68" customWidth="1"/>
    <col min="12289" max="12289" width="12.42578125" style="68" customWidth="1"/>
    <col min="12290" max="12290" width="12" style="68" customWidth="1"/>
    <col min="12291" max="12291" width="12.140625" style="68" customWidth="1"/>
    <col min="12292" max="12292" width="14.5703125" style="68" customWidth="1"/>
    <col min="12293" max="12293" width="16" style="68" customWidth="1"/>
    <col min="12294" max="12294" width="13.42578125" style="68" customWidth="1"/>
    <col min="12295" max="12298" width="0" style="68" hidden="1" customWidth="1"/>
    <col min="12299" max="12493" width="9.140625" style="68"/>
    <col min="12494" max="12494" width="6" style="68" customWidth="1"/>
    <col min="12495" max="12495" width="11" style="68" customWidth="1"/>
    <col min="12496" max="12496" width="12.85546875" style="68" customWidth="1"/>
    <col min="12497" max="12497" width="23.28515625" style="68" customWidth="1"/>
    <col min="12498" max="12498" width="24.140625" style="68" customWidth="1"/>
    <col min="12499" max="12499" width="0" style="68" hidden="1" customWidth="1"/>
    <col min="12500" max="12500" width="20.85546875" style="68" customWidth="1"/>
    <col min="12501" max="12501" width="11.5703125" style="68" customWidth="1"/>
    <col min="12502" max="12519" width="0" style="68" hidden="1" customWidth="1"/>
    <col min="12520" max="12525" width="13.85546875" style="68" customWidth="1"/>
    <col min="12526" max="12526" width="0" style="68" hidden="1" customWidth="1"/>
    <col min="12527" max="12527" width="12.5703125" style="68" customWidth="1"/>
    <col min="12528" max="12528" width="13.140625" style="68" customWidth="1"/>
    <col min="12529" max="12529" width="12.5703125" style="68" customWidth="1"/>
    <col min="12530" max="12530" width="11.5703125" style="68" customWidth="1"/>
    <col min="12531" max="12532" width="12.42578125" style="68" customWidth="1"/>
    <col min="12533" max="12533" width="10.42578125" style="68" customWidth="1"/>
    <col min="12534" max="12534" width="12" style="68" customWidth="1"/>
    <col min="12535" max="12535" width="11.85546875" style="68" customWidth="1"/>
    <col min="12536" max="12536" width="9.42578125" style="68" customWidth="1"/>
    <col min="12537" max="12537" width="12.42578125" style="68" customWidth="1"/>
    <col min="12538" max="12539" width="12.5703125" style="68" customWidth="1"/>
    <col min="12540" max="12540" width="13" style="68" customWidth="1"/>
    <col min="12541" max="12541" width="12" style="68" customWidth="1"/>
    <col min="12542" max="12542" width="12.42578125" style="68" customWidth="1"/>
    <col min="12543" max="12543" width="12.5703125" style="68" customWidth="1"/>
    <col min="12544" max="12544" width="14.5703125" style="68" customWidth="1"/>
    <col min="12545" max="12545" width="12.42578125" style="68" customWidth="1"/>
    <col min="12546" max="12546" width="12" style="68" customWidth="1"/>
    <col min="12547" max="12547" width="12.140625" style="68" customWidth="1"/>
    <col min="12548" max="12548" width="14.5703125" style="68" customWidth="1"/>
    <col min="12549" max="12549" width="16" style="68" customWidth="1"/>
    <col min="12550" max="12550" width="13.42578125" style="68" customWidth="1"/>
    <col min="12551" max="12554" width="0" style="68" hidden="1" customWidth="1"/>
    <col min="12555" max="12749" width="9.140625" style="68"/>
    <col min="12750" max="12750" width="6" style="68" customWidth="1"/>
    <col min="12751" max="12751" width="11" style="68" customWidth="1"/>
    <col min="12752" max="12752" width="12.85546875" style="68" customWidth="1"/>
    <col min="12753" max="12753" width="23.28515625" style="68" customWidth="1"/>
    <col min="12754" max="12754" width="24.140625" style="68" customWidth="1"/>
    <col min="12755" max="12755" width="0" style="68" hidden="1" customWidth="1"/>
    <col min="12756" max="12756" width="20.85546875" style="68" customWidth="1"/>
    <col min="12757" max="12757" width="11.5703125" style="68" customWidth="1"/>
    <col min="12758" max="12775" width="0" style="68" hidden="1" customWidth="1"/>
    <col min="12776" max="12781" width="13.85546875" style="68" customWidth="1"/>
    <col min="12782" max="12782" width="0" style="68" hidden="1" customWidth="1"/>
    <col min="12783" max="12783" width="12.5703125" style="68" customWidth="1"/>
    <col min="12784" max="12784" width="13.140625" style="68" customWidth="1"/>
    <col min="12785" max="12785" width="12.5703125" style="68" customWidth="1"/>
    <col min="12786" max="12786" width="11.5703125" style="68" customWidth="1"/>
    <col min="12787" max="12788" width="12.42578125" style="68" customWidth="1"/>
    <col min="12789" max="12789" width="10.42578125" style="68" customWidth="1"/>
    <col min="12790" max="12790" width="12" style="68" customWidth="1"/>
    <col min="12791" max="12791" width="11.85546875" style="68" customWidth="1"/>
    <col min="12792" max="12792" width="9.42578125" style="68" customWidth="1"/>
    <col min="12793" max="12793" width="12.42578125" style="68" customWidth="1"/>
    <col min="12794" max="12795" width="12.5703125" style="68" customWidth="1"/>
    <col min="12796" max="12796" width="13" style="68" customWidth="1"/>
    <col min="12797" max="12797" width="12" style="68" customWidth="1"/>
    <col min="12798" max="12798" width="12.42578125" style="68" customWidth="1"/>
    <col min="12799" max="12799" width="12.5703125" style="68" customWidth="1"/>
    <col min="12800" max="12800" width="14.5703125" style="68" customWidth="1"/>
    <col min="12801" max="12801" width="12.42578125" style="68" customWidth="1"/>
    <col min="12802" max="12802" width="12" style="68" customWidth="1"/>
    <col min="12803" max="12803" width="12.140625" style="68" customWidth="1"/>
    <col min="12804" max="12804" width="14.5703125" style="68" customWidth="1"/>
    <col min="12805" max="12805" width="16" style="68" customWidth="1"/>
    <col min="12806" max="12806" width="13.42578125" style="68" customWidth="1"/>
    <col min="12807" max="12810" width="0" style="68" hidden="1" customWidth="1"/>
    <col min="12811" max="13005" width="9.140625" style="68"/>
    <col min="13006" max="13006" width="6" style="68" customWidth="1"/>
    <col min="13007" max="13007" width="11" style="68" customWidth="1"/>
    <col min="13008" max="13008" width="12.85546875" style="68" customWidth="1"/>
    <col min="13009" max="13009" width="23.28515625" style="68" customWidth="1"/>
    <col min="13010" max="13010" width="24.140625" style="68" customWidth="1"/>
    <col min="13011" max="13011" width="0" style="68" hidden="1" customWidth="1"/>
    <col min="13012" max="13012" width="20.85546875" style="68" customWidth="1"/>
    <col min="13013" max="13013" width="11.5703125" style="68" customWidth="1"/>
    <col min="13014" max="13031" width="0" style="68" hidden="1" customWidth="1"/>
    <col min="13032" max="13037" width="13.85546875" style="68" customWidth="1"/>
    <col min="13038" max="13038" width="0" style="68" hidden="1" customWidth="1"/>
    <col min="13039" max="13039" width="12.5703125" style="68" customWidth="1"/>
    <col min="13040" max="13040" width="13.140625" style="68" customWidth="1"/>
    <col min="13041" max="13041" width="12.5703125" style="68" customWidth="1"/>
    <col min="13042" max="13042" width="11.5703125" style="68" customWidth="1"/>
    <col min="13043" max="13044" width="12.42578125" style="68" customWidth="1"/>
    <col min="13045" max="13045" width="10.42578125" style="68" customWidth="1"/>
    <col min="13046" max="13046" width="12" style="68" customWidth="1"/>
    <col min="13047" max="13047" width="11.85546875" style="68" customWidth="1"/>
    <col min="13048" max="13048" width="9.42578125" style="68" customWidth="1"/>
    <col min="13049" max="13049" width="12.42578125" style="68" customWidth="1"/>
    <col min="13050" max="13051" width="12.5703125" style="68" customWidth="1"/>
    <col min="13052" max="13052" width="13" style="68" customWidth="1"/>
    <col min="13053" max="13053" width="12" style="68" customWidth="1"/>
    <col min="13054" max="13054" width="12.42578125" style="68" customWidth="1"/>
    <col min="13055" max="13055" width="12.5703125" style="68" customWidth="1"/>
    <col min="13056" max="13056" width="14.5703125" style="68" customWidth="1"/>
    <col min="13057" max="13057" width="12.42578125" style="68" customWidth="1"/>
    <col min="13058" max="13058" width="12" style="68" customWidth="1"/>
    <col min="13059" max="13059" width="12.140625" style="68" customWidth="1"/>
    <col min="13060" max="13060" width="14.5703125" style="68" customWidth="1"/>
    <col min="13061" max="13061" width="16" style="68" customWidth="1"/>
    <col min="13062" max="13062" width="13.42578125" style="68" customWidth="1"/>
    <col min="13063" max="13066" width="0" style="68" hidden="1" customWidth="1"/>
    <col min="13067" max="13261" width="9.140625" style="68"/>
    <col min="13262" max="13262" width="6" style="68" customWidth="1"/>
    <col min="13263" max="13263" width="11" style="68" customWidth="1"/>
    <col min="13264" max="13264" width="12.85546875" style="68" customWidth="1"/>
    <col min="13265" max="13265" width="23.28515625" style="68" customWidth="1"/>
    <col min="13266" max="13266" width="24.140625" style="68" customWidth="1"/>
    <col min="13267" max="13267" width="0" style="68" hidden="1" customWidth="1"/>
    <col min="13268" max="13268" width="20.85546875" style="68" customWidth="1"/>
    <col min="13269" max="13269" width="11.5703125" style="68" customWidth="1"/>
    <col min="13270" max="13287" width="0" style="68" hidden="1" customWidth="1"/>
    <col min="13288" max="13293" width="13.85546875" style="68" customWidth="1"/>
    <col min="13294" max="13294" width="0" style="68" hidden="1" customWidth="1"/>
    <col min="13295" max="13295" width="12.5703125" style="68" customWidth="1"/>
    <col min="13296" max="13296" width="13.140625" style="68" customWidth="1"/>
    <col min="13297" max="13297" width="12.5703125" style="68" customWidth="1"/>
    <col min="13298" max="13298" width="11.5703125" style="68" customWidth="1"/>
    <col min="13299" max="13300" width="12.42578125" style="68" customWidth="1"/>
    <col min="13301" max="13301" width="10.42578125" style="68" customWidth="1"/>
    <col min="13302" max="13302" width="12" style="68" customWidth="1"/>
    <col min="13303" max="13303" width="11.85546875" style="68" customWidth="1"/>
    <col min="13304" max="13304" width="9.42578125" style="68" customWidth="1"/>
    <col min="13305" max="13305" width="12.42578125" style="68" customWidth="1"/>
    <col min="13306" max="13307" width="12.5703125" style="68" customWidth="1"/>
    <col min="13308" max="13308" width="13" style="68" customWidth="1"/>
    <col min="13309" max="13309" width="12" style="68" customWidth="1"/>
    <col min="13310" max="13310" width="12.42578125" style="68" customWidth="1"/>
    <col min="13311" max="13311" width="12.5703125" style="68" customWidth="1"/>
    <col min="13312" max="13312" width="14.5703125" style="68" customWidth="1"/>
    <col min="13313" max="13313" width="12.42578125" style="68" customWidth="1"/>
    <col min="13314" max="13314" width="12" style="68" customWidth="1"/>
    <col min="13315" max="13315" width="12.140625" style="68" customWidth="1"/>
    <col min="13316" max="13316" width="14.5703125" style="68" customWidth="1"/>
    <col min="13317" max="13317" width="16" style="68" customWidth="1"/>
    <col min="13318" max="13318" width="13.42578125" style="68" customWidth="1"/>
    <col min="13319" max="13322" width="0" style="68" hidden="1" customWidth="1"/>
    <col min="13323" max="13517" width="9.140625" style="68"/>
    <col min="13518" max="13518" width="6" style="68" customWidth="1"/>
    <col min="13519" max="13519" width="11" style="68" customWidth="1"/>
    <col min="13520" max="13520" width="12.85546875" style="68" customWidth="1"/>
    <col min="13521" max="13521" width="23.28515625" style="68" customWidth="1"/>
    <col min="13522" max="13522" width="24.140625" style="68" customWidth="1"/>
    <col min="13523" max="13523" width="0" style="68" hidden="1" customWidth="1"/>
    <col min="13524" max="13524" width="20.85546875" style="68" customWidth="1"/>
    <col min="13525" max="13525" width="11.5703125" style="68" customWidth="1"/>
    <col min="13526" max="13543" width="0" style="68" hidden="1" customWidth="1"/>
    <col min="13544" max="13549" width="13.85546875" style="68" customWidth="1"/>
    <col min="13550" max="13550" width="0" style="68" hidden="1" customWidth="1"/>
    <col min="13551" max="13551" width="12.5703125" style="68" customWidth="1"/>
    <col min="13552" max="13552" width="13.140625" style="68" customWidth="1"/>
    <col min="13553" max="13553" width="12.5703125" style="68" customWidth="1"/>
    <col min="13554" max="13554" width="11.5703125" style="68" customWidth="1"/>
    <col min="13555" max="13556" width="12.42578125" style="68" customWidth="1"/>
    <col min="13557" max="13557" width="10.42578125" style="68" customWidth="1"/>
    <col min="13558" max="13558" width="12" style="68" customWidth="1"/>
    <col min="13559" max="13559" width="11.85546875" style="68" customWidth="1"/>
    <col min="13560" max="13560" width="9.42578125" style="68" customWidth="1"/>
    <col min="13561" max="13561" width="12.42578125" style="68" customWidth="1"/>
    <col min="13562" max="13563" width="12.5703125" style="68" customWidth="1"/>
    <col min="13564" max="13564" width="13" style="68" customWidth="1"/>
    <col min="13565" max="13565" width="12" style="68" customWidth="1"/>
    <col min="13566" max="13566" width="12.42578125" style="68" customWidth="1"/>
    <col min="13567" max="13567" width="12.5703125" style="68" customWidth="1"/>
    <col min="13568" max="13568" width="14.5703125" style="68" customWidth="1"/>
    <col min="13569" max="13569" width="12.42578125" style="68" customWidth="1"/>
    <col min="13570" max="13570" width="12" style="68" customWidth="1"/>
    <col min="13571" max="13571" width="12.140625" style="68" customWidth="1"/>
    <col min="13572" max="13572" width="14.5703125" style="68" customWidth="1"/>
    <col min="13573" max="13573" width="16" style="68" customWidth="1"/>
    <col min="13574" max="13574" width="13.42578125" style="68" customWidth="1"/>
    <col min="13575" max="13578" width="0" style="68" hidden="1" customWidth="1"/>
    <col min="13579" max="13773" width="9.140625" style="68"/>
    <col min="13774" max="13774" width="6" style="68" customWidth="1"/>
    <col min="13775" max="13775" width="11" style="68" customWidth="1"/>
    <col min="13776" max="13776" width="12.85546875" style="68" customWidth="1"/>
    <col min="13777" max="13777" width="23.28515625" style="68" customWidth="1"/>
    <col min="13778" max="13778" width="24.140625" style="68" customWidth="1"/>
    <col min="13779" max="13779" width="0" style="68" hidden="1" customWidth="1"/>
    <col min="13780" max="13780" width="20.85546875" style="68" customWidth="1"/>
    <col min="13781" max="13781" width="11.5703125" style="68" customWidth="1"/>
    <col min="13782" max="13799" width="0" style="68" hidden="1" customWidth="1"/>
    <col min="13800" max="13805" width="13.85546875" style="68" customWidth="1"/>
    <col min="13806" max="13806" width="0" style="68" hidden="1" customWidth="1"/>
    <col min="13807" max="13807" width="12.5703125" style="68" customWidth="1"/>
    <col min="13808" max="13808" width="13.140625" style="68" customWidth="1"/>
    <col min="13809" max="13809" width="12.5703125" style="68" customWidth="1"/>
    <col min="13810" max="13810" width="11.5703125" style="68" customWidth="1"/>
    <col min="13811" max="13812" width="12.42578125" style="68" customWidth="1"/>
    <col min="13813" max="13813" width="10.42578125" style="68" customWidth="1"/>
    <col min="13814" max="13814" width="12" style="68" customWidth="1"/>
    <col min="13815" max="13815" width="11.85546875" style="68" customWidth="1"/>
    <col min="13816" max="13816" width="9.42578125" style="68" customWidth="1"/>
    <col min="13817" max="13817" width="12.42578125" style="68" customWidth="1"/>
    <col min="13818" max="13819" width="12.5703125" style="68" customWidth="1"/>
    <col min="13820" max="13820" width="13" style="68" customWidth="1"/>
    <col min="13821" max="13821" width="12" style="68" customWidth="1"/>
    <col min="13822" max="13822" width="12.42578125" style="68" customWidth="1"/>
    <col min="13823" max="13823" width="12.5703125" style="68" customWidth="1"/>
    <col min="13824" max="13824" width="14.5703125" style="68" customWidth="1"/>
    <col min="13825" max="13825" width="12.42578125" style="68" customWidth="1"/>
    <col min="13826" max="13826" width="12" style="68" customWidth="1"/>
    <col min="13827" max="13827" width="12.140625" style="68" customWidth="1"/>
    <col min="13828" max="13828" width="14.5703125" style="68" customWidth="1"/>
    <col min="13829" max="13829" width="16" style="68" customWidth="1"/>
    <col min="13830" max="13830" width="13.42578125" style="68" customWidth="1"/>
    <col min="13831" max="13834" width="0" style="68" hidden="1" customWidth="1"/>
    <col min="13835" max="14029" width="9.140625" style="68"/>
    <col min="14030" max="14030" width="6" style="68" customWidth="1"/>
    <col min="14031" max="14031" width="11" style="68" customWidth="1"/>
    <col min="14032" max="14032" width="12.85546875" style="68" customWidth="1"/>
    <col min="14033" max="14033" width="23.28515625" style="68" customWidth="1"/>
    <col min="14034" max="14034" width="24.140625" style="68" customWidth="1"/>
    <col min="14035" max="14035" width="0" style="68" hidden="1" customWidth="1"/>
    <col min="14036" max="14036" width="20.85546875" style="68" customWidth="1"/>
    <col min="14037" max="14037" width="11.5703125" style="68" customWidth="1"/>
    <col min="14038" max="14055" width="0" style="68" hidden="1" customWidth="1"/>
    <col min="14056" max="14061" width="13.85546875" style="68" customWidth="1"/>
    <col min="14062" max="14062" width="0" style="68" hidden="1" customWidth="1"/>
    <col min="14063" max="14063" width="12.5703125" style="68" customWidth="1"/>
    <col min="14064" max="14064" width="13.140625" style="68" customWidth="1"/>
    <col min="14065" max="14065" width="12.5703125" style="68" customWidth="1"/>
    <col min="14066" max="14066" width="11.5703125" style="68" customWidth="1"/>
    <col min="14067" max="14068" width="12.42578125" style="68" customWidth="1"/>
    <col min="14069" max="14069" width="10.42578125" style="68" customWidth="1"/>
    <col min="14070" max="14070" width="12" style="68" customWidth="1"/>
    <col min="14071" max="14071" width="11.85546875" style="68" customWidth="1"/>
    <col min="14072" max="14072" width="9.42578125" style="68" customWidth="1"/>
    <col min="14073" max="14073" width="12.42578125" style="68" customWidth="1"/>
    <col min="14074" max="14075" width="12.5703125" style="68" customWidth="1"/>
    <col min="14076" max="14076" width="13" style="68" customWidth="1"/>
    <col min="14077" max="14077" width="12" style="68" customWidth="1"/>
    <col min="14078" max="14078" width="12.42578125" style="68" customWidth="1"/>
    <col min="14079" max="14079" width="12.5703125" style="68" customWidth="1"/>
    <col min="14080" max="14080" width="14.5703125" style="68" customWidth="1"/>
    <col min="14081" max="14081" width="12.42578125" style="68" customWidth="1"/>
    <col min="14082" max="14082" width="12" style="68" customWidth="1"/>
    <col min="14083" max="14083" width="12.140625" style="68" customWidth="1"/>
    <col min="14084" max="14084" width="14.5703125" style="68" customWidth="1"/>
    <col min="14085" max="14085" width="16" style="68" customWidth="1"/>
    <col min="14086" max="14086" width="13.42578125" style="68" customWidth="1"/>
    <col min="14087" max="14090" width="0" style="68" hidden="1" customWidth="1"/>
    <col min="14091" max="14285" width="9.140625" style="68"/>
    <col min="14286" max="14286" width="6" style="68" customWidth="1"/>
    <col min="14287" max="14287" width="11" style="68" customWidth="1"/>
    <col min="14288" max="14288" width="12.85546875" style="68" customWidth="1"/>
    <col min="14289" max="14289" width="23.28515625" style="68" customWidth="1"/>
    <col min="14290" max="14290" width="24.140625" style="68" customWidth="1"/>
    <col min="14291" max="14291" width="0" style="68" hidden="1" customWidth="1"/>
    <col min="14292" max="14292" width="20.85546875" style="68" customWidth="1"/>
    <col min="14293" max="14293" width="11.5703125" style="68" customWidth="1"/>
    <col min="14294" max="14311" width="0" style="68" hidden="1" customWidth="1"/>
    <col min="14312" max="14317" width="13.85546875" style="68" customWidth="1"/>
    <col min="14318" max="14318" width="0" style="68" hidden="1" customWidth="1"/>
    <col min="14319" max="14319" width="12.5703125" style="68" customWidth="1"/>
    <col min="14320" max="14320" width="13.140625" style="68" customWidth="1"/>
    <col min="14321" max="14321" width="12.5703125" style="68" customWidth="1"/>
    <col min="14322" max="14322" width="11.5703125" style="68" customWidth="1"/>
    <col min="14323" max="14324" width="12.42578125" style="68" customWidth="1"/>
    <col min="14325" max="14325" width="10.42578125" style="68" customWidth="1"/>
    <col min="14326" max="14326" width="12" style="68" customWidth="1"/>
    <col min="14327" max="14327" width="11.85546875" style="68" customWidth="1"/>
    <col min="14328" max="14328" width="9.42578125" style="68" customWidth="1"/>
    <col min="14329" max="14329" width="12.42578125" style="68" customWidth="1"/>
    <col min="14330" max="14331" width="12.5703125" style="68" customWidth="1"/>
    <col min="14332" max="14332" width="13" style="68" customWidth="1"/>
    <col min="14333" max="14333" width="12" style="68" customWidth="1"/>
    <col min="14334" max="14334" width="12.42578125" style="68" customWidth="1"/>
    <col min="14335" max="14335" width="12.5703125" style="68" customWidth="1"/>
    <col min="14336" max="14336" width="14.5703125" style="68" customWidth="1"/>
    <col min="14337" max="14337" width="12.42578125" style="68" customWidth="1"/>
    <col min="14338" max="14338" width="12" style="68" customWidth="1"/>
    <col min="14339" max="14339" width="12.140625" style="68" customWidth="1"/>
    <col min="14340" max="14340" width="14.5703125" style="68" customWidth="1"/>
    <col min="14341" max="14341" width="16" style="68" customWidth="1"/>
    <col min="14342" max="14342" width="13.42578125" style="68" customWidth="1"/>
    <col min="14343" max="14346" width="0" style="68" hidden="1" customWidth="1"/>
    <col min="14347" max="14541" width="9.140625" style="68"/>
    <col min="14542" max="14542" width="6" style="68" customWidth="1"/>
    <col min="14543" max="14543" width="11" style="68" customWidth="1"/>
    <col min="14544" max="14544" width="12.85546875" style="68" customWidth="1"/>
    <col min="14545" max="14545" width="23.28515625" style="68" customWidth="1"/>
    <col min="14546" max="14546" width="24.140625" style="68" customWidth="1"/>
    <col min="14547" max="14547" width="0" style="68" hidden="1" customWidth="1"/>
    <col min="14548" max="14548" width="20.85546875" style="68" customWidth="1"/>
    <col min="14549" max="14549" width="11.5703125" style="68" customWidth="1"/>
    <col min="14550" max="14567" width="0" style="68" hidden="1" customWidth="1"/>
    <col min="14568" max="14573" width="13.85546875" style="68" customWidth="1"/>
    <col min="14574" max="14574" width="0" style="68" hidden="1" customWidth="1"/>
    <col min="14575" max="14575" width="12.5703125" style="68" customWidth="1"/>
    <col min="14576" max="14576" width="13.140625" style="68" customWidth="1"/>
    <col min="14577" max="14577" width="12.5703125" style="68" customWidth="1"/>
    <col min="14578" max="14578" width="11.5703125" style="68" customWidth="1"/>
    <col min="14579" max="14580" width="12.42578125" style="68" customWidth="1"/>
    <col min="14581" max="14581" width="10.42578125" style="68" customWidth="1"/>
    <col min="14582" max="14582" width="12" style="68" customWidth="1"/>
    <col min="14583" max="14583" width="11.85546875" style="68" customWidth="1"/>
    <col min="14584" max="14584" width="9.42578125" style="68" customWidth="1"/>
    <col min="14585" max="14585" width="12.42578125" style="68" customWidth="1"/>
    <col min="14586" max="14587" width="12.5703125" style="68" customWidth="1"/>
    <col min="14588" max="14588" width="13" style="68" customWidth="1"/>
    <col min="14589" max="14589" width="12" style="68" customWidth="1"/>
    <col min="14590" max="14590" width="12.42578125" style="68" customWidth="1"/>
    <col min="14591" max="14591" width="12.5703125" style="68" customWidth="1"/>
    <col min="14592" max="14592" width="14.5703125" style="68" customWidth="1"/>
    <col min="14593" max="14593" width="12.42578125" style="68" customWidth="1"/>
    <col min="14594" max="14594" width="12" style="68" customWidth="1"/>
    <col min="14595" max="14595" width="12.140625" style="68" customWidth="1"/>
    <col min="14596" max="14596" width="14.5703125" style="68" customWidth="1"/>
    <col min="14597" max="14597" width="16" style="68" customWidth="1"/>
    <col min="14598" max="14598" width="13.42578125" style="68" customWidth="1"/>
    <col min="14599" max="14602" width="0" style="68" hidden="1" customWidth="1"/>
    <col min="14603" max="14797" width="9.140625" style="68"/>
    <col min="14798" max="14798" width="6" style="68" customWidth="1"/>
    <col min="14799" max="14799" width="11" style="68" customWidth="1"/>
    <col min="14800" max="14800" width="12.85546875" style="68" customWidth="1"/>
    <col min="14801" max="14801" width="23.28515625" style="68" customWidth="1"/>
    <col min="14802" max="14802" width="24.140625" style="68" customWidth="1"/>
    <col min="14803" max="14803" width="0" style="68" hidden="1" customWidth="1"/>
    <col min="14804" max="14804" width="20.85546875" style="68" customWidth="1"/>
    <col min="14805" max="14805" width="11.5703125" style="68" customWidth="1"/>
    <col min="14806" max="14823" width="0" style="68" hidden="1" customWidth="1"/>
    <col min="14824" max="14829" width="13.85546875" style="68" customWidth="1"/>
    <col min="14830" max="14830" width="0" style="68" hidden="1" customWidth="1"/>
    <col min="14831" max="14831" width="12.5703125" style="68" customWidth="1"/>
    <col min="14832" max="14832" width="13.140625" style="68" customWidth="1"/>
    <col min="14833" max="14833" width="12.5703125" style="68" customWidth="1"/>
    <col min="14834" max="14834" width="11.5703125" style="68" customWidth="1"/>
    <col min="14835" max="14836" width="12.42578125" style="68" customWidth="1"/>
    <col min="14837" max="14837" width="10.42578125" style="68" customWidth="1"/>
    <col min="14838" max="14838" width="12" style="68" customWidth="1"/>
    <col min="14839" max="14839" width="11.85546875" style="68" customWidth="1"/>
    <col min="14840" max="14840" width="9.42578125" style="68" customWidth="1"/>
    <col min="14841" max="14841" width="12.42578125" style="68" customWidth="1"/>
    <col min="14842" max="14843" width="12.5703125" style="68" customWidth="1"/>
    <col min="14844" max="14844" width="13" style="68" customWidth="1"/>
    <col min="14845" max="14845" width="12" style="68" customWidth="1"/>
    <col min="14846" max="14846" width="12.42578125" style="68" customWidth="1"/>
    <col min="14847" max="14847" width="12.5703125" style="68" customWidth="1"/>
    <col min="14848" max="14848" width="14.5703125" style="68" customWidth="1"/>
    <col min="14849" max="14849" width="12.42578125" style="68" customWidth="1"/>
    <col min="14850" max="14850" width="12" style="68" customWidth="1"/>
    <col min="14851" max="14851" width="12.140625" style="68" customWidth="1"/>
    <col min="14852" max="14852" width="14.5703125" style="68" customWidth="1"/>
    <col min="14853" max="14853" width="16" style="68" customWidth="1"/>
    <col min="14854" max="14854" width="13.42578125" style="68" customWidth="1"/>
    <col min="14855" max="14858" width="0" style="68" hidden="1" customWidth="1"/>
    <col min="14859" max="15053" width="9.140625" style="68"/>
    <col min="15054" max="15054" width="6" style="68" customWidth="1"/>
    <col min="15055" max="15055" width="11" style="68" customWidth="1"/>
    <col min="15056" max="15056" width="12.85546875" style="68" customWidth="1"/>
    <col min="15057" max="15057" width="23.28515625" style="68" customWidth="1"/>
    <col min="15058" max="15058" width="24.140625" style="68" customWidth="1"/>
    <col min="15059" max="15059" width="0" style="68" hidden="1" customWidth="1"/>
    <col min="15060" max="15060" width="20.85546875" style="68" customWidth="1"/>
    <col min="15061" max="15061" width="11.5703125" style="68" customWidth="1"/>
    <col min="15062" max="15079" width="0" style="68" hidden="1" customWidth="1"/>
    <col min="15080" max="15085" width="13.85546875" style="68" customWidth="1"/>
    <col min="15086" max="15086" width="0" style="68" hidden="1" customWidth="1"/>
    <col min="15087" max="15087" width="12.5703125" style="68" customWidth="1"/>
    <col min="15088" max="15088" width="13.140625" style="68" customWidth="1"/>
    <col min="15089" max="15089" width="12.5703125" style="68" customWidth="1"/>
    <col min="15090" max="15090" width="11.5703125" style="68" customWidth="1"/>
    <col min="15091" max="15092" width="12.42578125" style="68" customWidth="1"/>
    <col min="15093" max="15093" width="10.42578125" style="68" customWidth="1"/>
    <col min="15094" max="15094" width="12" style="68" customWidth="1"/>
    <col min="15095" max="15095" width="11.85546875" style="68" customWidth="1"/>
    <col min="15096" max="15096" width="9.42578125" style="68" customWidth="1"/>
    <col min="15097" max="15097" width="12.42578125" style="68" customWidth="1"/>
    <col min="15098" max="15099" width="12.5703125" style="68" customWidth="1"/>
    <col min="15100" max="15100" width="13" style="68" customWidth="1"/>
    <col min="15101" max="15101" width="12" style="68" customWidth="1"/>
    <col min="15102" max="15102" width="12.42578125" style="68" customWidth="1"/>
    <col min="15103" max="15103" width="12.5703125" style="68" customWidth="1"/>
    <col min="15104" max="15104" width="14.5703125" style="68" customWidth="1"/>
    <col min="15105" max="15105" width="12.42578125" style="68" customWidth="1"/>
    <col min="15106" max="15106" width="12" style="68" customWidth="1"/>
    <col min="15107" max="15107" width="12.140625" style="68" customWidth="1"/>
    <col min="15108" max="15108" width="14.5703125" style="68" customWidth="1"/>
    <col min="15109" max="15109" width="16" style="68" customWidth="1"/>
    <col min="15110" max="15110" width="13.42578125" style="68" customWidth="1"/>
    <col min="15111" max="15114" width="0" style="68" hidden="1" customWidth="1"/>
    <col min="15115" max="15309" width="9.140625" style="68"/>
    <col min="15310" max="15310" width="6" style="68" customWidth="1"/>
    <col min="15311" max="15311" width="11" style="68" customWidth="1"/>
    <col min="15312" max="15312" width="12.85546875" style="68" customWidth="1"/>
    <col min="15313" max="15313" width="23.28515625" style="68" customWidth="1"/>
    <col min="15314" max="15314" width="24.140625" style="68" customWidth="1"/>
    <col min="15315" max="15315" width="0" style="68" hidden="1" customWidth="1"/>
    <col min="15316" max="15316" width="20.85546875" style="68" customWidth="1"/>
    <col min="15317" max="15317" width="11.5703125" style="68" customWidth="1"/>
    <col min="15318" max="15335" width="0" style="68" hidden="1" customWidth="1"/>
    <col min="15336" max="15341" width="13.85546875" style="68" customWidth="1"/>
    <col min="15342" max="15342" width="0" style="68" hidden="1" customWidth="1"/>
    <col min="15343" max="15343" width="12.5703125" style="68" customWidth="1"/>
    <col min="15344" max="15344" width="13.140625" style="68" customWidth="1"/>
    <col min="15345" max="15345" width="12.5703125" style="68" customWidth="1"/>
    <col min="15346" max="15346" width="11.5703125" style="68" customWidth="1"/>
    <col min="15347" max="15348" width="12.42578125" style="68" customWidth="1"/>
    <col min="15349" max="15349" width="10.42578125" style="68" customWidth="1"/>
    <col min="15350" max="15350" width="12" style="68" customWidth="1"/>
    <col min="15351" max="15351" width="11.85546875" style="68" customWidth="1"/>
    <col min="15352" max="15352" width="9.42578125" style="68" customWidth="1"/>
    <col min="15353" max="15353" width="12.42578125" style="68" customWidth="1"/>
    <col min="15354" max="15355" width="12.5703125" style="68" customWidth="1"/>
    <col min="15356" max="15356" width="13" style="68" customWidth="1"/>
    <col min="15357" max="15357" width="12" style="68" customWidth="1"/>
    <col min="15358" max="15358" width="12.42578125" style="68" customWidth="1"/>
    <col min="15359" max="15359" width="12.5703125" style="68" customWidth="1"/>
    <col min="15360" max="15360" width="14.5703125" style="68" customWidth="1"/>
    <col min="15361" max="15361" width="12.42578125" style="68" customWidth="1"/>
    <col min="15362" max="15362" width="12" style="68" customWidth="1"/>
    <col min="15363" max="15363" width="12.140625" style="68" customWidth="1"/>
    <col min="15364" max="15364" width="14.5703125" style="68" customWidth="1"/>
    <col min="15365" max="15365" width="16" style="68" customWidth="1"/>
    <col min="15366" max="15366" width="13.42578125" style="68" customWidth="1"/>
    <col min="15367" max="15370" width="0" style="68" hidden="1" customWidth="1"/>
    <col min="15371" max="15565" width="9.140625" style="68"/>
    <col min="15566" max="15566" width="6" style="68" customWidth="1"/>
    <col min="15567" max="15567" width="11" style="68" customWidth="1"/>
    <col min="15568" max="15568" width="12.85546875" style="68" customWidth="1"/>
    <col min="15569" max="15569" width="23.28515625" style="68" customWidth="1"/>
    <col min="15570" max="15570" width="24.140625" style="68" customWidth="1"/>
    <col min="15571" max="15571" width="0" style="68" hidden="1" customWidth="1"/>
    <col min="15572" max="15572" width="20.85546875" style="68" customWidth="1"/>
    <col min="15573" max="15573" width="11.5703125" style="68" customWidth="1"/>
    <col min="15574" max="15591" width="0" style="68" hidden="1" customWidth="1"/>
    <col min="15592" max="15597" width="13.85546875" style="68" customWidth="1"/>
    <col min="15598" max="15598" width="0" style="68" hidden="1" customWidth="1"/>
    <col min="15599" max="15599" width="12.5703125" style="68" customWidth="1"/>
    <col min="15600" max="15600" width="13.140625" style="68" customWidth="1"/>
    <col min="15601" max="15601" width="12.5703125" style="68" customWidth="1"/>
    <col min="15602" max="15602" width="11.5703125" style="68" customWidth="1"/>
    <col min="15603" max="15604" width="12.42578125" style="68" customWidth="1"/>
    <col min="15605" max="15605" width="10.42578125" style="68" customWidth="1"/>
    <col min="15606" max="15606" width="12" style="68" customWidth="1"/>
    <col min="15607" max="15607" width="11.85546875" style="68" customWidth="1"/>
    <col min="15608" max="15608" width="9.42578125" style="68" customWidth="1"/>
    <col min="15609" max="15609" width="12.42578125" style="68" customWidth="1"/>
    <col min="15610" max="15611" width="12.5703125" style="68" customWidth="1"/>
    <col min="15612" max="15612" width="13" style="68" customWidth="1"/>
    <col min="15613" max="15613" width="12" style="68" customWidth="1"/>
    <col min="15614" max="15614" width="12.42578125" style="68" customWidth="1"/>
    <col min="15615" max="15615" width="12.5703125" style="68" customWidth="1"/>
    <col min="15616" max="15616" width="14.5703125" style="68" customWidth="1"/>
    <col min="15617" max="15617" width="12.42578125" style="68" customWidth="1"/>
    <col min="15618" max="15618" width="12" style="68" customWidth="1"/>
    <col min="15619" max="15619" width="12.140625" style="68" customWidth="1"/>
    <col min="15620" max="15620" width="14.5703125" style="68" customWidth="1"/>
    <col min="15621" max="15621" width="16" style="68" customWidth="1"/>
    <col min="15622" max="15622" width="13.42578125" style="68" customWidth="1"/>
    <col min="15623" max="15626" width="0" style="68" hidden="1" customWidth="1"/>
    <col min="15627" max="15821" width="9.140625" style="68"/>
    <col min="15822" max="15822" width="6" style="68" customWidth="1"/>
    <col min="15823" max="15823" width="11" style="68" customWidth="1"/>
    <col min="15824" max="15824" width="12.85546875" style="68" customWidth="1"/>
    <col min="15825" max="15825" width="23.28515625" style="68" customWidth="1"/>
    <col min="15826" max="15826" width="24.140625" style="68" customWidth="1"/>
    <col min="15827" max="15827" width="0" style="68" hidden="1" customWidth="1"/>
    <col min="15828" max="15828" width="20.85546875" style="68" customWidth="1"/>
    <col min="15829" max="15829" width="11.5703125" style="68" customWidth="1"/>
    <col min="15830" max="15847" width="0" style="68" hidden="1" customWidth="1"/>
    <col min="15848" max="15853" width="13.85546875" style="68" customWidth="1"/>
    <col min="15854" max="15854" width="0" style="68" hidden="1" customWidth="1"/>
    <col min="15855" max="15855" width="12.5703125" style="68" customWidth="1"/>
    <col min="15856" max="15856" width="13.140625" style="68" customWidth="1"/>
    <col min="15857" max="15857" width="12.5703125" style="68" customWidth="1"/>
    <col min="15858" max="15858" width="11.5703125" style="68" customWidth="1"/>
    <col min="15859" max="15860" width="12.42578125" style="68" customWidth="1"/>
    <col min="15861" max="15861" width="10.42578125" style="68" customWidth="1"/>
    <col min="15862" max="15862" width="12" style="68" customWidth="1"/>
    <col min="15863" max="15863" width="11.85546875" style="68" customWidth="1"/>
    <col min="15864" max="15864" width="9.42578125" style="68" customWidth="1"/>
    <col min="15865" max="15865" width="12.42578125" style="68" customWidth="1"/>
    <col min="15866" max="15867" width="12.5703125" style="68" customWidth="1"/>
    <col min="15868" max="15868" width="13" style="68" customWidth="1"/>
    <col min="15869" max="15869" width="12" style="68" customWidth="1"/>
    <col min="15870" max="15870" width="12.42578125" style="68" customWidth="1"/>
    <col min="15871" max="15871" width="12.5703125" style="68" customWidth="1"/>
    <col min="15872" max="15872" width="14.5703125" style="68" customWidth="1"/>
    <col min="15873" max="15873" width="12.42578125" style="68" customWidth="1"/>
    <col min="15874" max="15874" width="12" style="68" customWidth="1"/>
    <col min="15875" max="15875" width="12.140625" style="68" customWidth="1"/>
    <col min="15876" max="15876" width="14.5703125" style="68" customWidth="1"/>
    <col min="15877" max="15877" width="16" style="68" customWidth="1"/>
    <col min="15878" max="15878" width="13.42578125" style="68" customWidth="1"/>
    <col min="15879" max="15882" width="0" style="68" hidden="1" customWidth="1"/>
    <col min="15883" max="16077" width="9.140625" style="68"/>
    <col min="16078" max="16078" width="6" style="68" customWidth="1"/>
    <col min="16079" max="16079" width="11" style="68" customWidth="1"/>
    <col min="16080" max="16080" width="12.85546875" style="68" customWidth="1"/>
    <col min="16081" max="16081" width="23.28515625" style="68" customWidth="1"/>
    <col min="16082" max="16082" width="24.140625" style="68" customWidth="1"/>
    <col min="16083" max="16083" width="0" style="68" hidden="1" customWidth="1"/>
    <col min="16084" max="16084" width="20.85546875" style="68" customWidth="1"/>
    <col min="16085" max="16085" width="11.5703125" style="68" customWidth="1"/>
    <col min="16086" max="16103" width="0" style="68" hidden="1" customWidth="1"/>
    <col min="16104" max="16109" width="13.85546875" style="68" customWidth="1"/>
    <col min="16110" max="16110" width="0" style="68" hidden="1" customWidth="1"/>
    <col min="16111" max="16111" width="12.5703125" style="68" customWidth="1"/>
    <col min="16112" max="16112" width="13.140625" style="68" customWidth="1"/>
    <col min="16113" max="16113" width="12.5703125" style="68" customWidth="1"/>
    <col min="16114" max="16114" width="11.5703125" style="68" customWidth="1"/>
    <col min="16115" max="16116" width="12.42578125" style="68" customWidth="1"/>
    <col min="16117" max="16117" width="10.42578125" style="68" customWidth="1"/>
    <col min="16118" max="16118" width="12" style="68" customWidth="1"/>
    <col min="16119" max="16119" width="11.85546875" style="68" customWidth="1"/>
    <col min="16120" max="16120" width="9.42578125" style="68" customWidth="1"/>
    <col min="16121" max="16121" width="12.42578125" style="68" customWidth="1"/>
    <col min="16122" max="16123" width="12.5703125" style="68" customWidth="1"/>
    <col min="16124" max="16124" width="13" style="68" customWidth="1"/>
    <col min="16125" max="16125" width="12" style="68" customWidth="1"/>
    <col min="16126" max="16126" width="12.42578125" style="68" customWidth="1"/>
    <col min="16127" max="16127" width="12.5703125" style="68" customWidth="1"/>
    <col min="16128" max="16128" width="14.5703125" style="68" customWidth="1"/>
    <col min="16129" max="16129" width="12.42578125" style="68" customWidth="1"/>
    <col min="16130" max="16130" width="12" style="68" customWidth="1"/>
    <col min="16131" max="16131" width="12.140625" style="68" customWidth="1"/>
    <col min="16132" max="16132" width="14.5703125" style="68" customWidth="1"/>
    <col min="16133" max="16133" width="16" style="68" customWidth="1"/>
    <col min="16134" max="16134" width="13.42578125" style="68" customWidth="1"/>
    <col min="16135" max="16138" width="0" style="68" hidden="1" customWidth="1"/>
    <col min="16139" max="16384" width="9.140625" style="68"/>
  </cols>
  <sheetData>
    <row r="1" spans="1:34" ht="53.25" customHeight="1">
      <c r="A1" s="296" t="s">
        <v>223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4" ht="58.5" customHeight="1">
      <c r="A2" s="285" t="s">
        <v>18</v>
      </c>
      <c r="B2" s="285" t="s">
        <v>19</v>
      </c>
      <c r="C2" s="286" t="s">
        <v>20</v>
      </c>
      <c r="D2" s="286" t="s">
        <v>21</v>
      </c>
      <c r="E2" s="285" t="s">
        <v>21</v>
      </c>
      <c r="F2" s="285" t="s">
        <v>173</v>
      </c>
      <c r="G2" s="285" t="s">
        <v>22</v>
      </c>
      <c r="H2" s="294" t="s">
        <v>185</v>
      </c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</row>
    <row r="3" spans="1:34" ht="30.75" customHeight="1">
      <c r="A3" s="285"/>
      <c r="B3" s="285"/>
      <c r="C3" s="286"/>
      <c r="D3" s="286"/>
      <c r="E3" s="285"/>
      <c r="F3" s="285"/>
      <c r="G3" s="285"/>
      <c r="H3" s="285" t="s">
        <v>23</v>
      </c>
      <c r="I3" s="285"/>
      <c r="J3" s="285"/>
      <c r="K3" s="285" t="s">
        <v>24</v>
      </c>
      <c r="L3" s="285"/>
      <c r="M3" s="285"/>
      <c r="N3" s="291" t="s">
        <v>25</v>
      </c>
      <c r="O3" s="291"/>
      <c r="P3" s="291"/>
      <c r="Q3" s="291" t="s">
        <v>26</v>
      </c>
      <c r="R3" s="291"/>
      <c r="S3" s="291"/>
      <c r="T3" s="291" t="s">
        <v>27</v>
      </c>
      <c r="U3" s="291"/>
      <c r="V3" s="291"/>
      <c r="W3" s="291" t="s">
        <v>28</v>
      </c>
      <c r="X3" s="291"/>
      <c r="Y3" s="291"/>
      <c r="Z3" s="291" t="s">
        <v>187</v>
      </c>
      <c r="AA3" s="291"/>
      <c r="AB3" s="291"/>
      <c r="AC3" s="291" t="s">
        <v>188</v>
      </c>
      <c r="AD3" s="291"/>
      <c r="AE3" s="291"/>
    </row>
    <row r="4" spans="1:34" ht="19.5" customHeight="1">
      <c r="A4" s="285"/>
      <c r="B4" s="285"/>
      <c r="C4" s="286"/>
      <c r="D4" s="286"/>
      <c r="E4" s="285"/>
      <c r="F4" s="285"/>
      <c r="G4" s="285"/>
      <c r="H4" s="268" t="s">
        <v>29</v>
      </c>
      <c r="I4" s="268" t="s">
        <v>30</v>
      </c>
      <c r="J4" s="268" t="s">
        <v>31</v>
      </c>
      <c r="K4" s="268" t="s">
        <v>29</v>
      </c>
      <c r="L4" s="268" t="s">
        <v>30</v>
      </c>
      <c r="M4" s="268" t="s">
        <v>31</v>
      </c>
      <c r="N4" s="285" t="s">
        <v>29</v>
      </c>
      <c r="O4" s="285" t="s">
        <v>30</v>
      </c>
      <c r="P4" s="285" t="s">
        <v>31</v>
      </c>
      <c r="Q4" s="293" t="s">
        <v>29</v>
      </c>
      <c r="R4" s="285" t="s">
        <v>30</v>
      </c>
      <c r="S4" s="285" t="s">
        <v>31</v>
      </c>
      <c r="T4" s="293" t="s">
        <v>29</v>
      </c>
      <c r="U4" s="285" t="s">
        <v>30</v>
      </c>
      <c r="V4" s="285" t="s">
        <v>31</v>
      </c>
      <c r="W4" s="293" t="s">
        <v>29</v>
      </c>
      <c r="X4" s="285" t="s">
        <v>30</v>
      </c>
      <c r="Y4" s="285" t="s">
        <v>31</v>
      </c>
      <c r="Z4" s="293" t="s">
        <v>29</v>
      </c>
      <c r="AA4" s="285" t="s">
        <v>30</v>
      </c>
      <c r="AB4" s="285" t="s">
        <v>31</v>
      </c>
      <c r="AC4" s="293" t="s">
        <v>29</v>
      </c>
      <c r="AD4" s="285" t="s">
        <v>30</v>
      </c>
      <c r="AE4" s="285" t="s">
        <v>31</v>
      </c>
    </row>
    <row r="5" spans="1:34" ht="32.25" customHeight="1">
      <c r="A5" s="285"/>
      <c r="B5" s="285"/>
      <c r="C5" s="286"/>
      <c r="D5" s="286"/>
      <c r="E5" s="285"/>
      <c r="F5" s="285"/>
      <c r="G5" s="285"/>
      <c r="H5" s="268"/>
      <c r="I5" s="268" t="s">
        <v>120</v>
      </c>
      <c r="J5" s="268" t="s">
        <v>118</v>
      </c>
      <c r="K5" s="268" t="s">
        <v>119</v>
      </c>
      <c r="L5" s="268"/>
      <c r="M5" s="268"/>
      <c r="N5" s="285"/>
      <c r="O5" s="285"/>
      <c r="P5" s="285"/>
      <c r="Q5" s="293"/>
      <c r="R5" s="285"/>
      <c r="S5" s="285"/>
      <c r="T5" s="293"/>
      <c r="U5" s="285"/>
      <c r="V5" s="285"/>
      <c r="W5" s="293"/>
      <c r="X5" s="285"/>
      <c r="Y5" s="285"/>
      <c r="Z5" s="293"/>
      <c r="AA5" s="285"/>
      <c r="AB5" s="285"/>
      <c r="AC5" s="293"/>
      <c r="AD5" s="285"/>
      <c r="AE5" s="285"/>
    </row>
    <row r="6" spans="1:34" ht="63.75" customHeight="1">
      <c r="A6" s="285" t="s">
        <v>33</v>
      </c>
      <c r="B6" s="285" t="s">
        <v>34</v>
      </c>
      <c r="C6" s="285" t="s">
        <v>35</v>
      </c>
      <c r="D6" s="286" t="s">
        <v>198</v>
      </c>
      <c r="E6" s="285"/>
      <c r="F6" s="268" t="s">
        <v>36</v>
      </c>
      <c r="G6" s="268" t="s">
        <v>37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230">
        <v>0</v>
      </c>
      <c r="Y6" s="230">
        <v>0</v>
      </c>
      <c r="Z6" s="282">
        <v>0</v>
      </c>
      <c r="AA6" s="282">
        <v>0</v>
      </c>
      <c r="AB6" s="282">
        <v>0</v>
      </c>
      <c r="AC6" s="282">
        <v>0</v>
      </c>
      <c r="AD6" s="282" t="s">
        <v>189</v>
      </c>
      <c r="AE6" s="282" t="s">
        <v>189</v>
      </c>
    </row>
    <row r="7" spans="1:34" ht="63.75" customHeight="1">
      <c r="A7" s="285"/>
      <c r="B7" s="285"/>
      <c r="C7" s="285"/>
      <c r="D7" s="286"/>
      <c r="E7" s="285"/>
      <c r="F7" s="268" t="s">
        <v>38</v>
      </c>
      <c r="G7" s="268" t="str">
        <f>G6</f>
        <v>закрытая</v>
      </c>
      <c r="H7" s="229">
        <v>0</v>
      </c>
      <c r="I7" s="229">
        <v>2920.3937999999998</v>
      </c>
      <c r="J7" s="229">
        <v>2920.3937999999998</v>
      </c>
      <c r="K7" s="229">
        <v>0</v>
      </c>
      <c r="L7" s="229">
        <v>3085.9819654582057</v>
      </c>
      <c r="M7" s="229">
        <v>3085.9819654582057</v>
      </c>
      <c r="N7" s="229">
        <v>0</v>
      </c>
      <c r="O7" s="229">
        <v>2918.94</v>
      </c>
      <c r="P7" s="229">
        <v>2918.94</v>
      </c>
      <c r="Q7" s="229">
        <v>0</v>
      </c>
      <c r="R7" s="229">
        <v>2918.94</v>
      </c>
      <c r="S7" s="229">
        <v>2918.94</v>
      </c>
      <c r="T7" s="229">
        <v>0</v>
      </c>
      <c r="U7" s="229">
        <v>2765.54</v>
      </c>
      <c r="V7" s="229">
        <v>2765.54</v>
      </c>
      <c r="W7" s="230">
        <v>0</v>
      </c>
      <c r="X7" s="230">
        <v>2765.54</v>
      </c>
      <c r="Y7" s="230">
        <v>2765.54</v>
      </c>
      <c r="Z7" s="278">
        <v>0</v>
      </c>
      <c r="AA7" s="278">
        <v>4580.9901999999993</v>
      </c>
      <c r="AB7" s="278">
        <v>4580.9901999999993</v>
      </c>
      <c r="AC7" s="278">
        <v>0</v>
      </c>
      <c r="AD7" s="278">
        <v>5497.1858000000002</v>
      </c>
      <c r="AE7" s="278">
        <v>5497.1858000000002</v>
      </c>
    </row>
    <row r="8" spans="1:34" s="226" customFormat="1" ht="50.25" customHeight="1">
      <c r="A8" s="285" t="s">
        <v>39</v>
      </c>
      <c r="B8" s="292" t="s">
        <v>40</v>
      </c>
      <c r="C8" s="285" t="s">
        <v>35</v>
      </c>
      <c r="D8" s="286" t="s">
        <v>198</v>
      </c>
      <c r="E8" s="292" t="s">
        <v>41</v>
      </c>
      <c r="F8" s="271" t="s">
        <v>36</v>
      </c>
      <c r="G8" s="271" t="s">
        <v>37</v>
      </c>
      <c r="H8" s="272"/>
      <c r="I8" s="273"/>
      <c r="J8" s="273"/>
      <c r="K8" s="272"/>
      <c r="L8" s="273"/>
      <c r="M8" s="273"/>
      <c r="N8" s="274"/>
      <c r="O8" s="274"/>
      <c r="P8" s="274"/>
      <c r="Q8" s="274"/>
      <c r="R8" s="274"/>
      <c r="S8" s="274"/>
      <c r="T8" s="274"/>
      <c r="U8" s="274"/>
      <c r="V8" s="274"/>
      <c r="W8" s="275">
        <v>16.829999999999998</v>
      </c>
      <c r="X8" s="275">
        <v>30.59</v>
      </c>
      <c r="Y8" s="275">
        <v>30.59</v>
      </c>
      <c r="Z8" s="279">
        <v>28.18</v>
      </c>
      <c r="AA8" s="279">
        <v>78.336199999999991</v>
      </c>
      <c r="AB8" s="279">
        <v>78.336199999999991</v>
      </c>
      <c r="AC8" s="279">
        <v>32.74</v>
      </c>
      <c r="AD8" s="279">
        <v>105.82279999999999</v>
      </c>
      <c r="AE8" s="279">
        <v>105.82279999999999</v>
      </c>
      <c r="AG8" s="68"/>
      <c r="AH8" s="68"/>
    </row>
    <row r="9" spans="1:34" s="226" customFormat="1" ht="50.25" customHeight="1">
      <c r="A9" s="285"/>
      <c r="B9" s="292"/>
      <c r="C9" s="285"/>
      <c r="D9" s="286"/>
      <c r="E9" s="292"/>
      <c r="F9" s="271" t="s">
        <v>38</v>
      </c>
      <c r="G9" s="271" t="str">
        <f>G8</f>
        <v>закрытая</v>
      </c>
      <c r="H9" s="272"/>
      <c r="I9" s="273"/>
      <c r="J9" s="273"/>
      <c r="K9" s="272"/>
      <c r="L9" s="273"/>
      <c r="M9" s="273"/>
      <c r="N9" s="274"/>
      <c r="O9" s="274"/>
      <c r="P9" s="274"/>
      <c r="Q9" s="274"/>
      <c r="R9" s="274"/>
      <c r="S9" s="274"/>
      <c r="T9" s="274"/>
      <c r="U9" s="274"/>
      <c r="V9" s="274"/>
      <c r="W9" s="275">
        <v>1301.47</v>
      </c>
      <c r="X9" s="275">
        <v>1634.03</v>
      </c>
      <c r="Y9" s="275">
        <v>1634.03</v>
      </c>
      <c r="Z9" s="279">
        <v>2357.63</v>
      </c>
      <c r="AA9" s="279">
        <v>4580.9901999999993</v>
      </c>
      <c r="AB9" s="279">
        <v>4580.9901999999993</v>
      </c>
      <c r="AC9" s="279">
        <v>2734.85</v>
      </c>
      <c r="AD9" s="278">
        <v>5497.1858000000002</v>
      </c>
      <c r="AE9" s="278">
        <v>5497.1858000000002</v>
      </c>
      <c r="AG9" s="68"/>
      <c r="AH9" s="68"/>
    </row>
    <row r="10" spans="1:34" s="226" customFormat="1" ht="46.5" customHeight="1">
      <c r="A10" s="285"/>
      <c r="B10" s="292" t="s">
        <v>42</v>
      </c>
      <c r="C10" s="292" t="s">
        <v>43</v>
      </c>
      <c r="D10" s="292" t="s">
        <v>199</v>
      </c>
      <c r="E10" s="292" t="s">
        <v>44</v>
      </c>
      <c r="F10" s="271" t="s">
        <v>53</v>
      </c>
      <c r="G10" s="271" t="s">
        <v>45</v>
      </c>
      <c r="H10" s="273">
        <v>28.74</v>
      </c>
      <c r="I10" s="273">
        <v>28.53</v>
      </c>
      <c r="J10" s="273">
        <v>28.53</v>
      </c>
      <c r="K10" s="273">
        <v>30</v>
      </c>
      <c r="L10" s="273">
        <v>30</v>
      </c>
      <c r="M10" s="273">
        <v>30</v>
      </c>
      <c r="N10" s="274">
        <v>30</v>
      </c>
      <c r="O10" s="274">
        <v>30</v>
      </c>
      <c r="P10" s="274">
        <v>30</v>
      </c>
      <c r="Q10" s="274">
        <v>31.61</v>
      </c>
      <c r="R10" s="274">
        <v>31.61</v>
      </c>
      <c r="S10" s="274">
        <v>31.61</v>
      </c>
      <c r="T10" s="274">
        <v>31.61</v>
      </c>
      <c r="U10" s="274">
        <v>31.61</v>
      </c>
      <c r="V10" s="274">
        <v>31.61</v>
      </c>
      <c r="W10" s="275">
        <v>32.35</v>
      </c>
      <c r="X10" s="275">
        <v>32.35</v>
      </c>
      <c r="Y10" s="275">
        <v>32.35</v>
      </c>
      <c r="Z10" s="279">
        <v>53.22</v>
      </c>
      <c r="AA10" s="279">
        <v>0</v>
      </c>
      <c r="AB10" s="279">
        <v>0</v>
      </c>
      <c r="AC10" s="279">
        <v>61.84</v>
      </c>
      <c r="AD10" s="279">
        <v>0</v>
      </c>
      <c r="AE10" s="279">
        <v>0</v>
      </c>
    </row>
    <row r="11" spans="1:34" s="226" customFormat="1" ht="44.25" customHeight="1">
      <c r="A11" s="285"/>
      <c r="B11" s="292"/>
      <c r="C11" s="292"/>
      <c r="D11" s="292"/>
      <c r="E11" s="292"/>
      <c r="F11" s="271" t="s">
        <v>38</v>
      </c>
      <c r="G11" s="271" t="str">
        <f>G10</f>
        <v>открытая</v>
      </c>
      <c r="H11" s="272">
        <v>1601.4712500000001</v>
      </c>
      <c r="I11" s="272">
        <v>1669.5640778811501</v>
      </c>
      <c r="J11" s="272">
        <v>1669.5640778811501</v>
      </c>
      <c r="K11" s="272">
        <v>1703.9654100000002</v>
      </c>
      <c r="L11" s="272">
        <v>1859.2553596236537</v>
      </c>
      <c r="M11" s="272">
        <v>1859.2553596236537</v>
      </c>
      <c r="N11" s="274">
        <v>1703.9654100000002</v>
      </c>
      <c r="O11" s="274">
        <v>1766.92</v>
      </c>
      <c r="P11" s="274">
        <v>1766.92</v>
      </c>
      <c r="Q11" s="274">
        <v>1738.04</v>
      </c>
      <c r="R11" s="274">
        <v>1766.92</v>
      </c>
      <c r="S11" s="274">
        <v>1766.92</v>
      </c>
      <c r="T11" s="274">
        <v>1738.04</v>
      </c>
      <c r="U11" s="274">
        <v>1766.92</v>
      </c>
      <c r="V11" s="274">
        <v>1766.92</v>
      </c>
      <c r="W11" s="230">
        <v>1863.18</v>
      </c>
      <c r="X11" s="230">
        <v>1872.0423469520169</v>
      </c>
      <c r="Y11" s="230">
        <v>1872.0423469520169</v>
      </c>
      <c r="Z11" s="278">
        <v>3193.69</v>
      </c>
      <c r="AA11" s="282">
        <v>0</v>
      </c>
      <c r="AB11" s="282">
        <v>0</v>
      </c>
      <c r="AC11" s="278">
        <v>3711.06</v>
      </c>
      <c r="AD11" s="278">
        <v>0</v>
      </c>
      <c r="AE11" s="278">
        <v>0</v>
      </c>
    </row>
    <row r="12" spans="1:34" ht="49.5" customHeight="1">
      <c r="A12" s="285"/>
      <c r="B12" s="285" t="s">
        <v>46</v>
      </c>
      <c r="C12" s="285" t="s">
        <v>43</v>
      </c>
      <c r="D12" s="286" t="s">
        <v>200</v>
      </c>
      <c r="E12" s="292"/>
      <c r="F12" s="268" t="s">
        <v>36</v>
      </c>
      <c r="G12" s="268" t="s">
        <v>37</v>
      </c>
      <c r="H12" s="229">
        <v>28.74</v>
      </c>
      <c r="I12" s="229">
        <v>28.74</v>
      </c>
      <c r="J12" s="229">
        <v>28.74</v>
      </c>
      <c r="K12" s="229">
        <v>30</v>
      </c>
      <c r="L12" s="229">
        <v>30</v>
      </c>
      <c r="M12" s="229">
        <v>30</v>
      </c>
      <c r="N12" s="229">
        <v>30</v>
      </c>
      <c r="O12" s="229">
        <v>30</v>
      </c>
      <c r="P12" s="229">
        <v>30</v>
      </c>
      <c r="Q12" s="229">
        <v>31.61</v>
      </c>
      <c r="R12" s="229">
        <v>31.61</v>
      </c>
      <c r="S12" s="229">
        <v>31.61</v>
      </c>
      <c r="T12" s="229">
        <v>31.61</v>
      </c>
      <c r="U12" s="229">
        <v>31.61</v>
      </c>
      <c r="V12" s="229">
        <v>31.61</v>
      </c>
      <c r="W12" s="230">
        <v>32.35</v>
      </c>
      <c r="X12" s="230">
        <v>32.35</v>
      </c>
      <c r="Y12" s="230">
        <v>32.35</v>
      </c>
      <c r="Z12" s="278">
        <v>53.33</v>
      </c>
      <c r="AA12" s="282">
        <v>84.84</v>
      </c>
      <c r="AB12" s="282">
        <v>0</v>
      </c>
      <c r="AC12" s="278">
        <v>61.84</v>
      </c>
      <c r="AD12" s="278">
        <v>114.47</v>
      </c>
      <c r="AE12" s="279">
        <v>0</v>
      </c>
      <c r="AG12" s="226"/>
    </row>
    <row r="13" spans="1:34" ht="49.5" customHeight="1">
      <c r="A13" s="285"/>
      <c r="B13" s="285"/>
      <c r="C13" s="285"/>
      <c r="D13" s="286"/>
      <c r="E13" s="292"/>
      <c r="F13" s="268" t="s">
        <v>38</v>
      </c>
      <c r="G13" s="268" t="str">
        <f>G12</f>
        <v>закрытая</v>
      </c>
      <c r="H13" s="229">
        <v>1563.91905</v>
      </c>
      <c r="I13" s="229">
        <v>1563.9190500000002</v>
      </c>
      <c r="J13" s="229">
        <v>1563.9190500000002</v>
      </c>
      <c r="K13" s="229">
        <v>1664.0098691999999</v>
      </c>
      <c r="L13" s="229">
        <v>1859.2553596236501</v>
      </c>
      <c r="M13" s="229">
        <v>1859.2553596236501</v>
      </c>
      <c r="N13" s="229">
        <v>1664.0098691999999</v>
      </c>
      <c r="O13" s="229">
        <v>1766.92</v>
      </c>
      <c r="P13" s="229">
        <v>1766.92</v>
      </c>
      <c r="Q13" s="229">
        <v>1738.89</v>
      </c>
      <c r="R13" s="229">
        <v>1766.92</v>
      </c>
      <c r="S13" s="229">
        <v>1766.92</v>
      </c>
      <c r="T13" s="229">
        <v>1738.89</v>
      </c>
      <c r="U13" s="229">
        <v>1766.92</v>
      </c>
      <c r="V13" s="229">
        <v>1766.92</v>
      </c>
      <c r="W13" s="230">
        <v>1863.18</v>
      </c>
      <c r="X13" s="230">
        <v>1872.04</v>
      </c>
      <c r="Y13" s="230">
        <v>1872.04</v>
      </c>
      <c r="Z13" s="278">
        <v>3193.69</v>
      </c>
      <c r="AA13" s="282">
        <v>3665.75</v>
      </c>
      <c r="AB13" s="278">
        <v>0</v>
      </c>
      <c r="AC13" s="278">
        <v>3711.06</v>
      </c>
      <c r="AD13" s="278">
        <v>4398.8999999999996</v>
      </c>
      <c r="AE13" s="278">
        <v>0</v>
      </c>
      <c r="AG13" s="226"/>
    </row>
    <row r="14" spans="1:34" ht="55.5" customHeight="1">
      <c r="A14" s="285"/>
      <c r="B14" s="285" t="s">
        <v>47</v>
      </c>
      <c r="C14" s="285" t="s">
        <v>48</v>
      </c>
      <c r="D14" s="286" t="s">
        <v>201</v>
      </c>
      <c r="E14" s="292"/>
      <c r="F14" s="268" t="s">
        <v>36</v>
      </c>
      <c r="G14" s="268" t="s">
        <v>37</v>
      </c>
      <c r="H14" s="229">
        <v>22.03</v>
      </c>
      <c r="I14" s="229">
        <v>22.03</v>
      </c>
      <c r="J14" s="229">
        <v>20.21</v>
      </c>
      <c r="K14" s="229">
        <v>23.75</v>
      </c>
      <c r="L14" s="229">
        <v>23.75</v>
      </c>
      <c r="M14" s="229">
        <v>23.75</v>
      </c>
      <c r="N14" s="229">
        <v>23.75</v>
      </c>
      <c r="O14" s="229">
        <v>23.75</v>
      </c>
      <c r="P14" s="229">
        <v>23.75</v>
      </c>
      <c r="Q14" s="229">
        <v>25.65</v>
      </c>
      <c r="R14" s="229">
        <v>25.65</v>
      </c>
      <c r="S14" s="229">
        <v>25.65</v>
      </c>
      <c r="T14" s="229">
        <v>25.65</v>
      </c>
      <c r="U14" s="229">
        <v>25.65</v>
      </c>
      <c r="V14" s="229">
        <v>25.65</v>
      </c>
      <c r="W14" s="230">
        <v>27.1</v>
      </c>
      <c r="X14" s="230">
        <v>27.1</v>
      </c>
      <c r="Y14" s="230">
        <v>27.1</v>
      </c>
      <c r="Z14" s="278">
        <v>42.6</v>
      </c>
      <c r="AA14" s="278">
        <v>84.84</v>
      </c>
      <c r="AB14" s="278">
        <v>0</v>
      </c>
      <c r="AC14" s="278">
        <v>54.47</v>
      </c>
      <c r="AD14" s="278">
        <v>114.47</v>
      </c>
      <c r="AE14" s="278">
        <v>0</v>
      </c>
      <c r="AG14" s="226"/>
    </row>
    <row r="15" spans="1:34" ht="68.25" customHeight="1">
      <c r="A15" s="285"/>
      <c r="B15" s="285"/>
      <c r="C15" s="285"/>
      <c r="D15" s="286"/>
      <c r="E15" s="292"/>
      <c r="F15" s="268" t="s">
        <v>38</v>
      </c>
      <c r="G15" s="268" t="str">
        <f>G14</f>
        <v>закрытая</v>
      </c>
      <c r="H15" s="229">
        <v>1252.3800000000001</v>
      </c>
      <c r="I15" s="229">
        <v>1563.91905</v>
      </c>
      <c r="J15" s="229">
        <v>1574.83</v>
      </c>
      <c r="K15" s="229">
        <v>1332.5323200000003</v>
      </c>
      <c r="L15" s="229">
        <v>1859.2553596236537</v>
      </c>
      <c r="M15" s="229">
        <v>1859.2553596236537</v>
      </c>
      <c r="N15" s="229">
        <v>1332.5323200000003</v>
      </c>
      <c r="O15" s="229">
        <v>1766.92</v>
      </c>
      <c r="P15" s="229">
        <v>1766.92</v>
      </c>
      <c r="Q15" s="229">
        <v>1352.52</v>
      </c>
      <c r="R15" s="229">
        <v>1766.92</v>
      </c>
      <c r="S15" s="229">
        <v>1766.92</v>
      </c>
      <c r="T15" s="229">
        <v>1352.52</v>
      </c>
      <c r="U15" s="229">
        <v>1766.92</v>
      </c>
      <c r="V15" s="229">
        <v>1766.92</v>
      </c>
      <c r="W15" s="230">
        <v>1451.25</v>
      </c>
      <c r="X15" s="230">
        <v>1872.04</v>
      </c>
      <c r="Y15" s="230">
        <v>1872.04</v>
      </c>
      <c r="Z15" s="278">
        <v>2585.9</v>
      </c>
      <c r="AA15" s="278">
        <v>3665.75</v>
      </c>
      <c r="AB15" s="278">
        <v>0</v>
      </c>
      <c r="AC15" s="278">
        <v>3046.19</v>
      </c>
      <c r="AD15" s="278">
        <v>4398.8999999999996</v>
      </c>
      <c r="AE15" s="278">
        <v>0</v>
      </c>
      <c r="AG15" s="226"/>
    </row>
    <row r="16" spans="1:34" ht="68.25" customHeight="1">
      <c r="A16" s="285" t="s">
        <v>171</v>
      </c>
      <c r="B16" s="285" t="s">
        <v>172</v>
      </c>
      <c r="C16" s="285" t="s">
        <v>35</v>
      </c>
      <c r="D16" s="286" t="s">
        <v>202</v>
      </c>
      <c r="E16" s="271"/>
      <c r="F16" s="268" t="s">
        <v>36</v>
      </c>
      <c r="G16" s="268" t="s">
        <v>37</v>
      </c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30"/>
      <c r="X16" s="230"/>
      <c r="Y16" s="230"/>
      <c r="Z16" s="278">
        <v>0</v>
      </c>
      <c r="AA16" s="278">
        <v>78.336199999999991</v>
      </c>
      <c r="AB16" s="278">
        <v>78.336199999999991</v>
      </c>
      <c r="AC16" s="278">
        <v>0</v>
      </c>
      <c r="AD16" s="278">
        <v>105.82279999999999</v>
      </c>
      <c r="AE16" s="278">
        <v>105.82279999999999</v>
      </c>
    </row>
    <row r="17" spans="1:31" ht="68.25" customHeight="1">
      <c r="A17" s="285"/>
      <c r="B17" s="285"/>
      <c r="C17" s="285"/>
      <c r="D17" s="286"/>
      <c r="E17" s="271"/>
      <c r="F17" s="268" t="s">
        <v>38</v>
      </c>
      <c r="G17" s="268" t="str">
        <f>G16</f>
        <v>закрытая</v>
      </c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30"/>
      <c r="X17" s="230"/>
      <c r="Y17" s="230"/>
      <c r="Z17" s="278">
        <v>0</v>
      </c>
      <c r="AA17" s="278">
        <v>4580.9901999999993</v>
      </c>
      <c r="AB17" s="278">
        <v>4580.9901999999993</v>
      </c>
      <c r="AC17" s="278">
        <v>0</v>
      </c>
      <c r="AD17" s="278">
        <v>5497.1858000000002</v>
      </c>
      <c r="AE17" s="278">
        <v>5497.1858000000002</v>
      </c>
    </row>
    <row r="18" spans="1:31" ht="53.25" customHeight="1">
      <c r="A18" s="285" t="s">
        <v>49</v>
      </c>
      <c r="B18" s="285" t="s">
        <v>50</v>
      </c>
      <c r="C18" s="285" t="s">
        <v>51</v>
      </c>
      <c r="D18" s="286" t="s">
        <v>203</v>
      </c>
      <c r="E18" s="285"/>
      <c r="F18" s="268" t="s">
        <v>36</v>
      </c>
      <c r="G18" s="268" t="s">
        <v>37</v>
      </c>
      <c r="H18" s="229">
        <v>14.54</v>
      </c>
      <c r="I18" s="229">
        <v>14.54</v>
      </c>
      <c r="J18" s="229">
        <v>14.54</v>
      </c>
      <c r="K18" s="229">
        <v>16.28</v>
      </c>
      <c r="L18" s="229">
        <v>16.28</v>
      </c>
      <c r="M18" s="229">
        <v>16.28</v>
      </c>
      <c r="N18" s="229">
        <v>16.28</v>
      </c>
      <c r="O18" s="229">
        <v>16.28</v>
      </c>
      <c r="P18" s="229">
        <v>16.28</v>
      </c>
      <c r="Q18" s="229">
        <v>17.14</v>
      </c>
      <c r="R18" s="229">
        <v>17.14</v>
      </c>
      <c r="S18" s="229">
        <v>17.14</v>
      </c>
      <c r="T18" s="229">
        <v>17.14</v>
      </c>
      <c r="U18" s="229">
        <v>17.14</v>
      </c>
      <c r="V18" s="229">
        <v>17.14</v>
      </c>
      <c r="W18" s="230">
        <v>18.170000000000002</v>
      </c>
      <c r="X18" s="230">
        <v>18.170000000000002</v>
      </c>
      <c r="Y18" s="230">
        <v>18.170000000000002</v>
      </c>
      <c r="Z18" s="278">
        <v>35.130000000000003</v>
      </c>
      <c r="AA18" s="278">
        <v>57.620599999999996</v>
      </c>
      <c r="AB18" s="278">
        <v>57.620599999999996</v>
      </c>
      <c r="AC18" s="278">
        <v>40.82</v>
      </c>
      <c r="AD18" s="278">
        <v>63.696199999999997</v>
      </c>
      <c r="AE18" s="278">
        <v>63.696199999999997</v>
      </c>
    </row>
    <row r="19" spans="1:31" ht="84" customHeight="1">
      <c r="A19" s="285"/>
      <c r="B19" s="285"/>
      <c r="C19" s="285"/>
      <c r="D19" s="286"/>
      <c r="E19" s="285"/>
      <c r="F19" s="268" t="s">
        <v>38</v>
      </c>
      <c r="G19" s="268" t="str">
        <f>G18</f>
        <v>закрытая</v>
      </c>
      <c r="H19" s="229">
        <v>1188.7</v>
      </c>
      <c r="I19" s="229">
        <v>2221.21</v>
      </c>
      <c r="J19" s="229">
        <v>2221.21</v>
      </c>
      <c r="K19" s="229">
        <v>1230.3</v>
      </c>
      <c r="L19" s="229">
        <v>2307.64</v>
      </c>
      <c r="M19" s="229">
        <v>2307.64</v>
      </c>
      <c r="N19" s="229">
        <v>1230.3</v>
      </c>
      <c r="O19" s="229">
        <v>2307.64</v>
      </c>
      <c r="P19" s="229">
        <v>2307.64</v>
      </c>
      <c r="Q19" s="229">
        <v>1267.2138</v>
      </c>
      <c r="R19" s="229">
        <v>2383.7927442540872</v>
      </c>
      <c r="S19" s="229">
        <v>2383.7927442540872</v>
      </c>
      <c r="T19" s="229">
        <v>1267.2138</v>
      </c>
      <c r="U19" s="229">
        <v>2383.7927442540872</v>
      </c>
      <c r="V19" s="229">
        <v>2383.7927442540872</v>
      </c>
      <c r="W19" s="230">
        <v>1358.45</v>
      </c>
      <c r="X19" s="230">
        <v>2531.16</v>
      </c>
      <c r="Y19" s="230">
        <v>2531.16</v>
      </c>
      <c r="Z19" s="278">
        <v>2464.71</v>
      </c>
      <c r="AA19" s="278">
        <v>3701.2604000000001</v>
      </c>
      <c r="AB19" s="278">
        <v>3701.2604000000001</v>
      </c>
      <c r="AC19" s="278">
        <v>2863.99</v>
      </c>
      <c r="AD19" s="278">
        <v>4440.5316000000003</v>
      </c>
      <c r="AE19" s="278">
        <v>4440.5316000000003</v>
      </c>
    </row>
    <row r="20" spans="1:31" ht="45" customHeight="1">
      <c r="A20" s="285"/>
      <c r="B20" s="285"/>
      <c r="C20" s="285" t="s">
        <v>52</v>
      </c>
      <c r="D20" s="286" t="s">
        <v>204</v>
      </c>
      <c r="E20" s="285"/>
      <c r="F20" s="268" t="s">
        <v>53</v>
      </c>
      <c r="G20" s="268" t="s">
        <v>45</v>
      </c>
      <c r="H20" s="229">
        <v>18.490600000000001</v>
      </c>
      <c r="I20" s="229">
        <v>18.490600000000001</v>
      </c>
      <c r="J20" s="229">
        <v>18.490600000000001</v>
      </c>
      <c r="K20" s="229">
        <v>19.3992</v>
      </c>
      <c r="L20" s="229">
        <v>19.3992</v>
      </c>
      <c r="M20" s="229">
        <v>19.3992</v>
      </c>
      <c r="N20" s="229">
        <v>19.3992</v>
      </c>
      <c r="O20" s="229">
        <v>19.3992</v>
      </c>
      <c r="P20" s="229">
        <v>19.3992</v>
      </c>
      <c r="Q20" s="229">
        <v>0</v>
      </c>
      <c r="R20" s="229">
        <v>0</v>
      </c>
      <c r="S20" s="229">
        <v>0</v>
      </c>
      <c r="T20" s="229">
        <v>20.815200000000001</v>
      </c>
      <c r="U20" s="229">
        <v>20.815200000000001</v>
      </c>
      <c r="V20" s="229">
        <v>20.815200000000001</v>
      </c>
      <c r="W20" s="230">
        <v>21.853599999999997</v>
      </c>
      <c r="X20" s="230">
        <v>21.853599999999997</v>
      </c>
      <c r="Y20" s="230">
        <v>21.853599999999997</v>
      </c>
      <c r="Z20" s="278">
        <v>39.42</v>
      </c>
      <c r="AA20" s="278">
        <v>39.42</v>
      </c>
      <c r="AB20" s="278">
        <v>0</v>
      </c>
      <c r="AC20" s="278">
        <v>46.36</v>
      </c>
      <c r="AD20" s="278">
        <v>46.36</v>
      </c>
      <c r="AE20" s="278">
        <v>0</v>
      </c>
    </row>
    <row r="21" spans="1:31" ht="54" customHeight="1">
      <c r="A21" s="285"/>
      <c r="B21" s="285"/>
      <c r="C21" s="285"/>
      <c r="D21" s="286"/>
      <c r="E21" s="285"/>
      <c r="F21" s="268" t="s">
        <v>38</v>
      </c>
      <c r="G21" s="268" t="str">
        <f>G20</f>
        <v>открытая</v>
      </c>
      <c r="H21" s="229">
        <v>893.673</v>
      </c>
      <c r="I21" s="229">
        <v>3381.9979999999996</v>
      </c>
      <c r="J21" s="229">
        <v>3381.9979999999996</v>
      </c>
      <c r="K21" s="229">
        <v>950.86760000000004</v>
      </c>
      <c r="L21" s="229">
        <v>3513.8984</v>
      </c>
      <c r="M21" s="229">
        <v>3513.8984</v>
      </c>
      <c r="N21" s="229">
        <v>950.86760000000004</v>
      </c>
      <c r="O21" s="229">
        <v>3513.8984</v>
      </c>
      <c r="P21" s="229">
        <v>3513.8984</v>
      </c>
      <c r="Q21" s="229">
        <v>0</v>
      </c>
      <c r="R21" s="229">
        <v>0</v>
      </c>
      <c r="S21" s="229">
        <v>0</v>
      </c>
      <c r="T21" s="229">
        <v>987</v>
      </c>
      <c r="U21" s="229">
        <f>3285.4*1.18</f>
        <v>3876.7719999999999</v>
      </c>
      <c r="V21" s="229">
        <f>3285.4*1.18</f>
        <v>3876.7719999999999</v>
      </c>
      <c r="W21" s="230">
        <v>1044.25</v>
      </c>
      <c r="X21" s="229">
        <f>3285.4*1.18</f>
        <v>3876.7719999999999</v>
      </c>
      <c r="Y21" s="229">
        <f>3285.4*1.18</f>
        <v>3876.7719999999999</v>
      </c>
      <c r="Z21" s="278">
        <v>1930.27</v>
      </c>
      <c r="AA21" s="278">
        <v>2997.5156000000002</v>
      </c>
      <c r="AB21" s="278">
        <v>0</v>
      </c>
      <c r="AC21" s="278">
        <v>2242.79</v>
      </c>
      <c r="AD21" s="278">
        <v>2997.5156000000002</v>
      </c>
      <c r="AE21" s="278">
        <v>0</v>
      </c>
    </row>
    <row r="22" spans="1:31" ht="60" customHeight="1">
      <c r="A22" s="285"/>
      <c r="B22" s="285"/>
      <c r="C22" s="289" t="s">
        <v>89</v>
      </c>
      <c r="D22" s="286" t="s">
        <v>205</v>
      </c>
      <c r="E22" s="276"/>
      <c r="F22" s="268" t="s">
        <v>36</v>
      </c>
      <c r="G22" s="268" t="s">
        <v>37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30"/>
      <c r="X22" s="229"/>
      <c r="Y22" s="229"/>
      <c r="Z22" s="278">
        <v>33.729999999999997</v>
      </c>
      <c r="AA22" s="278">
        <v>35.172599999999996</v>
      </c>
      <c r="AB22" s="278">
        <v>35.172599999999996</v>
      </c>
      <c r="AC22" s="278">
        <v>39.19</v>
      </c>
      <c r="AD22" s="278">
        <v>39.186399999999999</v>
      </c>
      <c r="AE22" s="278">
        <v>39.186399999999999</v>
      </c>
    </row>
    <row r="23" spans="1:31" ht="94.5" customHeight="1">
      <c r="A23" s="285"/>
      <c r="B23" s="285"/>
      <c r="C23" s="290"/>
      <c r="D23" s="286"/>
      <c r="E23" s="276"/>
      <c r="F23" s="268" t="s">
        <v>38</v>
      </c>
      <c r="G23" s="268" t="s">
        <v>37</v>
      </c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30"/>
      <c r="X23" s="229"/>
      <c r="Y23" s="229"/>
      <c r="Z23" s="278">
        <v>2755.78</v>
      </c>
      <c r="AA23" s="278">
        <v>4924.7983999999997</v>
      </c>
      <c r="AB23" s="278">
        <v>4924.7983999999997</v>
      </c>
      <c r="AC23" s="278">
        <v>3089.76</v>
      </c>
      <c r="AD23" s="278">
        <v>5909.7532000000001</v>
      </c>
      <c r="AE23" s="278">
        <v>5909.7532000000001</v>
      </c>
    </row>
    <row r="24" spans="1:31" ht="45" customHeight="1">
      <c r="A24" s="285"/>
      <c r="B24" s="285" t="s">
        <v>54</v>
      </c>
      <c r="C24" s="285" t="s">
        <v>35</v>
      </c>
      <c r="D24" s="286" t="s">
        <v>206</v>
      </c>
      <c r="E24" s="285"/>
      <c r="F24" s="268" t="s">
        <v>36</v>
      </c>
      <c r="G24" s="268" t="s">
        <v>37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229">
        <v>0</v>
      </c>
      <c r="R24" s="229">
        <v>0</v>
      </c>
      <c r="S24" s="229">
        <v>0</v>
      </c>
      <c r="T24" s="229">
        <v>0</v>
      </c>
      <c r="U24" s="229">
        <v>0</v>
      </c>
      <c r="V24" s="229">
        <v>0</v>
      </c>
      <c r="W24" s="230">
        <v>0</v>
      </c>
      <c r="X24" s="230">
        <v>0</v>
      </c>
      <c r="Y24" s="230">
        <v>0</v>
      </c>
      <c r="Z24" s="278">
        <v>0</v>
      </c>
      <c r="AA24" s="278">
        <v>0</v>
      </c>
      <c r="AB24" s="278">
        <v>0</v>
      </c>
      <c r="AC24" s="278">
        <v>0</v>
      </c>
      <c r="AD24" s="278">
        <v>0</v>
      </c>
      <c r="AE24" s="278">
        <v>0</v>
      </c>
    </row>
    <row r="25" spans="1:31" ht="60" customHeight="1">
      <c r="A25" s="285"/>
      <c r="B25" s="285"/>
      <c r="C25" s="285"/>
      <c r="D25" s="286"/>
      <c r="E25" s="285"/>
      <c r="F25" s="268" t="s">
        <v>38</v>
      </c>
      <c r="G25" s="268" t="str">
        <f>G24</f>
        <v>закрытая</v>
      </c>
      <c r="H25" s="229">
        <v>0</v>
      </c>
      <c r="I25" s="229">
        <v>2920.3937999999998</v>
      </c>
      <c r="J25" s="229">
        <v>2920.3937999999998</v>
      </c>
      <c r="K25" s="229">
        <v>0</v>
      </c>
      <c r="L25" s="229">
        <v>3085.9819654582057</v>
      </c>
      <c r="M25" s="229">
        <v>3085.9819654582057</v>
      </c>
      <c r="N25" s="229">
        <v>0</v>
      </c>
      <c r="O25" s="229">
        <v>2918.94</v>
      </c>
      <c r="P25" s="229">
        <v>2918.94</v>
      </c>
      <c r="Q25" s="229">
        <v>0</v>
      </c>
      <c r="R25" s="229">
        <v>2918.94</v>
      </c>
      <c r="S25" s="229">
        <v>2918.94</v>
      </c>
      <c r="T25" s="229">
        <v>0</v>
      </c>
      <c r="U25" s="229">
        <v>2765.54</v>
      </c>
      <c r="V25" s="229">
        <v>2765.54</v>
      </c>
      <c r="W25" s="230">
        <v>0</v>
      </c>
      <c r="X25" s="230">
        <v>2765.54</v>
      </c>
      <c r="Y25" s="230">
        <v>2765.54</v>
      </c>
      <c r="Z25" s="278">
        <v>0</v>
      </c>
      <c r="AA25" s="278">
        <v>4580.9901999999993</v>
      </c>
      <c r="AB25" s="278">
        <v>4580.9901999999993</v>
      </c>
      <c r="AC25" s="278">
        <v>0</v>
      </c>
      <c r="AD25" s="278">
        <v>5497.1858000000002</v>
      </c>
      <c r="AE25" s="278">
        <v>5497.1858000000002</v>
      </c>
    </row>
    <row r="26" spans="1:31" ht="45" customHeight="1">
      <c r="A26" s="285"/>
      <c r="B26" s="285" t="s">
        <v>55</v>
      </c>
      <c r="C26" s="285" t="s">
        <v>35</v>
      </c>
      <c r="D26" s="286" t="s">
        <v>198</v>
      </c>
      <c r="E26" s="285"/>
      <c r="F26" s="268" t="s">
        <v>36</v>
      </c>
      <c r="G26" s="268" t="s">
        <v>37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  <c r="M26" s="229">
        <v>0</v>
      </c>
      <c r="N26" s="229">
        <v>0</v>
      </c>
      <c r="O26" s="229">
        <v>0</v>
      </c>
      <c r="P26" s="229">
        <v>0</v>
      </c>
      <c r="Q26" s="229">
        <v>0</v>
      </c>
      <c r="R26" s="229">
        <v>0</v>
      </c>
      <c r="S26" s="229">
        <v>0</v>
      </c>
      <c r="T26" s="229">
        <v>0</v>
      </c>
      <c r="U26" s="229">
        <v>0</v>
      </c>
      <c r="V26" s="229">
        <v>0</v>
      </c>
      <c r="W26" s="230">
        <v>0</v>
      </c>
      <c r="X26" s="230">
        <v>0</v>
      </c>
      <c r="Y26" s="230">
        <v>0</v>
      </c>
      <c r="Z26" s="278">
        <v>0</v>
      </c>
      <c r="AA26" s="278">
        <v>0</v>
      </c>
      <c r="AB26" s="278">
        <v>0</v>
      </c>
      <c r="AC26" s="278">
        <v>0</v>
      </c>
      <c r="AD26" s="278">
        <v>0</v>
      </c>
      <c r="AE26" s="278">
        <v>0</v>
      </c>
    </row>
    <row r="27" spans="1:31" ht="65.25" customHeight="1">
      <c r="A27" s="285"/>
      <c r="B27" s="285"/>
      <c r="C27" s="285"/>
      <c r="D27" s="286"/>
      <c r="E27" s="285"/>
      <c r="F27" s="268" t="s">
        <v>38</v>
      </c>
      <c r="G27" s="268" t="str">
        <f>G26</f>
        <v>закрытая</v>
      </c>
      <c r="H27" s="229">
        <v>0</v>
      </c>
      <c r="I27" s="229">
        <v>2920.3937999999998</v>
      </c>
      <c r="J27" s="229">
        <v>2920.3937999999998</v>
      </c>
      <c r="K27" s="229">
        <v>0</v>
      </c>
      <c r="L27" s="229">
        <v>3085.9819654582057</v>
      </c>
      <c r="M27" s="229">
        <v>3085.9819654582057</v>
      </c>
      <c r="N27" s="229">
        <v>0</v>
      </c>
      <c r="O27" s="229">
        <v>2918.94</v>
      </c>
      <c r="P27" s="229">
        <v>2918.94</v>
      </c>
      <c r="Q27" s="229">
        <v>0</v>
      </c>
      <c r="R27" s="229">
        <v>2918.94</v>
      </c>
      <c r="S27" s="229">
        <v>2918.94</v>
      </c>
      <c r="T27" s="229">
        <v>0</v>
      </c>
      <c r="U27" s="229">
        <v>2765.54</v>
      </c>
      <c r="V27" s="229">
        <v>2765.54</v>
      </c>
      <c r="W27" s="230">
        <v>0</v>
      </c>
      <c r="X27" s="230">
        <v>2765.54</v>
      </c>
      <c r="Y27" s="230">
        <v>2765.54</v>
      </c>
      <c r="Z27" s="278">
        <v>0</v>
      </c>
      <c r="AA27" s="278">
        <v>4580.9901999999993</v>
      </c>
      <c r="AB27" s="278">
        <v>4580.9901999999993</v>
      </c>
      <c r="AC27" s="278">
        <v>0</v>
      </c>
      <c r="AD27" s="278">
        <v>5497.1858000000002</v>
      </c>
      <c r="AE27" s="278">
        <v>5497.1858000000002</v>
      </c>
    </row>
    <row r="28" spans="1:31" ht="65.25" customHeight="1">
      <c r="A28" s="285"/>
      <c r="B28" s="285" t="s">
        <v>54</v>
      </c>
      <c r="C28" s="285" t="s">
        <v>183</v>
      </c>
      <c r="D28" s="286" t="s">
        <v>207</v>
      </c>
      <c r="E28" s="285"/>
      <c r="F28" s="268" t="s">
        <v>36</v>
      </c>
      <c r="G28" s="268" t="s">
        <v>37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  <c r="X28" s="230"/>
      <c r="Y28" s="230"/>
      <c r="Z28" s="278">
        <v>40.799999999999997</v>
      </c>
      <c r="AA28" s="278">
        <v>0</v>
      </c>
      <c r="AB28" s="278">
        <v>0</v>
      </c>
      <c r="AC28" s="278">
        <v>44.21</v>
      </c>
      <c r="AD28" s="278">
        <v>0</v>
      </c>
      <c r="AE28" s="278">
        <v>0</v>
      </c>
    </row>
    <row r="29" spans="1:31" ht="65.25" customHeight="1">
      <c r="A29" s="285"/>
      <c r="B29" s="285"/>
      <c r="C29" s="285"/>
      <c r="D29" s="286"/>
      <c r="E29" s="285"/>
      <c r="F29" s="268" t="s">
        <v>38</v>
      </c>
      <c r="G29" s="268" t="str">
        <f>G28</f>
        <v>закрытая</v>
      </c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30"/>
      <c r="X29" s="230"/>
      <c r="Y29" s="230"/>
      <c r="Z29" s="278">
        <v>3100.12</v>
      </c>
      <c r="AA29" s="278">
        <v>0</v>
      </c>
      <c r="AB29" s="278">
        <v>0</v>
      </c>
      <c r="AC29" s="278">
        <v>3534.94</v>
      </c>
      <c r="AD29" s="278">
        <v>0</v>
      </c>
      <c r="AE29" s="278">
        <v>0</v>
      </c>
    </row>
    <row r="30" spans="1:31" ht="65.25" customHeight="1">
      <c r="A30" s="285"/>
      <c r="B30" s="285" t="s">
        <v>55</v>
      </c>
      <c r="C30" s="285" t="s">
        <v>174</v>
      </c>
      <c r="D30" s="286" t="s">
        <v>208</v>
      </c>
      <c r="E30" s="268"/>
      <c r="F30" s="268" t="s">
        <v>36</v>
      </c>
      <c r="G30" s="268" t="s">
        <v>37</v>
      </c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30"/>
      <c r="X30" s="230"/>
      <c r="Y30" s="230"/>
      <c r="Z30" s="278">
        <v>15.68</v>
      </c>
      <c r="AA30" s="278">
        <v>15.68</v>
      </c>
      <c r="AB30" s="278">
        <v>0</v>
      </c>
      <c r="AC30" s="278">
        <v>16.71</v>
      </c>
      <c r="AD30" s="278">
        <v>16.71</v>
      </c>
      <c r="AE30" s="278">
        <v>0</v>
      </c>
    </row>
    <row r="31" spans="1:31" ht="65.25" customHeight="1">
      <c r="A31" s="285"/>
      <c r="B31" s="285"/>
      <c r="C31" s="285"/>
      <c r="D31" s="286"/>
      <c r="E31" s="268"/>
      <c r="F31" s="268" t="s">
        <v>38</v>
      </c>
      <c r="G31" s="268" t="str">
        <f>G30</f>
        <v>закрытая</v>
      </c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  <c r="X31" s="230"/>
      <c r="Y31" s="230"/>
      <c r="Z31" s="278">
        <v>2507.09</v>
      </c>
      <c r="AA31" s="278">
        <v>2507.09</v>
      </c>
      <c r="AB31" s="278">
        <v>0</v>
      </c>
      <c r="AC31" s="278">
        <v>2913.24</v>
      </c>
      <c r="AD31" s="278">
        <v>2913.24</v>
      </c>
      <c r="AE31" s="278">
        <v>0</v>
      </c>
    </row>
    <row r="32" spans="1:31" ht="46.5" customHeight="1">
      <c r="A32" s="285"/>
      <c r="B32" s="285" t="s">
        <v>56</v>
      </c>
      <c r="C32" s="285" t="s">
        <v>89</v>
      </c>
      <c r="D32" s="286" t="s">
        <v>209</v>
      </c>
      <c r="E32" s="285"/>
      <c r="F32" s="268" t="s">
        <v>53</v>
      </c>
      <c r="G32" s="268" t="s">
        <v>45</v>
      </c>
      <c r="H32" s="229">
        <v>19.45</v>
      </c>
      <c r="I32" s="229">
        <v>0</v>
      </c>
      <c r="J32" s="229">
        <v>0</v>
      </c>
      <c r="K32" s="229">
        <v>20.2</v>
      </c>
      <c r="L32" s="229">
        <v>0</v>
      </c>
      <c r="M32" s="229">
        <v>0</v>
      </c>
      <c r="N32" s="229">
        <v>20.2</v>
      </c>
      <c r="O32" s="229">
        <v>0</v>
      </c>
      <c r="P32" s="229">
        <v>0</v>
      </c>
      <c r="Q32" s="266">
        <v>20.2</v>
      </c>
      <c r="R32" s="229">
        <v>0</v>
      </c>
      <c r="S32" s="229">
        <v>0</v>
      </c>
      <c r="T32" s="229">
        <v>22.93</v>
      </c>
      <c r="U32" s="229">
        <v>0</v>
      </c>
      <c r="V32" s="229">
        <v>0</v>
      </c>
      <c r="W32" s="230">
        <v>23.79</v>
      </c>
      <c r="X32" s="230">
        <v>0</v>
      </c>
      <c r="Y32" s="230">
        <f>X32</f>
        <v>0</v>
      </c>
      <c r="Z32" s="278">
        <v>36.78</v>
      </c>
      <c r="AA32" s="278">
        <v>47.396999999999998</v>
      </c>
      <c r="AB32" s="278">
        <v>47.396999999999998</v>
      </c>
      <c r="AC32" s="278">
        <v>41.58</v>
      </c>
      <c r="AD32" s="278">
        <v>56.876399999999997</v>
      </c>
      <c r="AE32" s="278">
        <v>56.876399999999997</v>
      </c>
    </row>
    <row r="33" spans="1:32" ht="61.5" customHeight="1">
      <c r="A33" s="285"/>
      <c r="B33" s="285"/>
      <c r="C33" s="285"/>
      <c r="D33" s="286"/>
      <c r="E33" s="285"/>
      <c r="F33" s="268" t="s">
        <v>38</v>
      </c>
      <c r="G33" s="268" t="str">
        <f>G32</f>
        <v>открытая</v>
      </c>
      <c r="H33" s="229">
        <v>1445.41</v>
      </c>
      <c r="I33" s="229">
        <v>0</v>
      </c>
      <c r="J33" s="229">
        <v>0</v>
      </c>
      <c r="K33" s="229">
        <v>1532.14</v>
      </c>
      <c r="L33" s="229">
        <v>0</v>
      </c>
      <c r="M33" s="229">
        <v>0</v>
      </c>
      <c r="N33" s="229">
        <v>1532.14</v>
      </c>
      <c r="O33" s="229">
        <v>0</v>
      </c>
      <c r="P33" s="229">
        <v>0</v>
      </c>
      <c r="Q33" s="266">
        <v>1532.14</v>
      </c>
      <c r="R33" s="229">
        <v>0</v>
      </c>
      <c r="S33" s="229">
        <v>0</v>
      </c>
      <c r="T33" s="229">
        <v>1689.03</v>
      </c>
      <c r="U33" s="229">
        <v>0</v>
      </c>
      <c r="V33" s="229">
        <v>0</v>
      </c>
      <c r="W33" s="230">
        <f>W83</f>
        <v>1753.22</v>
      </c>
      <c r="X33" s="230">
        <v>0</v>
      </c>
      <c r="Y33" s="230">
        <v>0</v>
      </c>
      <c r="Z33" s="278">
        <v>2755.78</v>
      </c>
      <c r="AA33" s="278">
        <v>4924.7983999999997</v>
      </c>
      <c r="AB33" s="278">
        <v>4924.7983999999997</v>
      </c>
      <c r="AC33" s="278">
        <v>3089.76</v>
      </c>
      <c r="AD33" s="278">
        <v>5909.7532000000001</v>
      </c>
      <c r="AE33" s="278">
        <v>5909.7532000000001</v>
      </c>
    </row>
    <row r="34" spans="1:32" ht="45" customHeight="1">
      <c r="A34" s="285"/>
      <c r="B34" s="285" t="s">
        <v>56</v>
      </c>
      <c r="C34" s="285" t="s">
        <v>35</v>
      </c>
      <c r="D34" s="286" t="s">
        <v>198</v>
      </c>
      <c r="E34" s="285"/>
      <c r="F34" s="268" t="s">
        <v>36</v>
      </c>
      <c r="G34" s="268" t="s">
        <v>37</v>
      </c>
      <c r="H34" s="229">
        <v>0</v>
      </c>
      <c r="I34" s="229">
        <v>0</v>
      </c>
      <c r="J34" s="229">
        <v>0</v>
      </c>
      <c r="K34" s="229">
        <v>0</v>
      </c>
      <c r="L34" s="229">
        <v>0</v>
      </c>
      <c r="M34" s="229">
        <v>0</v>
      </c>
      <c r="N34" s="229">
        <v>0</v>
      </c>
      <c r="O34" s="229">
        <v>0</v>
      </c>
      <c r="P34" s="229">
        <v>0</v>
      </c>
      <c r="Q34" s="229">
        <v>0</v>
      </c>
      <c r="R34" s="229">
        <v>0</v>
      </c>
      <c r="S34" s="229">
        <v>0</v>
      </c>
      <c r="T34" s="229">
        <v>0</v>
      </c>
      <c r="U34" s="229">
        <v>0</v>
      </c>
      <c r="V34" s="229">
        <v>0</v>
      </c>
      <c r="W34" s="230">
        <v>0</v>
      </c>
      <c r="X34" s="230">
        <v>0</v>
      </c>
      <c r="Y34" s="230">
        <v>0</v>
      </c>
      <c r="Z34" s="278">
        <v>0</v>
      </c>
      <c r="AA34" s="278">
        <v>0</v>
      </c>
      <c r="AB34" s="278">
        <v>0</v>
      </c>
      <c r="AC34" s="278">
        <v>0</v>
      </c>
      <c r="AD34" s="278">
        <v>0</v>
      </c>
      <c r="AE34" s="278">
        <v>0</v>
      </c>
    </row>
    <row r="35" spans="1:32" ht="66.75" customHeight="1">
      <c r="A35" s="285"/>
      <c r="B35" s="285"/>
      <c r="C35" s="285"/>
      <c r="D35" s="286"/>
      <c r="E35" s="285"/>
      <c r="F35" s="268" t="s">
        <v>38</v>
      </c>
      <c r="G35" s="268" t="str">
        <f>G34</f>
        <v>закрытая</v>
      </c>
      <c r="H35" s="229">
        <v>0</v>
      </c>
      <c r="I35" s="229">
        <v>2920.3937999999998</v>
      </c>
      <c r="J35" s="229">
        <v>2920.3937999999998</v>
      </c>
      <c r="K35" s="229">
        <v>0</v>
      </c>
      <c r="L35" s="229">
        <v>3085.9819654582057</v>
      </c>
      <c r="M35" s="229">
        <v>3085.9819654582057</v>
      </c>
      <c r="N35" s="229">
        <v>0</v>
      </c>
      <c r="O35" s="229">
        <v>2918.94</v>
      </c>
      <c r="P35" s="229">
        <v>2918.94</v>
      </c>
      <c r="Q35" s="229">
        <v>0</v>
      </c>
      <c r="R35" s="229">
        <v>2918.94</v>
      </c>
      <c r="S35" s="229">
        <v>2918.94</v>
      </c>
      <c r="T35" s="229">
        <v>0</v>
      </c>
      <c r="U35" s="229">
        <v>2765.54</v>
      </c>
      <c r="V35" s="229">
        <v>2765.54</v>
      </c>
      <c r="W35" s="230">
        <v>0</v>
      </c>
      <c r="X35" s="230">
        <v>2765.54</v>
      </c>
      <c r="Y35" s="230">
        <v>2765.54</v>
      </c>
      <c r="Z35" s="278">
        <v>0</v>
      </c>
      <c r="AA35" s="278">
        <v>4580.9901999999993</v>
      </c>
      <c r="AB35" s="278">
        <v>4580.9901999999993</v>
      </c>
      <c r="AC35" s="278">
        <v>0</v>
      </c>
      <c r="AD35" s="278">
        <v>5497.1858000000002</v>
      </c>
      <c r="AE35" s="278">
        <v>5497.1858000000002</v>
      </c>
    </row>
    <row r="36" spans="1:32" s="69" customFormat="1" ht="66.75" customHeight="1">
      <c r="A36" s="285"/>
      <c r="B36" s="285" t="s">
        <v>56</v>
      </c>
      <c r="C36" s="285" t="s">
        <v>57</v>
      </c>
      <c r="D36" s="286" t="s">
        <v>210</v>
      </c>
      <c r="E36" s="285"/>
      <c r="F36" s="268" t="s">
        <v>36</v>
      </c>
      <c r="G36" s="268" t="s">
        <v>37</v>
      </c>
      <c r="H36" s="229">
        <v>17.64</v>
      </c>
      <c r="I36" s="229">
        <v>0</v>
      </c>
      <c r="J36" s="229">
        <v>0</v>
      </c>
      <c r="K36" s="229">
        <v>19.18</v>
      </c>
      <c r="L36" s="229">
        <v>0</v>
      </c>
      <c r="M36" s="229">
        <v>0</v>
      </c>
      <c r="N36" s="229">
        <v>19.18</v>
      </c>
      <c r="O36" s="229">
        <v>0</v>
      </c>
      <c r="P36" s="229">
        <v>0</v>
      </c>
      <c r="Q36" s="229">
        <v>20.52</v>
      </c>
      <c r="R36" s="229">
        <v>0</v>
      </c>
      <c r="S36" s="229">
        <v>0</v>
      </c>
      <c r="T36" s="267">
        <v>20.52</v>
      </c>
      <c r="U36" s="267">
        <v>0</v>
      </c>
      <c r="V36" s="267">
        <v>0</v>
      </c>
      <c r="W36" s="230">
        <v>21.75</v>
      </c>
      <c r="X36" s="230">
        <v>0</v>
      </c>
      <c r="Y36" s="230">
        <v>0</v>
      </c>
      <c r="Z36" s="278">
        <v>38.869999999999997</v>
      </c>
      <c r="AA36" s="278">
        <v>0</v>
      </c>
      <c r="AB36" s="278">
        <v>0</v>
      </c>
      <c r="AC36" s="278">
        <v>45.16</v>
      </c>
      <c r="AD36" s="278">
        <v>0</v>
      </c>
      <c r="AE36" s="278">
        <v>0</v>
      </c>
      <c r="AF36" s="68"/>
    </row>
    <row r="37" spans="1:32" s="69" customFormat="1" ht="66.75" customHeight="1">
      <c r="A37" s="285"/>
      <c r="B37" s="285"/>
      <c r="C37" s="285"/>
      <c r="D37" s="286"/>
      <c r="E37" s="285"/>
      <c r="F37" s="268" t="s">
        <v>38</v>
      </c>
      <c r="G37" s="268" t="str">
        <f>G36</f>
        <v>закрытая</v>
      </c>
      <c r="H37" s="229">
        <v>2130.1999999999998</v>
      </c>
      <c r="I37" s="229">
        <v>0</v>
      </c>
      <c r="J37" s="229">
        <v>0</v>
      </c>
      <c r="K37" s="229">
        <v>2211.15</v>
      </c>
      <c r="L37" s="229">
        <v>0</v>
      </c>
      <c r="M37" s="229">
        <v>0</v>
      </c>
      <c r="N37" s="229">
        <v>2211.15</v>
      </c>
      <c r="O37" s="229">
        <v>0</v>
      </c>
      <c r="P37" s="229">
        <v>0</v>
      </c>
      <c r="Q37" s="229">
        <v>2281.91</v>
      </c>
      <c r="R37" s="229">
        <v>0</v>
      </c>
      <c r="S37" s="229">
        <v>0</v>
      </c>
      <c r="T37" s="267">
        <v>2281.91</v>
      </c>
      <c r="U37" s="267">
        <v>0</v>
      </c>
      <c r="V37" s="267">
        <v>0</v>
      </c>
      <c r="W37" s="230">
        <v>2446.1</v>
      </c>
      <c r="X37" s="230">
        <v>0</v>
      </c>
      <c r="Y37" s="230">
        <v>0</v>
      </c>
      <c r="Z37" s="278">
        <v>3595.17</v>
      </c>
      <c r="AA37" s="278">
        <v>0</v>
      </c>
      <c r="AB37" s="278">
        <v>0</v>
      </c>
      <c r="AC37" s="278">
        <v>4043.51</v>
      </c>
      <c r="AD37" s="278">
        <v>0</v>
      </c>
      <c r="AE37" s="278">
        <v>0</v>
      </c>
      <c r="AF37" s="68"/>
    </row>
    <row r="38" spans="1:32" s="69" customFormat="1" ht="66.75" customHeight="1">
      <c r="A38" s="285"/>
      <c r="B38" s="285" t="s">
        <v>166</v>
      </c>
      <c r="C38" s="285" t="s">
        <v>57</v>
      </c>
      <c r="D38" s="286" t="s">
        <v>211</v>
      </c>
      <c r="E38" s="285"/>
      <c r="F38" s="268" t="s">
        <v>36</v>
      </c>
      <c r="G38" s="268" t="s">
        <v>37</v>
      </c>
      <c r="H38" s="229"/>
      <c r="I38" s="229"/>
      <c r="J38" s="229"/>
      <c r="K38" s="229"/>
      <c r="L38" s="229"/>
      <c r="M38" s="229"/>
      <c r="N38" s="229">
        <v>0</v>
      </c>
      <c r="O38" s="229">
        <v>0</v>
      </c>
      <c r="P38" s="229">
        <v>0</v>
      </c>
      <c r="Q38" s="229">
        <v>0</v>
      </c>
      <c r="R38" s="229">
        <v>0</v>
      </c>
      <c r="S38" s="229">
        <v>0</v>
      </c>
      <c r="T38" s="267">
        <v>34.89</v>
      </c>
      <c r="U38" s="229">
        <v>0</v>
      </c>
      <c r="V38" s="229">
        <v>0</v>
      </c>
      <c r="W38" s="230">
        <v>36.979999999999997</v>
      </c>
      <c r="X38" s="230">
        <v>0</v>
      </c>
      <c r="Y38" s="230">
        <v>0</v>
      </c>
      <c r="Z38" s="278">
        <v>60.3</v>
      </c>
      <c r="AA38" s="278">
        <v>0</v>
      </c>
      <c r="AB38" s="278">
        <v>0</v>
      </c>
      <c r="AC38" s="278">
        <v>66.099999999999994</v>
      </c>
      <c r="AD38" s="278">
        <v>0</v>
      </c>
      <c r="AE38" s="278">
        <v>0</v>
      </c>
      <c r="AF38" s="68"/>
    </row>
    <row r="39" spans="1:32" s="69" customFormat="1" ht="66.75" customHeight="1">
      <c r="A39" s="285"/>
      <c r="B39" s="285"/>
      <c r="C39" s="285"/>
      <c r="D39" s="286"/>
      <c r="E39" s="285"/>
      <c r="F39" s="268" t="s">
        <v>38</v>
      </c>
      <c r="G39" s="268" t="str">
        <f>G38</f>
        <v>закрытая</v>
      </c>
      <c r="H39" s="229"/>
      <c r="I39" s="229"/>
      <c r="J39" s="229"/>
      <c r="K39" s="229"/>
      <c r="L39" s="229"/>
      <c r="M39" s="229"/>
      <c r="N39" s="229">
        <v>0</v>
      </c>
      <c r="O39" s="229">
        <v>0</v>
      </c>
      <c r="P39" s="229">
        <v>0</v>
      </c>
      <c r="Q39" s="229">
        <v>0</v>
      </c>
      <c r="R39" s="229">
        <v>0</v>
      </c>
      <c r="S39" s="229">
        <v>0</v>
      </c>
      <c r="T39" s="267">
        <v>1949.52</v>
      </c>
      <c r="U39" s="229">
        <v>0</v>
      </c>
      <c r="V39" s="229">
        <v>0</v>
      </c>
      <c r="W39" s="230">
        <v>1949.52</v>
      </c>
      <c r="X39" s="230">
        <v>0</v>
      </c>
      <c r="Y39" s="230">
        <v>0</v>
      </c>
      <c r="Z39" s="278">
        <v>3479.78</v>
      </c>
      <c r="AA39" s="278">
        <v>0</v>
      </c>
      <c r="AB39" s="278">
        <v>0</v>
      </c>
      <c r="AC39" s="278">
        <v>4043.51</v>
      </c>
      <c r="AD39" s="278">
        <v>0</v>
      </c>
      <c r="AE39" s="278">
        <v>0</v>
      </c>
    </row>
    <row r="40" spans="1:32" ht="55.5" customHeight="1">
      <c r="A40" s="285" t="s">
        <v>58</v>
      </c>
      <c r="B40" s="287" t="s">
        <v>59</v>
      </c>
      <c r="C40" s="285" t="s">
        <v>60</v>
      </c>
      <c r="D40" s="286" t="s">
        <v>198</v>
      </c>
      <c r="E40" s="268"/>
      <c r="F40" s="268" t="s">
        <v>36</v>
      </c>
      <c r="G40" s="268" t="s">
        <v>37</v>
      </c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30"/>
      <c r="X40" s="230"/>
      <c r="Y40" s="230"/>
      <c r="Z40" s="278">
        <v>0</v>
      </c>
      <c r="AA40" s="278">
        <v>79.592799999999997</v>
      </c>
      <c r="AB40" s="278">
        <v>79.592799999999997</v>
      </c>
      <c r="AC40" s="278">
        <v>0</v>
      </c>
      <c r="AD40" s="278">
        <v>83.008800000000008</v>
      </c>
      <c r="AE40" s="278">
        <v>83.008800000000008</v>
      </c>
    </row>
    <row r="41" spans="1:32" ht="55.5" customHeight="1">
      <c r="A41" s="285"/>
      <c r="B41" s="287"/>
      <c r="C41" s="285"/>
      <c r="D41" s="286"/>
      <c r="E41" s="268"/>
      <c r="F41" s="268" t="s">
        <v>38</v>
      </c>
      <c r="G41" s="268" t="str">
        <f>G40</f>
        <v>закрытая</v>
      </c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230"/>
      <c r="Y41" s="230"/>
      <c r="Z41" s="278">
        <v>0</v>
      </c>
      <c r="AA41" s="278">
        <v>4580.9901999999993</v>
      </c>
      <c r="AB41" s="278">
        <v>4580.9901999999993</v>
      </c>
      <c r="AC41" s="278">
        <v>0</v>
      </c>
      <c r="AD41" s="278">
        <v>5497.1858000000002</v>
      </c>
      <c r="AE41" s="278">
        <v>5497.1858000000002</v>
      </c>
    </row>
    <row r="42" spans="1:32" ht="56.25" customHeight="1">
      <c r="A42" s="285" t="s">
        <v>169</v>
      </c>
      <c r="B42" s="285" t="s">
        <v>61</v>
      </c>
      <c r="C42" s="285" t="s">
        <v>60</v>
      </c>
      <c r="D42" s="286" t="s">
        <v>198</v>
      </c>
      <c r="E42" s="285"/>
      <c r="F42" s="268" t="s">
        <v>36</v>
      </c>
      <c r="G42" s="268" t="s">
        <v>37</v>
      </c>
      <c r="H42" s="229">
        <v>0</v>
      </c>
      <c r="I42" s="229">
        <v>23.02</v>
      </c>
      <c r="J42" s="229">
        <v>23.02</v>
      </c>
      <c r="K42" s="229">
        <v>0</v>
      </c>
      <c r="L42" s="229">
        <v>23.91</v>
      </c>
      <c r="M42" s="229">
        <v>23.91</v>
      </c>
      <c r="N42" s="229">
        <v>0</v>
      </c>
      <c r="O42" s="229">
        <v>23.91</v>
      </c>
      <c r="P42" s="229">
        <v>23.91</v>
      </c>
      <c r="Q42" s="229">
        <v>0</v>
      </c>
      <c r="R42" s="229">
        <v>25.32</v>
      </c>
      <c r="S42" s="229">
        <v>25.32</v>
      </c>
      <c r="T42" s="229">
        <v>0</v>
      </c>
      <c r="U42" s="229">
        <v>25.32</v>
      </c>
      <c r="V42" s="229">
        <v>25.32</v>
      </c>
      <c r="W42" s="230">
        <v>0</v>
      </c>
      <c r="X42" s="230">
        <v>26.21</v>
      </c>
      <c r="Y42" s="230">
        <v>26.21</v>
      </c>
      <c r="Z42" s="278">
        <v>0</v>
      </c>
      <c r="AA42" s="278">
        <v>51.252199999999995</v>
      </c>
      <c r="AB42" s="278">
        <v>51.252199999999995</v>
      </c>
      <c r="AC42" s="278">
        <v>0</v>
      </c>
      <c r="AD42" s="278">
        <v>53.1188</v>
      </c>
      <c r="AE42" s="278">
        <v>53.1188</v>
      </c>
    </row>
    <row r="43" spans="1:32" ht="60" customHeight="1">
      <c r="A43" s="285"/>
      <c r="B43" s="285"/>
      <c r="C43" s="285"/>
      <c r="D43" s="286"/>
      <c r="E43" s="285"/>
      <c r="F43" s="268" t="s">
        <v>38</v>
      </c>
      <c r="G43" s="268" t="str">
        <f>G42</f>
        <v>закрытая</v>
      </c>
      <c r="H43" s="229">
        <v>0</v>
      </c>
      <c r="I43" s="229">
        <v>2920.3937999999998</v>
      </c>
      <c r="J43" s="229">
        <v>2920.3937999999998</v>
      </c>
      <c r="K43" s="229">
        <v>0</v>
      </c>
      <c r="L43" s="229">
        <v>3085.9819654582057</v>
      </c>
      <c r="M43" s="229">
        <v>3085.9819654582057</v>
      </c>
      <c r="N43" s="229">
        <v>0</v>
      </c>
      <c r="O43" s="229">
        <v>2918.94</v>
      </c>
      <c r="P43" s="229">
        <v>2918.94</v>
      </c>
      <c r="Q43" s="229">
        <v>0</v>
      </c>
      <c r="R43" s="229">
        <v>2918.94</v>
      </c>
      <c r="S43" s="229">
        <v>2918.94</v>
      </c>
      <c r="T43" s="229">
        <v>0</v>
      </c>
      <c r="U43" s="229">
        <v>2765.54</v>
      </c>
      <c r="V43" s="229">
        <v>2765.54</v>
      </c>
      <c r="W43" s="230">
        <v>0</v>
      </c>
      <c r="X43" s="230">
        <v>2765.54</v>
      </c>
      <c r="Y43" s="230">
        <v>2765.54</v>
      </c>
      <c r="Z43" s="278">
        <v>0</v>
      </c>
      <c r="AA43" s="278">
        <v>4580.9901999999993</v>
      </c>
      <c r="AB43" s="278">
        <v>4580.9901999999993</v>
      </c>
      <c r="AC43" s="278">
        <v>0</v>
      </c>
      <c r="AD43" s="278">
        <v>5497.1858000000002</v>
      </c>
      <c r="AE43" s="278">
        <v>5497.1858000000002</v>
      </c>
    </row>
    <row r="44" spans="1:32" ht="45" customHeight="1">
      <c r="A44" s="285" t="s">
        <v>62</v>
      </c>
      <c r="B44" s="285" t="s">
        <v>63</v>
      </c>
      <c r="C44" s="285" t="s">
        <v>64</v>
      </c>
      <c r="D44" s="286" t="s">
        <v>212</v>
      </c>
      <c r="E44" s="285"/>
      <c r="F44" s="268" t="s">
        <v>36</v>
      </c>
      <c r="G44" s="268" t="s">
        <v>37</v>
      </c>
      <c r="H44" s="229">
        <v>0</v>
      </c>
      <c r="I44" s="229">
        <v>39.130000000000003</v>
      </c>
      <c r="J44" s="229">
        <v>0</v>
      </c>
      <c r="K44" s="229">
        <v>0</v>
      </c>
      <c r="L44" s="229">
        <v>39.79</v>
      </c>
      <c r="M44" s="229">
        <v>0</v>
      </c>
      <c r="N44" s="229">
        <v>0</v>
      </c>
      <c r="O44" s="229">
        <v>39.79</v>
      </c>
      <c r="P44" s="229">
        <v>0</v>
      </c>
      <c r="Q44" s="229">
        <v>0</v>
      </c>
      <c r="R44" s="229">
        <v>42.58</v>
      </c>
      <c r="S44" s="229">
        <v>0</v>
      </c>
      <c r="T44" s="229">
        <v>0</v>
      </c>
      <c r="U44" s="229">
        <v>42.58</v>
      </c>
      <c r="V44" s="229">
        <v>0</v>
      </c>
      <c r="W44" s="230">
        <v>0</v>
      </c>
      <c r="X44" s="230">
        <v>45.18</v>
      </c>
      <c r="Y44" s="230">
        <v>0</v>
      </c>
      <c r="Z44" s="278">
        <v>0</v>
      </c>
      <c r="AA44" s="278">
        <v>0</v>
      </c>
      <c r="AB44" s="278">
        <v>0</v>
      </c>
      <c r="AC44" s="278">
        <v>0</v>
      </c>
      <c r="AD44" s="278">
        <v>0</v>
      </c>
      <c r="AE44" s="278">
        <v>0</v>
      </c>
    </row>
    <row r="45" spans="1:32" ht="50.25" customHeight="1">
      <c r="A45" s="285"/>
      <c r="B45" s="285"/>
      <c r="C45" s="285"/>
      <c r="D45" s="286"/>
      <c r="E45" s="285"/>
      <c r="F45" s="268" t="s">
        <v>38</v>
      </c>
      <c r="G45" s="268" t="str">
        <f>G44</f>
        <v>закрытая</v>
      </c>
      <c r="H45" s="229">
        <v>0</v>
      </c>
      <c r="I45" s="229">
        <v>2075.7800000000002</v>
      </c>
      <c r="J45" s="229">
        <v>0</v>
      </c>
      <c r="K45" s="229">
        <v>0</v>
      </c>
      <c r="L45" s="229">
        <v>2156.0100000000002</v>
      </c>
      <c r="M45" s="229">
        <v>0</v>
      </c>
      <c r="N45" s="229">
        <v>0</v>
      </c>
      <c r="O45" s="229">
        <v>2156.0100000000002</v>
      </c>
      <c r="P45" s="229">
        <v>0</v>
      </c>
      <c r="Q45" s="229">
        <v>0</v>
      </c>
      <c r="R45" s="229">
        <v>2210.5500000000002</v>
      </c>
      <c r="S45" s="229">
        <v>0</v>
      </c>
      <c r="T45" s="229">
        <v>0</v>
      </c>
      <c r="U45" s="229">
        <v>2210.5500000000002</v>
      </c>
      <c r="V45" s="229">
        <v>0</v>
      </c>
      <c r="W45" s="230">
        <v>0</v>
      </c>
      <c r="X45" s="230">
        <v>2316.5100000000002</v>
      </c>
      <c r="Y45" s="230">
        <v>0</v>
      </c>
      <c r="Z45" s="278">
        <v>0</v>
      </c>
      <c r="AA45" s="278">
        <v>4578.93</v>
      </c>
      <c r="AB45" s="278">
        <v>0</v>
      </c>
      <c r="AC45" s="278">
        <v>0</v>
      </c>
      <c r="AD45" s="278">
        <v>5309.94</v>
      </c>
      <c r="AE45" s="278">
        <v>0</v>
      </c>
    </row>
    <row r="46" spans="1:32" ht="45" customHeight="1">
      <c r="A46" s="285"/>
      <c r="B46" s="285" t="s">
        <v>63</v>
      </c>
      <c r="C46" s="285" t="s">
        <v>64</v>
      </c>
      <c r="D46" s="286" t="s">
        <v>213</v>
      </c>
      <c r="E46" s="285"/>
      <c r="F46" s="268" t="s">
        <v>53</v>
      </c>
      <c r="G46" s="268" t="s">
        <v>45</v>
      </c>
      <c r="H46" s="229">
        <v>39.130000000000003</v>
      </c>
      <c r="I46" s="229">
        <v>39.130000000000003</v>
      </c>
      <c r="J46" s="229">
        <v>0</v>
      </c>
      <c r="K46" s="229">
        <v>39.79</v>
      </c>
      <c r="L46" s="229">
        <v>39.79</v>
      </c>
      <c r="M46" s="229">
        <v>0</v>
      </c>
      <c r="N46" s="229">
        <v>39.79</v>
      </c>
      <c r="O46" s="229">
        <v>39.79</v>
      </c>
      <c r="P46" s="229">
        <v>0</v>
      </c>
      <c r="Q46" s="229">
        <v>0</v>
      </c>
      <c r="R46" s="229">
        <v>0</v>
      </c>
      <c r="S46" s="229">
        <v>0</v>
      </c>
      <c r="T46" s="229">
        <v>42.58</v>
      </c>
      <c r="U46" s="229">
        <v>42.58</v>
      </c>
      <c r="V46" s="229">
        <v>0</v>
      </c>
      <c r="W46" s="230">
        <v>45.18</v>
      </c>
      <c r="X46" s="230">
        <v>45.18</v>
      </c>
      <c r="Y46" s="230">
        <v>0</v>
      </c>
      <c r="Z46" s="278">
        <v>64.67</v>
      </c>
      <c r="AA46" s="278">
        <v>67.900000000000006</v>
      </c>
      <c r="AB46" s="278">
        <v>67.900000000000006</v>
      </c>
      <c r="AC46" s="278">
        <v>72.7</v>
      </c>
      <c r="AD46" s="278">
        <v>72.7</v>
      </c>
      <c r="AE46" s="278">
        <v>72.7</v>
      </c>
    </row>
    <row r="47" spans="1:32" ht="44.25" customHeight="1">
      <c r="A47" s="285"/>
      <c r="B47" s="285"/>
      <c r="C47" s="285"/>
      <c r="D47" s="286"/>
      <c r="E47" s="285"/>
      <c r="F47" s="268" t="s">
        <v>38</v>
      </c>
      <c r="G47" s="268" t="str">
        <f>G46</f>
        <v>открытая</v>
      </c>
      <c r="H47" s="229">
        <v>2075.7800000000002</v>
      </c>
      <c r="I47" s="229">
        <v>2075.7800000000002</v>
      </c>
      <c r="J47" s="229">
        <v>0</v>
      </c>
      <c r="K47" s="229">
        <v>2156.0100000000002</v>
      </c>
      <c r="L47" s="229">
        <v>2156.0100000000002</v>
      </c>
      <c r="M47" s="229">
        <v>0</v>
      </c>
      <c r="N47" s="229">
        <v>2156.0100000000002</v>
      </c>
      <c r="O47" s="229">
        <v>2156.0100000000002</v>
      </c>
      <c r="P47" s="229">
        <v>0</v>
      </c>
      <c r="Q47" s="229">
        <v>0</v>
      </c>
      <c r="R47" s="229">
        <v>0</v>
      </c>
      <c r="S47" s="229">
        <v>0</v>
      </c>
      <c r="T47" s="229">
        <v>2210.5500000000002</v>
      </c>
      <c r="U47" s="229">
        <v>2210.5500000000002</v>
      </c>
      <c r="V47" s="229">
        <v>0</v>
      </c>
      <c r="W47" s="230">
        <v>2316.5100000000002</v>
      </c>
      <c r="X47" s="230">
        <v>2316.5100000000002</v>
      </c>
      <c r="Y47" s="230">
        <v>0</v>
      </c>
      <c r="Z47" s="278">
        <v>3986.88</v>
      </c>
      <c r="AA47" s="278">
        <v>4578.93</v>
      </c>
      <c r="AB47" s="278">
        <v>4578.93</v>
      </c>
      <c r="AC47" s="278">
        <v>4632.75</v>
      </c>
      <c r="AD47" s="278">
        <v>5309.94</v>
      </c>
      <c r="AE47" s="278">
        <v>5309.94</v>
      </c>
    </row>
    <row r="48" spans="1:32" ht="45" customHeight="1">
      <c r="A48" s="287" t="s">
        <v>65</v>
      </c>
      <c r="B48" s="287" t="s">
        <v>66</v>
      </c>
      <c r="C48" s="285" t="s">
        <v>170</v>
      </c>
      <c r="D48" s="286" t="s">
        <v>214</v>
      </c>
      <c r="E48" s="285"/>
      <c r="F48" s="268" t="s">
        <v>36</v>
      </c>
      <c r="G48" s="268" t="s">
        <v>37</v>
      </c>
      <c r="H48" s="229">
        <v>0</v>
      </c>
      <c r="I48" s="229">
        <v>30.97</v>
      </c>
      <c r="J48" s="229">
        <v>0</v>
      </c>
      <c r="K48" s="229">
        <v>0</v>
      </c>
      <c r="L48" s="229">
        <v>32.75</v>
      </c>
      <c r="M48" s="229">
        <v>0</v>
      </c>
      <c r="N48" s="229">
        <v>0</v>
      </c>
      <c r="O48" s="229">
        <v>32.75</v>
      </c>
      <c r="P48" s="229">
        <v>0</v>
      </c>
      <c r="Q48" s="229">
        <v>0</v>
      </c>
      <c r="R48" s="229">
        <v>34.6</v>
      </c>
      <c r="S48" s="229">
        <v>0</v>
      </c>
      <c r="T48" s="229">
        <v>0</v>
      </c>
      <c r="U48" s="229">
        <v>34.6</v>
      </c>
      <c r="V48" s="229">
        <v>34.6</v>
      </c>
      <c r="W48" s="230">
        <v>0</v>
      </c>
      <c r="X48" s="230">
        <v>36.94</v>
      </c>
      <c r="Y48" s="230">
        <v>36.94</v>
      </c>
      <c r="Z48" s="278">
        <v>0</v>
      </c>
      <c r="AA48" s="278">
        <v>48.44</v>
      </c>
      <c r="AB48" s="278">
        <v>0</v>
      </c>
      <c r="AC48" s="278">
        <v>0</v>
      </c>
      <c r="AD48" s="278">
        <v>53.96</v>
      </c>
      <c r="AE48" s="278">
        <v>0</v>
      </c>
    </row>
    <row r="49" spans="1:31" ht="60" customHeight="1">
      <c r="A49" s="287"/>
      <c r="B49" s="287"/>
      <c r="C49" s="285"/>
      <c r="D49" s="286"/>
      <c r="E49" s="285"/>
      <c r="F49" s="268" t="s">
        <v>38</v>
      </c>
      <c r="G49" s="268" t="str">
        <f>G48</f>
        <v>закрытая</v>
      </c>
      <c r="H49" s="229">
        <v>0</v>
      </c>
      <c r="I49" s="229">
        <v>3274.02</v>
      </c>
      <c r="J49" s="229">
        <v>0</v>
      </c>
      <c r="K49" s="229">
        <v>0</v>
      </c>
      <c r="L49" s="229">
        <v>3401.7067799999977</v>
      </c>
      <c r="M49" s="229">
        <v>0</v>
      </c>
      <c r="N49" s="229">
        <v>0</v>
      </c>
      <c r="O49" s="229">
        <v>3401.7067799999977</v>
      </c>
      <c r="P49" s="229">
        <v>0</v>
      </c>
      <c r="Q49" s="229">
        <v>0</v>
      </c>
      <c r="R49" s="229">
        <v>3469.89</v>
      </c>
      <c r="S49" s="229">
        <v>0</v>
      </c>
      <c r="T49" s="229">
        <v>0</v>
      </c>
      <c r="U49" s="229">
        <v>3449.52</v>
      </c>
      <c r="V49" s="229">
        <v>3449.52</v>
      </c>
      <c r="W49" s="230">
        <v>0</v>
      </c>
      <c r="X49" s="230">
        <v>3449.52</v>
      </c>
      <c r="Y49" s="230">
        <v>3449.52</v>
      </c>
      <c r="Z49" s="278">
        <v>0</v>
      </c>
      <c r="AA49" s="278">
        <v>5802.99</v>
      </c>
      <c r="AB49" s="278">
        <v>0</v>
      </c>
      <c r="AC49" s="278">
        <v>0</v>
      </c>
      <c r="AD49" s="278">
        <v>6963.59</v>
      </c>
      <c r="AE49" s="278">
        <v>0</v>
      </c>
    </row>
    <row r="50" spans="1:31" ht="43.5" customHeight="1">
      <c r="A50" s="285" t="s">
        <v>67</v>
      </c>
      <c r="B50" s="287" t="s">
        <v>68</v>
      </c>
      <c r="C50" s="287" t="s">
        <v>69</v>
      </c>
      <c r="D50" s="286" t="s">
        <v>215</v>
      </c>
      <c r="E50" s="285"/>
      <c r="F50" s="268" t="s">
        <v>36</v>
      </c>
      <c r="G50" s="268" t="s">
        <v>37</v>
      </c>
      <c r="H50" s="229">
        <v>0</v>
      </c>
      <c r="I50" s="229">
        <v>33.64</v>
      </c>
      <c r="J50" s="229">
        <v>33.64</v>
      </c>
      <c r="K50" s="229">
        <v>0</v>
      </c>
      <c r="L50" s="229">
        <v>34.950000000000003</v>
      </c>
      <c r="M50" s="229">
        <v>34.950000000000003</v>
      </c>
      <c r="N50" s="229">
        <v>0</v>
      </c>
      <c r="O50" s="229">
        <v>34.950000000000003</v>
      </c>
      <c r="P50" s="229">
        <v>0</v>
      </c>
      <c r="Q50" s="229">
        <v>0</v>
      </c>
      <c r="R50" s="229">
        <v>37.01</v>
      </c>
      <c r="S50" s="229">
        <v>0</v>
      </c>
      <c r="T50" s="229">
        <v>0</v>
      </c>
      <c r="U50" s="229">
        <v>37.01</v>
      </c>
      <c r="V50" s="229">
        <v>0</v>
      </c>
      <c r="W50" s="230">
        <v>0</v>
      </c>
      <c r="X50" s="230">
        <v>38.25</v>
      </c>
      <c r="Y50" s="230">
        <v>0</v>
      </c>
      <c r="Z50" s="278">
        <v>0</v>
      </c>
      <c r="AA50" s="278">
        <v>52.5</v>
      </c>
      <c r="AB50" s="278">
        <v>0</v>
      </c>
      <c r="AC50" s="278">
        <v>0</v>
      </c>
      <c r="AD50" s="278">
        <v>54</v>
      </c>
      <c r="AE50" s="278">
        <v>0</v>
      </c>
    </row>
    <row r="51" spans="1:31" ht="43.5" customHeight="1">
      <c r="A51" s="285"/>
      <c r="B51" s="287"/>
      <c r="C51" s="287"/>
      <c r="D51" s="286"/>
      <c r="E51" s="285"/>
      <c r="F51" s="268" t="s">
        <v>38</v>
      </c>
      <c r="G51" s="268" t="str">
        <f>G50</f>
        <v>закрытая</v>
      </c>
      <c r="H51" s="229">
        <v>0</v>
      </c>
      <c r="I51" s="229">
        <v>1879.89</v>
      </c>
      <c r="J51" s="229">
        <v>1879.89</v>
      </c>
      <c r="K51" s="229">
        <v>0</v>
      </c>
      <c r="L51" s="229">
        <v>1936.37</v>
      </c>
      <c r="M51" s="229">
        <v>1936.37</v>
      </c>
      <c r="N51" s="229">
        <v>0</v>
      </c>
      <c r="O51" s="229">
        <v>1936.37</v>
      </c>
      <c r="P51" s="229">
        <v>0</v>
      </c>
      <c r="Q51" s="229">
        <v>0</v>
      </c>
      <c r="R51" s="229">
        <v>1972.91</v>
      </c>
      <c r="S51" s="229">
        <v>0</v>
      </c>
      <c r="T51" s="229">
        <v>0</v>
      </c>
      <c r="U51" s="229">
        <v>1972.91</v>
      </c>
      <c r="V51" s="229">
        <v>0</v>
      </c>
      <c r="W51" s="230">
        <v>0</v>
      </c>
      <c r="X51" s="230">
        <v>2109.04</v>
      </c>
      <c r="Y51" s="230">
        <v>0</v>
      </c>
      <c r="Z51" s="278">
        <v>0</v>
      </c>
      <c r="AA51" s="278">
        <v>3385.56</v>
      </c>
      <c r="AB51" s="278">
        <v>0</v>
      </c>
      <c r="AC51" s="278">
        <v>0</v>
      </c>
      <c r="AD51" s="278">
        <v>3902.3</v>
      </c>
      <c r="AE51" s="278">
        <v>0</v>
      </c>
    </row>
    <row r="52" spans="1:31" ht="43.5" customHeight="1">
      <c r="A52" s="285" t="s">
        <v>113</v>
      </c>
      <c r="B52" s="285" t="s">
        <v>70</v>
      </c>
      <c r="C52" s="285" t="s">
        <v>71</v>
      </c>
      <c r="D52" s="286" t="s">
        <v>190</v>
      </c>
      <c r="E52" s="285"/>
      <c r="F52" s="268" t="s">
        <v>53</v>
      </c>
      <c r="G52" s="268" t="s">
        <v>45</v>
      </c>
      <c r="H52" s="229">
        <v>26.24</v>
      </c>
      <c r="I52" s="229">
        <v>26.24</v>
      </c>
      <c r="J52" s="229">
        <v>26.24</v>
      </c>
      <c r="K52" s="229">
        <v>27.81</v>
      </c>
      <c r="L52" s="229">
        <v>27.81</v>
      </c>
      <c r="M52" s="229">
        <v>27.81</v>
      </c>
      <c r="N52" s="229">
        <v>27.81</v>
      </c>
      <c r="O52" s="229">
        <v>27.81</v>
      </c>
      <c r="P52" s="229">
        <v>0</v>
      </c>
      <c r="Q52" s="229">
        <v>29.74</v>
      </c>
      <c r="R52" s="229">
        <v>29.74</v>
      </c>
      <c r="S52" s="229">
        <v>0</v>
      </c>
      <c r="T52" s="229">
        <v>29.74</v>
      </c>
      <c r="U52" s="229">
        <v>29.74</v>
      </c>
      <c r="V52" s="229">
        <v>0</v>
      </c>
      <c r="W52" s="230">
        <v>30.12</v>
      </c>
      <c r="X52" s="230">
        <v>30.12</v>
      </c>
      <c r="Y52" s="230">
        <v>0</v>
      </c>
      <c r="Z52" s="278">
        <v>42.09</v>
      </c>
      <c r="AA52" s="278">
        <v>55.5</v>
      </c>
      <c r="AB52" s="278">
        <v>0</v>
      </c>
      <c r="AC52" s="278">
        <v>46.89</v>
      </c>
      <c r="AD52" s="278">
        <v>61.06</v>
      </c>
      <c r="AE52" s="278">
        <v>0</v>
      </c>
    </row>
    <row r="53" spans="1:31" ht="43.5" customHeight="1">
      <c r="A53" s="285"/>
      <c r="B53" s="285"/>
      <c r="C53" s="285"/>
      <c r="D53" s="286"/>
      <c r="E53" s="285"/>
      <c r="F53" s="268" t="s">
        <v>38</v>
      </c>
      <c r="G53" s="268" t="str">
        <f>G52</f>
        <v>открытая</v>
      </c>
      <c r="H53" s="229">
        <v>1308.5</v>
      </c>
      <c r="I53" s="229">
        <v>2105.3560000000002</v>
      </c>
      <c r="J53" s="229">
        <v>2105.3560000000002</v>
      </c>
      <c r="K53" s="229">
        <v>1387.01</v>
      </c>
      <c r="L53" s="229">
        <v>2187.0120000000002</v>
      </c>
      <c r="M53" s="229">
        <v>2187.0120000000002</v>
      </c>
      <c r="N53" s="229">
        <v>1387.01</v>
      </c>
      <c r="O53" s="229">
        <v>2187.0120000000002</v>
      </c>
      <c r="P53" s="229">
        <v>0</v>
      </c>
      <c r="Q53" s="229">
        <v>1464.68</v>
      </c>
      <c r="R53" s="229">
        <v>2206.36</v>
      </c>
      <c r="S53" s="229">
        <v>0</v>
      </c>
      <c r="T53" s="229">
        <v>1464.68</v>
      </c>
      <c r="U53" s="229">
        <v>2206.36</v>
      </c>
      <c r="V53" s="229">
        <v>0</v>
      </c>
      <c r="W53" s="230">
        <v>1570.14</v>
      </c>
      <c r="X53" s="230">
        <v>2176.88</v>
      </c>
      <c r="Y53" s="230">
        <v>0</v>
      </c>
      <c r="Z53" s="278">
        <v>2798.86</v>
      </c>
      <c r="AA53" s="278">
        <v>3841.52</v>
      </c>
      <c r="AB53" s="278">
        <v>0</v>
      </c>
      <c r="AC53" s="278">
        <v>3252.27</v>
      </c>
      <c r="AD53" s="278">
        <v>4512.53</v>
      </c>
      <c r="AE53" s="278">
        <v>0</v>
      </c>
    </row>
    <row r="54" spans="1:31" ht="43.5" customHeight="1">
      <c r="A54" s="285"/>
      <c r="B54" s="285" t="s">
        <v>167</v>
      </c>
      <c r="C54" s="285" t="s">
        <v>71</v>
      </c>
      <c r="D54" s="286" t="s">
        <v>191</v>
      </c>
      <c r="E54" s="268"/>
      <c r="F54" s="268" t="s">
        <v>36</v>
      </c>
      <c r="G54" s="268" t="s">
        <v>37</v>
      </c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30"/>
      <c r="X54" s="230"/>
      <c r="Y54" s="230"/>
      <c r="Z54" s="278">
        <v>0</v>
      </c>
      <c r="AA54" s="278">
        <v>0</v>
      </c>
      <c r="AB54" s="278">
        <v>0</v>
      </c>
      <c r="AC54" s="278">
        <v>0</v>
      </c>
      <c r="AD54" s="278">
        <v>0</v>
      </c>
      <c r="AE54" s="278">
        <v>0</v>
      </c>
    </row>
    <row r="55" spans="1:31" ht="43.5" customHeight="1">
      <c r="A55" s="285"/>
      <c r="B55" s="285"/>
      <c r="C55" s="285"/>
      <c r="D55" s="286"/>
      <c r="E55" s="268"/>
      <c r="F55" s="268" t="s">
        <v>38</v>
      </c>
      <c r="G55" s="268" t="str">
        <f>G54</f>
        <v>закрытая</v>
      </c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30"/>
      <c r="X55" s="230"/>
      <c r="Y55" s="230"/>
      <c r="Z55" s="278">
        <v>2473.02</v>
      </c>
      <c r="AA55" s="278">
        <v>2659.97</v>
      </c>
      <c r="AB55" s="278">
        <v>0</v>
      </c>
      <c r="AC55" s="278">
        <v>2873.65</v>
      </c>
      <c r="AD55" s="278">
        <v>3163.37</v>
      </c>
      <c r="AE55" s="278">
        <v>0</v>
      </c>
    </row>
    <row r="56" spans="1:31" ht="49.5" customHeight="1">
      <c r="A56" s="285"/>
      <c r="B56" s="285" t="s">
        <v>112</v>
      </c>
      <c r="C56" s="285" t="s">
        <v>72</v>
      </c>
      <c r="D56" s="286" t="s">
        <v>192</v>
      </c>
      <c r="E56" s="285"/>
      <c r="F56" s="268" t="s">
        <v>53</v>
      </c>
      <c r="G56" s="268" t="s">
        <v>45</v>
      </c>
      <c r="H56" s="229">
        <v>10.43</v>
      </c>
      <c r="I56" s="229">
        <v>10.43</v>
      </c>
      <c r="J56" s="229">
        <v>10.43</v>
      </c>
      <c r="K56" s="229">
        <v>10.94</v>
      </c>
      <c r="L56" s="229">
        <v>10.94</v>
      </c>
      <c r="M56" s="229">
        <v>10.94</v>
      </c>
      <c r="N56" s="229">
        <v>10.94</v>
      </c>
      <c r="O56" s="229">
        <v>10.94</v>
      </c>
      <c r="P56" s="229">
        <v>10.94</v>
      </c>
      <c r="Q56" s="229">
        <v>11.19</v>
      </c>
      <c r="R56" s="229">
        <v>11.19</v>
      </c>
      <c r="S56" s="229">
        <v>11.19</v>
      </c>
      <c r="T56" s="229">
        <v>11.19</v>
      </c>
      <c r="U56" s="229">
        <v>11.19</v>
      </c>
      <c r="V56" s="229">
        <v>0</v>
      </c>
      <c r="W56" s="230">
        <v>12.8</v>
      </c>
      <c r="X56" s="230">
        <v>12.8</v>
      </c>
      <c r="Y56" s="230">
        <v>0</v>
      </c>
      <c r="Z56" s="278">
        <v>23.03</v>
      </c>
      <c r="AA56" s="278">
        <v>23.03</v>
      </c>
      <c r="AB56" s="278">
        <v>23.03</v>
      </c>
      <c r="AC56" s="278">
        <v>26.96</v>
      </c>
      <c r="AD56" s="278">
        <v>26.96</v>
      </c>
      <c r="AE56" s="278">
        <v>26.96</v>
      </c>
    </row>
    <row r="57" spans="1:31" ht="60" customHeight="1">
      <c r="A57" s="285"/>
      <c r="B57" s="285"/>
      <c r="C57" s="285"/>
      <c r="D57" s="286"/>
      <c r="E57" s="285"/>
      <c r="F57" s="268" t="s">
        <v>38</v>
      </c>
      <c r="G57" s="268" t="str">
        <f>G56</f>
        <v>открытая</v>
      </c>
      <c r="H57" s="229">
        <v>1235.5899999999999</v>
      </c>
      <c r="I57" s="229">
        <v>1261.74</v>
      </c>
      <c r="J57" s="229">
        <v>1261.74</v>
      </c>
      <c r="K57" s="229">
        <v>1282.5</v>
      </c>
      <c r="L57" s="229">
        <v>1282.5</v>
      </c>
      <c r="M57" s="229">
        <v>1282.5</v>
      </c>
      <c r="N57" s="229">
        <v>1282.5</v>
      </c>
      <c r="O57" s="229">
        <v>1282.5</v>
      </c>
      <c r="P57" s="229">
        <v>1282.5</v>
      </c>
      <c r="Q57" s="229">
        <v>1305.3</v>
      </c>
      <c r="R57" s="229">
        <v>1305.3</v>
      </c>
      <c r="S57" s="229">
        <v>1305.3</v>
      </c>
      <c r="T57" s="229">
        <v>1305.3</v>
      </c>
      <c r="U57" s="229">
        <v>1305.3</v>
      </c>
      <c r="V57" s="229">
        <v>0</v>
      </c>
      <c r="W57" s="230">
        <v>1363.18</v>
      </c>
      <c r="X57" s="230">
        <v>1363.18</v>
      </c>
      <c r="Y57" s="230">
        <v>0</v>
      </c>
      <c r="Z57" s="278">
        <v>2514.46</v>
      </c>
      <c r="AA57" s="278">
        <v>3001.4805999999999</v>
      </c>
      <c r="AB57" s="278">
        <v>3001.4805999999999</v>
      </c>
      <c r="AC57" s="278">
        <v>2921.8</v>
      </c>
      <c r="AD57" s="278">
        <v>3601.7693999999997</v>
      </c>
      <c r="AE57" s="278">
        <v>3601.7693999999997</v>
      </c>
    </row>
    <row r="58" spans="1:31" ht="51" customHeight="1">
      <c r="A58" s="285"/>
      <c r="B58" s="285" t="s">
        <v>112</v>
      </c>
      <c r="C58" s="285" t="s">
        <v>73</v>
      </c>
      <c r="D58" s="286" t="s">
        <v>198</v>
      </c>
      <c r="E58" s="285"/>
      <c r="F58" s="268" t="s">
        <v>36</v>
      </c>
      <c r="G58" s="268" t="s">
        <v>37</v>
      </c>
      <c r="H58" s="229">
        <v>0</v>
      </c>
      <c r="I58" s="229">
        <v>29.74</v>
      </c>
      <c r="J58" s="229">
        <v>29.74</v>
      </c>
      <c r="K58" s="229">
        <v>0</v>
      </c>
      <c r="L58" s="229">
        <v>30.58</v>
      </c>
      <c r="M58" s="229">
        <v>30.58</v>
      </c>
      <c r="N58" s="229">
        <v>0</v>
      </c>
      <c r="O58" s="229">
        <v>30.58</v>
      </c>
      <c r="P58" s="229">
        <v>30.58</v>
      </c>
      <c r="Q58" s="229">
        <v>0</v>
      </c>
      <c r="R58" s="229">
        <v>32.29</v>
      </c>
      <c r="S58" s="229">
        <v>32.29</v>
      </c>
      <c r="T58" s="229">
        <v>0</v>
      </c>
      <c r="U58" s="229">
        <v>32.29</v>
      </c>
      <c r="V58" s="229">
        <v>32.29</v>
      </c>
      <c r="W58" s="230">
        <v>0</v>
      </c>
      <c r="X58" s="230">
        <v>32.979999999999997</v>
      </c>
      <c r="Y58" s="230">
        <v>32.979999999999997</v>
      </c>
      <c r="Z58" s="278">
        <v>0</v>
      </c>
      <c r="AA58" s="278">
        <v>66.502200000000002</v>
      </c>
      <c r="AB58" s="278">
        <v>66.502200000000002</v>
      </c>
      <c r="AC58" s="278">
        <v>0</v>
      </c>
      <c r="AD58" s="278">
        <v>68.843999999999994</v>
      </c>
      <c r="AE58" s="278">
        <v>68.843999999999994</v>
      </c>
    </row>
    <row r="59" spans="1:31" ht="54" customHeight="1">
      <c r="A59" s="285"/>
      <c r="B59" s="285"/>
      <c r="C59" s="285"/>
      <c r="D59" s="286"/>
      <c r="E59" s="285"/>
      <c r="F59" s="268" t="s">
        <v>38</v>
      </c>
      <c r="G59" s="268" t="str">
        <f>G58</f>
        <v>закрытая</v>
      </c>
      <c r="H59" s="229">
        <v>0</v>
      </c>
      <c r="I59" s="229">
        <v>2920.3937999999998</v>
      </c>
      <c r="J59" s="229">
        <v>2920.3937999999998</v>
      </c>
      <c r="K59" s="229">
        <v>0</v>
      </c>
      <c r="L59" s="229">
        <v>3085.9819654582057</v>
      </c>
      <c r="M59" s="229">
        <v>3085.9819654582057</v>
      </c>
      <c r="N59" s="229">
        <v>0</v>
      </c>
      <c r="O59" s="229">
        <v>2918.94</v>
      </c>
      <c r="P59" s="229">
        <v>2918.94</v>
      </c>
      <c r="Q59" s="229">
        <v>0</v>
      </c>
      <c r="R59" s="229">
        <v>2918.94</v>
      </c>
      <c r="S59" s="229">
        <v>2918.94</v>
      </c>
      <c r="T59" s="229">
        <v>0</v>
      </c>
      <c r="U59" s="229">
        <v>2765.54</v>
      </c>
      <c r="V59" s="229">
        <v>2765.54</v>
      </c>
      <c r="W59" s="230">
        <v>0</v>
      </c>
      <c r="X59" s="230">
        <v>2765.54</v>
      </c>
      <c r="Y59" s="230">
        <v>2765.54</v>
      </c>
      <c r="Z59" s="278">
        <v>0</v>
      </c>
      <c r="AA59" s="278">
        <v>4580.9901999999993</v>
      </c>
      <c r="AB59" s="278">
        <v>4580.9901999999993</v>
      </c>
      <c r="AC59" s="278">
        <v>0</v>
      </c>
      <c r="AD59" s="278">
        <v>5497.1858000000002</v>
      </c>
      <c r="AE59" s="278">
        <v>5497.1858000000002</v>
      </c>
    </row>
    <row r="60" spans="1:31" ht="45" customHeight="1">
      <c r="A60" s="285" t="s">
        <v>75</v>
      </c>
      <c r="B60" s="285" t="s">
        <v>76</v>
      </c>
      <c r="C60" s="285" t="s">
        <v>73</v>
      </c>
      <c r="D60" s="286" t="s">
        <v>198</v>
      </c>
      <c r="E60" s="285"/>
      <c r="F60" s="268" t="s">
        <v>36</v>
      </c>
      <c r="G60" s="268" t="s">
        <v>74</v>
      </c>
      <c r="H60" s="229">
        <v>0</v>
      </c>
      <c r="I60" s="229">
        <v>33.68</v>
      </c>
      <c r="J60" s="229">
        <v>33.68</v>
      </c>
      <c r="K60" s="229">
        <v>0</v>
      </c>
      <c r="L60" s="229">
        <v>34.92</v>
      </c>
      <c r="M60" s="229">
        <v>34.92</v>
      </c>
      <c r="N60" s="229">
        <v>0</v>
      </c>
      <c r="O60" s="229">
        <v>34.92</v>
      </c>
      <c r="P60" s="229">
        <v>34.92</v>
      </c>
      <c r="Q60" s="229">
        <v>0</v>
      </c>
      <c r="R60" s="229">
        <v>36.979999999999997</v>
      </c>
      <c r="S60" s="229">
        <v>36.979999999999997</v>
      </c>
      <c r="T60" s="229">
        <v>0</v>
      </c>
      <c r="U60" s="229">
        <v>36.979999999999997</v>
      </c>
      <c r="V60" s="229">
        <v>36.979999999999997</v>
      </c>
      <c r="W60" s="230">
        <v>0</v>
      </c>
      <c r="X60" s="230">
        <v>45.05</v>
      </c>
      <c r="Y60" s="230">
        <v>45.05</v>
      </c>
      <c r="Z60" s="278">
        <v>0</v>
      </c>
      <c r="AA60" s="278">
        <v>78.336199999999991</v>
      </c>
      <c r="AB60" s="278">
        <v>78.336199999999991</v>
      </c>
      <c r="AC60" s="278">
        <v>0</v>
      </c>
      <c r="AD60" s="278">
        <v>104.08799999999999</v>
      </c>
      <c r="AE60" s="278">
        <v>104.08799999999999</v>
      </c>
    </row>
    <row r="61" spans="1:31" ht="60" customHeight="1">
      <c r="A61" s="285"/>
      <c r="B61" s="285"/>
      <c r="C61" s="285"/>
      <c r="D61" s="286"/>
      <c r="E61" s="285"/>
      <c r="F61" s="268" t="s">
        <v>38</v>
      </c>
      <c r="G61" s="268" t="str">
        <f>G60</f>
        <v>Закрытая</v>
      </c>
      <c r="H61" s="229">
        <v>0</v>
      </c>
      <c r="I61" s="229">
        <v>2920.3937999999998</v>
      </c>
      <c r="J61" s="229">
        <v>2920.3937999999998</v>
      </c>
      <c r="K61" s="229">
        <v>0</v>
      </c>
      <c r="L61" s="229">
        <v>3085.9819654582057</v>
      </c>
      <c r="M61" s="229">
        <v>3085.9819654582057</v>
      </c>
      <c r="N61" s="229">
        <v>0</v>
      </c>
      <c r="O61" s="229">
        <v>2918.94</v>
      </c>
      <c r="P61" s="229">
        <v>2918.94</v>
      </c>
      <c r="Q61" s="229">
        <v>0</v>
      </c>
      <c r="R61" s="229">
        <v>2918.94</v>
      </c>
      <c r="S61" s="229">
        <v>2918.94</v>
      </c>
      <c r="T61" s="229">
        <v>0</v>
      </c>
      <c r="U61" s="229">
        <v>2765.54</v>
      </c>
      <c r="V61" s="229">
        <v>2765.54</v>
      </c>
      <c r="W61" s="230">
        <v>0</v>
      </c>
      <c r="X61" s="230">
        <v>2765.54</v>
      </c>
      <c r="Y61" s="230">
        <v>2765.54</v>
      </c>
      <c r="Z61" s="278">
        <v>0</v>
      </c>
      <c r="AA61" s="278">
        <v>4580.9901999999993</v>
      </c>
      <c r="AB61" s="278">
        <v>4580.9901999999993</v>
      </c>
      <c r="AC61" s="278">
        <v>0</v>
      </c>
      <c r="AD61" s="278">
        <v>5497.1858000000002</v>
      </c>
      <c r="AE61" s="278">
        <v>5497.1858000000002</v>
      </c>
    </row>
    <row r="62" spans="1:31" ht="45" hidden="1" customHeight="1">
      <c r="A62" s="287" t="s">
        <v>77</v>
      </c>
      <c r="B62" s="287" t="s">
        <v>78</v>
      </c>
      <c r="C62" s="285" t="s">
        <v>79</v>
      </c>
      <c r="D62" s="286" t="s">
        <v>193</v>
      </c>
      <c r="E62" s="285"/>
      <c r="F62" s="268" t="s">
        <v>36</v>
      </c>
      <c r="G62" s="268" t="s">
        <v>37</v>
      </c>
      <c r="H62" s="229">
        <v>0</v>
      </c>
      <c r="I62" s="229">
        <v>0</v>
      </c>
      <c r="J62" s="229">
        <v>0</v>
      </c>
      <c r="K62" s="229">
        <v>0</v>
      </c>
      <c r="L62" s="229">
        <v>0</v>
      </c>
      <c r="M62" s="229">
        <v>0</v>
      </c>
      <c r="N62" s="229">
        <v>0</v>
      </c>
      <c r="O62" s="229">
        <v>0</v>
      </c>
      <c r="P62" s="229">
        <v>0</v>
      </c>
      <c r="Q62" s="229">
        <v>0</v>
      </c>
      <c r="R62" s="229">
        <v>0</v>
      </c>
      <c r="S62" s="229">
        <v>0</v>
      </c>
      <c r="T62" s="229">
        <v>0</v>
      </c>
      <c r="U62" s="229">
        <v>0</v>
      </c>
      <c r="V62" s="229">
        <v>0</v>
      </c>
      <c r="W62" s="230">
        <v>0</v>
      </c>
      <c r="X62" s="230">
        <v>0</v>
      </c>
      <c r="Y62" s="230">
        <v>0</v>
      </c>
      <c r="Z62" s="278">
        <v>0</v>
      </c>
      <c r="AA62" s="278">
        <v>0</v>
      </c>
      <c r="AB62" s="278">
        <v>0</v>
      </c>
      <c r="AC62" s="278">
        <v>0</v>
      </c>
      <c r="AD62" s="278">
        <v>0</v>
      </c>
      <c r="AE62" s="278">
        <v>0</v>
      </c>
    </row>
    <row r="63" spans="1:31" ht="60" hidden="1" customHeight="1">
      <c r="A63" s="287"/>
      <c r="B63" s="287"/>
      <c r="C63" s="285"/>
      <c r="D63" s="286"/>
      <c r="E63" s="285"/>
      <c r="F63" s="268" t="s">
        <v>38</v>
      </c>
      <c r="G63" s="268" t="str">
        <f>G62</f>
        <v>закрытая</v>
      </c>
      <c r="H63" s="229">
        <v>0</v>
      </c>
      <c r="I63" s="229">
        <v>2705.23</v>
      </c>
      <c r="J63" s="229">
        <v>2705.23</v>
      </c>
      <c r="K63" s="229">
        <v>0</v>
      </c>
      <c r="L63" s="229">
        <v>2816.74</v>
      </c>
      <c r="M63" s="229">
        <v>2816.74</v>
      </c>
      <c r="N63" s="229">
        <v>0</v>
      </c>
      <c r="O63" s="229">
        <v>2816.74</v>
      </c>
      <c r="P63" s="229">
        <v>0</v>
      </c>
      <c r="Q63" s="229">
        <v>0</v>
      </c>
      <c r="R63" s="229">
        <v>2891.26</v>
      </c>
      <c r="S63" s="229">
        <v>0</v>
      </c>
      <c r="T63" s="229">
        <v>0</v>
      </c>
      <c r="U63" s="229">
        <v>2891.26</v>
      </c>
      <c r="V63" s="229">
        <v>0</v>
      </c>
      <c r="W63" s="230">
        <v>0</v>
      </c>
      <c r="X63" s="230">
        <v>2995.09</v>
      </c>
      <c r="Y63" s="230">
        <v>0</v>
      </c>
      <c r="Z63" s="278">
        <v>0</v>
      </c>
      <c r="AA63" s="278">
        <v>3674.59</v>
      </c>
      <c r="AB63" s="278">
        <v>0</v>
      </c>
      <c r="AC63" s="278">
        <v>0</v>
      </c>
      <c r="AD63" s="278">
        <v>3674.59</v>
      </c>
      <c r="AE63" s="278">
        <v>0</v>
      </c>
    </row>
    <row r="64" spans="1:31" s="70" customFormat="1" ht="54.75" customHeight="1">
      <c r="A64" s="285" t="s">
        <v>80</v>
      </c>
      <c r="B64" s="285" t="s">
        <v>81</v>
      </c>
      <c r="C64" s="285" t="s">
        <v>35</v>
      </c>
      <c r="D64" s="286" t="s">
        <v>198</v>
      </c>
      <c r="E64" s="285"/>
      <c r="F64" s="268" t="s">
        <v>36</v>
      </c>
      <c r="G64" s="268" t="s">
        <v>74</v>
      </c>
      <c r="H64" s="266">
        <v>0</v>
      </c>
      <c r="I64" s="266">
        <v>31.28</v>
      </c>
      <c r="J64" s="266">
        <v>31.28</v>
      </c>
      <c r="K64" s="266">
        <v>0</v>
      </c>
      <c r="L64" s="266">
        <v>32.5</v>
      </c>
      <c r="M64" s="266">
        <v>32.5</v>
      </c>
      <c r="N64" s="266">
        <v>0</v>
      </c>
      <c r="O64" s="266">
        <v>32.5</v>
      </c>
      <c r="P64" s="266">
        <v>32.5</v>
      </c>
      <c r="Q64" s="266">
        <v>0</v>
      </c>
      <c r="R64" s="266">
        <v>34.42</v>
      </c>
      <c r="S64" s="266">
        <v>34.42</v>
      </c>
      <c r="T64" s="266">
        <v>0</v>
      </c>
      <c r="U64" s="266">
        <v>34.42</v>
      </c>
      <c r="V64" s="266">
        <v>34.42</v>
      </c>
      <c r="W64" s="269">
        <v>0</v>
      </c>
      <c r="X64" s="269">
        <v>36.42</v>
      </c>
      <c r="Y64" s="269">
        <v>36.42</v>
      </c>
      <c r="Z64" s="278">
        <v>0</v>
      </c>
      <c r="AA64" s="280">
        <v>78.336199999999991</v>
      </c>
      <c r="AB64" s="280">
        <v>72.983999999999995</v>
      </c>
      <c r="AC64" s="278">
        <v>0</v>
      </c>
      <c r="AD64" s="278">
        <v>105.82279999999999</v>
      </c>
      <c r="AE64" s="278">
        <v>105.82279999999999</v>
      </c>
    </row>
    <row r="65" spans="1:35" s="70" customFormat="1" ht="49.5" customHeight="1">
      <c r="A65" s="285"/>
      <c r="B65" s="285"/>
      <c r="C65" s="285"/>
      <c r="D65" s="286"/>
      <c r="E65" s="285"/>
      <c r="F65" s="268" t="s">
        <v>38</v>
      </c>
      <c r="G65" s="268" t="str">
        <f>G64</f>
        <v>Закрытая</v>
      </c>
      <c r="H65" s="266">
        <v>0</v>
      </c>
      <c r="I65" s="266">
        <v>2920.3937999999998</v>
      </c>
      <c r="J65" s="266">
        <v>2920.3937999999998</v>
      </c>
      <c r="K65" s="266">
        <v>0</v>
      </c>
      <c r="L65" s="266">
        <v>3085.9819654582057</v>
      </c>
      <c r="M65" s="266">
        <v>3085.9819654582057</v>
      </c>
      <c r="N65" s="266">
        <v>0</v>
      </c>
      <c r="O65" s="266">
        <v>2918.94</v>
      </c>
      <c r="P65" s="266">
        <v>2918.94</v>
      </c>
      <c r="Q65" s="266">
        <v>0</v>
      </c>
      <c r="R65" s="266">
        <v>2918.94</v>
      </c>
      <c r="S65" s="266">
        <v>2918.94</v>
      </c>
      <c r="T65" s="266">
        <v>0</v>
      </c>
      <c r="U65" s="266">
        <v>2765.54</v>
      </c>
      <c r="V65" s="266">
        <v>2765.54</v>
      </c>
      <c r="W65" s="269">
        <v>0</v>
      </c>
      <c r="X65" s="269">
        <v>2765.54</v>
      </c>
      <c r="Y65" s="269">
        <v>2765.54</v>
      </c>
      <c r="Z65" s="278">
        <v>0</v>
      </c>
      <c r="AA65" s="278">
        <v>4580.9901999999993</v>
      </c>
      <c r="AB65" s="278">
        <v>4580.9901999999993</v>
      </c>
      <c r="AC65" s="278">
        <v>0</v>
      </c>
      <c r="AD65" s="278">
        <v>5497.1858000000002</v>
      </c>
      <c r="AE65" s="278">
        <v>5497.1858000000002</v>
      </c>
    </row>
    <row r="66" spans="1:35" s="227" customFormat="1" ht="45" customHeight="1">
      <c r="A66" s="285" t="s">
        <v>39</v>
      </c>
      <c r="B66" s="285" t="s">
        <v>82</v>
      </c>
      <c r="C66" s="285" t="s">
        <v>83</v>
      </c>
      <c r="D66" s="286" t="s">
        <v>216</v>
      </c>
      <c r="E66" s="285"/>
      <c r="F66" s="268" t="s">
        <v>36</v>
      </c>
      <c r="G66" s="268" t="s">
        <v>37</v>
      </c>
      <c r="H66" s="229">
        <v>18.96</v>
      </c>
      <c r="I66" s="229">
        <v>0</v>
      </c>
      <c r="J66" s="229">
        <v>0</v>
      </c>
      <c r="K66" s="229">
        <v>19.304799999999997</v>
      </c>
      <c r="L66" s="229">
        <v>0</v>
      </c>
      <c r="M66" s="229">
        <v>0</v>
      </c>
      <c r="N66" s="229">
        <v>19.304799999999997</v>
      </c>
      <c r="O66" s="229">
        <v>0</v>
      </c>
      <c r="P66" s="229">
        <v>0</v>
      </c>
      <c r="Q66" s="229">
        <v>19.95</v>
      </c>
      <c r="R66" s="229">
        <v>0</v>
      </c>
      <c r="S66" s="229">
        <v>0</v>
      </c>
      <c r="T66" s="229">
        <v>19.95</v>
      </c>
      <c r="U66" s="229">
        <v>0</v>
      </c>
      <c r="V66" s="229">
        <v>0</v>
      </c>
      <c r="W66" s="230">
        <v>20.86</v>
      </c>
      <c r="X66" s="230">
        <v>0</v>
      </c>
      <c r="Y66" s="230">
        <v>0</v>
      </c>
      <c r="Z66" s="278">
        <v>34.090000000000003</v>
      </c>
      <c r="AA66" s="278">
        <v>41.455599999999997</v>
      </c>
      <c r="AB66" s="278">
        <v>41.455599999999997</v>
      </c>
      <c r="AC66" s="278">
        <v>43.25</v>
      </c>
      <c r="AD66" s="278">
        <v>51.837800000000001</v>
      </c>
      <c r="AE66" s="278">
        <v>51.837800000000001</v>
      </c>
    </row>
    <row r="67" spans="1:35" ht="60" customHeight="1">
      <c r="A67" s="285"/>
      <c r="B67" s="285"/>
      <c r="C67" s="285"/>
      <c r="D67" s="286"/>
      <c r="E67" s="285"/>
      <c r="F67" s="268" t="s">
        <v>38</v>
      </c>
      <c r="G67" s="268" t="str">
        <f>G66</f>
        <v>закрытая</v>
      </c>
      <c r="H67" s="229">
        <v>1327.37</v>
      </c>
      <c r="I67" s="229">
        <v>0</v>
      </c>
      <c r="J67" s="229">
        <v>0</v>
      </c>
      <c r="K67" s="229">
        <v>1351.14</v>
      </c>
      <c r="L67" s="229">
        <v>0</v>
      </c>
      <c r="M67" s="229">
        <v>0</v>
      </c>
      <c r="N67" s="229">
        <v>1351.14</v>
      </c>
      <c r="O67" s="229">
        <v>0</v>
      </c>
      <c r="P67" s="229">
        <v>0</v>
      </c>
      <c r="Q67" s="229">
        <v>1410.58</v>
      </c>
      <c r="R67" s="229">
        <v>0</v>
      </c>
      <c r="S67" s="229">
        <v>0</v>
      </c>
      <c r="T67" s="229">
        <v>1410.58</v>
      </c>
      <c r="U67" s="229">
        <v>0</v>
      </c>
      <c r="V67" s="229">
        <v>0</v>
      </c>
      <c r="W67" s="230">
        <v>1512.15</v>
      </c>
      <c r="X67" s="230">
        <v>0</v>
      </c>
      <c r="Y67" s="230">
        <v>0</v>
      </c>
      <c r="Z67" s="278">
        <v>2614.42</v>
      </c>
      <c r="AA67" s="278">
        <v>2614.4233999999997</v>
      </c>
      <c r="AB67" s="278">
        <v>2614.4233999999997</v>
      </c>
      <c r="AC67" s="278">
        <v>3113.51</v>
      </c>
      <c r="AD67" s="278">
        <v>3137.3031999999998</v>
      </c>
      <c r="AE67" s="278">
        <v>3137.3031999999998</v>
      </c>
    </row>
    <row r="68" spans="1:35" ht="45" customHeight="1">
      <c r="A68" s="285"/>
      <c r="B68" s="285" t="s">
        <v>82</v>
      </c>
      <c r="C68" s="285" t="s">
        <v>84</v>
      </c>
      <c r="D68" s="286" t="s">
        <v>194</v>
      </c>
      <c r="E68" s="285"/>
      <c r="F68" s="268" t="s">
        <v>36</v>
      </c>
      <c r="G68" s="268" t="s">
        <v>37</v>
      </c>
      <c r="H68" s="229">
        <v>18.96</v>
      </c>
      <c r="I68" s="229">
        <v>18.96</v>
      </c>
      <c r="J68" s="229">
        <v>18.96</v>
      </c>
      <c r="K68" s="229">
        <v>19.3</v>
      </c>
      <c r="L68" s="229">
        <v>19.3</v>
      </c>
      <c r="M68" s="229">
        <v>19.3</v>
      </c>
      <c r="N68" s="229">
        <v>19.3</v>
      </c>
      <c r="O68" s="229">
        <v>19.3</v>
      </c>
      <c r="P68" s="229">
        <v>0</v>
      </c>
      <c r="Q68" s="229">
        <v>19.95</v>
      </c>
      <c r="R68" s="229">
        <v>19.95</v>
      </c>
      <c r="S68" s="229">
        <v>0</v>
      </c>
      <c r="T68" s="229">
        <v>19.95</v>
      </c>
      <c r="U68" s="229">
        <v>19.95</v>
      </c>
      <c r="V68" s="229">
        <v>0</v>
      </c>
      <c r="W68" s="230">
        <v>20.86</v>
      </c>
      <c r="X68" s="230">
        <v>20.86</v>
      </c>
      <c r="Y68" s="230">
        <v>0</v>
      </c>
      <c r="Z68" s="278">
        <v>34.090000000000003</v>
      </c>
      <c r="AA68" s="278">
        <v>0</v>
      </c>
      <c r="AB68" s="278">
        <v>0</v>
      </c>
      <c r="AC68" s="278">
        <v>43.25</v>
      </c>
      <c r="AD68" s="278">
        <v>0</v>
      </c>
      <c r="AE68" s="278">
        <v>0</v>
      </c>
    </row>
    <row r="69" spans="1:35" ht="51.75" customHeight="1">
      <c r="A69" s="285"/>
      <c r="B69" s="285"/>
      <c r="C69" s="285"/>
      <c r="D69" s="286"/>
      <c r="E69" s="285"/>
      <c r="F69" s="268" t="s">
        <v>38</v>
      </c>
      <c r="G69" s="268" t="str">
        <f>G68</f>
        <v>закрытая</v>
      </c>
      <c r="H69" s="229">
        <v>1313.2</v>
      </c>
      <c r="I69" s="229">
        <v>1313.2</v>
      </c>
      <c r="J69" s="229">
        <v>1313.2</v>
      </c>
      <c r="K69" s="229">
        <v>1364.44</v>
      </c>
      <c r="L69" s="229">
        <v>1364.44</v>
      </c>
      <c r="M69" s="229">
        <v>1364.44</v>
      </c>
      <c r="N69" s="229">
        <v>1364.44</v>
      </c>
      <c r="O69" s="229">
        <v>1364.44</v>
      </c>
      <c r="P69" s="229">
        <v>0</v>
      </c>
      <c r="Q69" s="229">
        <v>1409.71</v>
      </c>
      <c r="R69" s="229">
        <v>1409.71</v>
      </c>
      <c r="S69" s="229">
        <v>0</v>
      </c>
      <c r="T69" s="229">
        <v>1409.71</v>
      </c>
      <c r="U69" s="229">
        <v>1409.71</v>
      </c>
      <c r="V69" s="229">
        <v>0</v>
      </c>
      <c r="W69" s="230">
        <v>1476.45</v>
      </c>
      <c r="X69" s="230">
        <v>1476.45</v>
      </c>
      <c r="Y69" s="230">
        <v>0</v>
      </c>
      <c r="Z69" s="278">
        <v>1997.3</v>
      </c>
      <c r="AA69" s="278">
        <v>0</v>
      </c>
      <c r="AB69" s="278">
        <v>0</v>
      </c>
      <c r="AC69" s="278">
        <v>2376.7800000000002</v>
      </c>
      <c r="AD69" s="278">
        <v>0</v>
      </c>
      <c r="AE69" s="278">
        <v>0</v>
      </c>
    </row>
    <row r="70" spans="1:35" s="228" customFormat="1" ht="51.75" hidden="1" customHeight="1">
      <c r="A70" s="285"/>
      <c r="B70" s="285" t="s">
        <v>82</v>
      </c>
      <c r="C70" s="285" t="s">
        <v>84</v>
      </c>
      <c r="D70" s="286" t="s">
        <v>184</v>
      </c>
      <c r="E70" s="285"/>
      <c r="F70" s="268" t="s">
        <v>36</v>
      </c>
      <c r="G70" s="268" t="s">
        <v>37</v>
      </c>
      <c r="H70" s="229"/>
      <c r="I70" s="229"/>
      <c r="J70" s="229"/>
      <c r="K70" s="229"/>
      <c r="L70" s="229"/>
      <c r="M70" s="229"/>
      <c r="N70" s="229">
        <v>19.3</v>
      </c>
      <c r="O70" s="229">
        <v>0</v>
      </c>
      <c r="P70" s="229">
        <v>0</v>
      </c>
      <c r="Q70" s="229">
        <v>19.95</v>
      </c>
      <c r="R70" s="229">
        <v>0</v>
      </c>
      <c r="S70" s="229">
        <v>0</v>
      </c>
      <c r="T70" s="229">
        <v>19.95</v>
      </c>
      <c r="U70" s="229">
        <v>0</v>
      </c>
      <c r="V70" s="229">
        <v>0</v>
      </c>
      <c r="W70" s="230">
        <v>20.86</v>
      </c>
      <c r="X70" s="230">
        <v>0</v>
      </c>
      <c r="Y70" s="230">
        <v>0</v>
      </c>
      <c r="Z70" s="278">
        <v>33.53</v>
      </c>
      <c r="AA70" s="277">
        <v>0</v>
      </c>
      <c r="AB70" s="278">
        <v>33.979999999999997</v>
      </c>
      <c r="AC70" s="278">
        <v>33.53</v>
      </c>
      <c r="AD70" s="277">
        <v>0</v>
      </c>
      <c r="AE70" s="278">
        <v>33.979999999999997</v>
      </c>
    </row>
    <row r="71" spans="1:35" s="228" customFormat="1" ht="51.75" hidden="1" customHeight="1">
      <c r="A71" s="285"/>
      <c r="B71" s="285"/>
      <c r="C71" s="285"/>
      <c r="D71" s="286"/>
      <c r="E71" s="285"/>
      <c r="F71" s="268" t="s">
        <v>38</v>
      </c>
      <c r="G71" s="268" t="str">
        <f>G70</f>
        <v>закрытая</v>
      </c>
      <c r="H71" s="229"/>
      <c r="I71" s="229"/>
      <c r="J71" s="229"/>
      <c r="K71" s="229"/>
      <c r="L71" s="229"/>
      <c r="M71" s="229"/>
      <c r="N71" s="229">
        <v>1356.8</v>
      </c>
      <c r="O71" s="229">
        <v>0</v>
      </c>
      <c r="P71" s="229">
        <v>0</v>
      </c>
      <c r="Q71" s="229">
        <v>1392.46</v>
      </c>
      <c r="R71" s="229">
        <v>0</v>
      </c>
      <c r="S71" s="229">
        <v>0</v>
      </c>
      <c r="T71" s="229">
        <v>1392.46</v>
      </c>
      <c r="U71" s="229">
        <v>0</v>
      </c>
      <c r="V71" s="229">
        <v>0</v>
      </c>
      <c r="W71" s="230">
        <v>1448.24</v>
      </c>
      <c r="X71" s="230">
        <v>0</v>
      </c>
      <c r="Y71" s="230">
        <v>0</v>
      </c>
      <c r="Z71" s="278">
        <v>1964.56</v>
      </c>
      <c r="AA71" s="277">
        <v>0</v>
      </c>
      <c r="AB71" s="278">
        <v>1637.13</v>
      </c>
      <c r="AC71" s="278">
        <v>1964.56</v>
      </c>
      <c r="AD71" s="277">
        <v>0</v>
      </c>
      <c r="AE71" s="278">
        <v>1637.13</v>
      </c>
    </row>
    <row r="72" spans="1:35" ht="69" customHeight="1">
      <c r="A72" s="285" t="s">
        <v>49</v>
      </c>
      <c r="B72" s="288" t="s">
        <v>85</v>
      </c>
      <c r="C72" s="285" t="s">
        <v>86</v>
      </c>
      <c r="D72" s="286" t="s">
        <v>195</v>
      </c>
      <c r="E72" s="276"/>
      <c r="F72" s="268" t="s">
        <v>53</v>
      </c>
      <c r="G72" s="268" t="s">
        <v>45</v>
      </c>
      <c r="H72" s="229">
        <v>16.567</v>
      </c>
      <c r="I72" s="229">
        <v>16.567</v>
      </c>
      <c r="J72" s="229">
        <v>16.567</v>
      </c>
      <c r="K72" s="229">
        <v>17.059999999999999</v>
      </c>
      <c r="L72" s="229">
        <v>17.059999999999999</v>
      </c>
      <c r="M72" s="229">
        <v>17.059999999999999</v>
      </c>
      <c r="N72" s="229">
        <v>17.059999999999999</v>
      </c>
      <c r="O72" s="229">
        <v>17.059999999999999</v>
      </c>
      <c r="P72" s="229">
        <v>0</v>
      </c>
      <c r="Q72" s="229">
        <v>17.059999999999999</v>
      </c>
      <c r="R72" s="229">
        <v>17.059999999999999</v>
      </c>
      <c r="S72" s="229">
        <v>0</v>
      </c>
      <c r="T72" s="229">
        <v>17.059999999999999</v>
      </c>
      <c r="U72" s="229">
        <v>17.059999999999999</v>
      </c>
      <c r="V72" s="229">
        <v>0</v>
      </c>
      <c r="W72" s="230">
        <v>18</v>
      </c>
      <c r="X72" s="230">
        <v>18</v>
      </c>
      <c r="Y72" s="230">
        <v>0</v>
      </c>
      <c r="Z72" s="278">
        <v>0</v>
      </c>
      <c r="AA72" s="278">
        <v>31.65</v>
      </c>
      <c r="AB72" s="278">
        <v>0</v>
      </c>
      <c r="AC72" s="278">
        <v>0</v>
      </c>
      <c r="AD72" s="278">
        <v>37.979999999999997</v>
      </c>
      <c r="AE72" s="278">
        <v>0</v>
      </c>
    </row>
    <row r="73" spans="1:35" ht="64.5" customHeight="1">
      <c r="A73" s="285"/>
      <c r="B73" s="288"/>
      <c r="C73" s="285"/>
      <c r="D73" s="286"/>
      <c r="E73" s="276"/>
      <c r="F73" s="268" t="s">
        <v>38</v>
      </c>
      <c r="G73" s="268" t="str">
        <f>G72</f>
        <v>открытая</v>
      </c>
      <c r="H73" s="229">
        <v>1636.4</v>
      </c>
      <c r="I73" s="229">
        <v>1881.2</v>
      </c>
      <c r="J73" s="229">
        <v>1881.2</v>
      </c>
      <c r="K73" s="229">
        <v>1741.13</v>
      </c>
      <c r="L73" s="229">
        <v>1881.2</v>
      </c>
      <c r="M73" s="229">
        <v>1881.2</v>
      </c>
      <c r="N73" s="229">
        <v>1741.13</v>
      </c>
      <c r="O73" s="229">
        <v>1881.2</v>
      </c>
      <c r="P73" s="229">
        <v>0</v>
      </c>
      <c r="Q73" s="229">
        <v>1838.63</v>
      </c>
      <c r="R73" s="229">
        <v>1947.3186000000001</v>
      </c>
      <c r="S73" s="229">
        <v>0</v>
      </c>
      <c r="T73" s="229">
        <v>1838.63</v>
      </c>
      <c r="U73" s="229">
        <v>1947.3186000000001</v>
      </c>
      <c r="V73" s="229">
        <v>0</v>
      </c>
      <c r="W73" s="230">
        <v>1970.13</v>
      </c>
      <c r="X73" s="230">
        <v>1970.13</v>
      </c>
      <c r="Y73" s="230">
        <v>0</v>
      </c>
      <c r="Z73" s="278">
        <v>0</v>
      </c>
      <c r="AA73" s="278">
        <v>3672</v>
      </c>
      <c r="AB73" s="278">
        <v>0</v>
      </c>
      <c r="AC73" s="278">
        <v>0</v>
      </c>
      <c r="AD73" s="278">
        <v>4406.41</v>
      </c>
      <c r="AE73" s="278">
        <v>0</v>
      </c>
    </row>
    <row r="74" spans="1:35" ht="58.5" customHeight="1">
      <c r="A74" s="285"/>
      <c r="B74" s="288" t="s">
        <v>85</v>
      </c>
      <c r="C74" s="285" t="s">
        <v>87</v>
      </c>
      <c r="D74" s="286" t="s">
        <v>196</v>
      </c>
      <c r="E74" s="276"/>
      <c r="F74" s="268" t="s">
        <v>53</v>
      </c>
      <c r="G74" s="268" t="s">
        <v>45</v>
      </c>
      <c r="H74" s="229">
        <v>34.72</v>
      </c>
      <c r="I74" s="229">
        <v>34.72</v>
      </c>
      <c r="J74" s="229">
        <v>34.72</v>
      </c>
      <c r="K74" s="229">
        <v>35.74</v>
      </c>
      <c r="L74" s="229">
        <v>35.74</v>
      </c>
      <c r="M74" s="229">
        <v>35.74</v>
      </c>
      <c r="N74" s="229">
        <v>35.74</v>
      </c>
      <c r="O74" s="229">
        <v>0</v>
      </c>
      <c r="P74" s="229">
        <v>35.74</v>
      </c>
      <c r="Q74" s="229">
        <v>37.799999999999997</v>
      </c>
      <c r="R74" s="229">
        <v>0</v>
      </c>
      <c r="S74" s="229">
        <v>37.799999999999997</v>
      </c>
      <c r="T74" s="229">
        <v>37.799999999999997</v>
      </c>
      <c r="U74" s="229">
        <v>0</v>
      </c>
      <c r="V74" s="229">
        <v>37.799999999999997</v>
      </c>
      <c r="W74" s="230">
        <v>40.909999999999997</v>
      </c>
      <c r="X74" s="230">
        <v>0</v>
      </c>
      <c r="Y74" s="230">
        <v>40.909999999999997</v>
      </c>
      <c r="Z74" s="278">
        <v>39.299999999999997</v>
      </c>
      <c r="AA74" s="278">
        <v>39.299999999999997</v>
      </c>
      <c r="AB74" s="278">
        <v>0</v>
      </c>
      <c r="AC74" s="278">
        <v>46.2</v>
      </c>
      <c r="AD74" s="278">
        <v>46.2</v>
      </c>
      <c r="AE74" s="278">
        <v>0</v>
      </c>
    </row>
    <row r="75" spans="1:35" ht="57.75" customHeight="1">
      <c r="A75" s="285"/>
      <c r="B75" s="288"/>
      <c r="C75" s="285"/>
      <c r="D75" s="286"/>
      <c r="E75" s="276"/>
      <c r="F75" s="268" t="s">
        <v>38</v>
      </c>
      <c r="G75" s="268" t="str">
        <f>G74</f>
        <v>открытая</v>
      </c>
      <c r="H75" s="229">
        <v>1183.78</v>
      </c>
      <c r="I75" s="229">
        <v>1183.78</v>
      </c>
      <c r="J75" s="229">
        <v>1183.78</v>
      </c>
      <c r="K75" s="229">
        <v>1229.94</v>
      </c>
      <c r="L75" s="229">
        <v>1229.94</v>
      </c>
      <c r="M75" s="229">
        <v>1229.94</v>
      </c>
      <c r="N75" s="229">
        <v>1223.8599999999999</v>
      </c>
      <c r="O75" s="229">
        <v>0</v>
      </c>
      <c r="P75" s="229">
        <v>1223.8599999999999</v>
      </c>
      <c r="Q75" s="229">
        <v>1223.8599999999999</v>
      </c>
      <c r="R75" s="229">
        <v>0</v>
      </c>
      <c r="S75" s="229">
        <v>1223.8599999999999</v>
      </c>
      <c r="T75" s="229">
        <v>1223.8599999999999</v>
      </c>
      <c r="U75" s="229">
        <v>0</v>
      </c>
      <c r="V75" s="229">
        <v>1223.8599999999999</v>
      </c>
      <c r="W75" s="230">
        <v>1303.8599999999999</v>
      </c>
      <c r="X75" s="230">
        <v>0</v>
      </c>
      <c r="Y75" s="230">
        <v>1303.8599999999999</v>
      </c>
      <c r="Z75" s="278">
        <v>2119.5100000000002</v>
      </c>
      <c r="AA75" s="278">
        <v>2231.08</v>
      </c>
      <c r="AB75" s="278">
        <v>0</v>
      </c>
      <c r="AC75" s="278">
        <v>2462.86</v>
      </c>
      <c r="AD75" s="278">
        <v>2677.29</v>
      </c>
      <c r="AE75" s="278">
        <v>0</v>
      </c>
    </row>
    <row r="76" spans="1:35" ht="47.25" customHeight="1">
      <c r="A76" s="285"/>
      <c r="B76" s="287" t="s">
        <v>85</v>
      </c>
      <c r="C76" s="285" t="s">
        <v>88</v>
      </c>
      <c r="D76" s="286" t="s">
        <v>206</v>
      </c>
      <c r="E76" s="276"/>
      <c r="F76" s="268" t="s">
        <v>36</v>
      </c>
      <c r="G76" s="268" t="s">
        <v>74</v>
      </c>
      <c r="H76" s="229">
        <v>0</v>
      </c>
      <c r="I76" s="229">
        <v>15.69</v>
      </c>
      <c r="J76" s="229">
        <v>15.69</v>
      </c>
      <c r="K76" s="229">
        <v>0</v>
      </c>
      <c r="L76" s="229">
        <v>16.27</v>
      </c>
      <c r="M76" s="229">
        <v>16.27</v>
      </c>
      <c r="N76" s="229">
        <v>0</v>
      </c>
      <c r="O76" s="229">
        <v>16.27</v>
      </c>
      <c r="P76" s="229">
        <v>16.27</v>
      </c>
      <c r="Q76" s="229">
        <v>0</v>
      </c>
      <c r="R76" s="229">
        <v>16.510000000000002</v>
      </c>
      <c r="S76" s="229">
        <v>16.510000000000002</v>
      </c>
      <c r="T76" s="229">
        <v>0</v>
      </c>
      <c r="U76" s="229">
        <v>16.510000000000002</v>
      </c>
      <c r="V76" s="229">
        <v>16.510000000000002</v>
      </c>
      <c r="W76" s="230">
        <v>0</v>
      </c>
      <c r="X76" s="230">
        <v>17.04</v>
      </c>
      <c r="Y76" s="230">
        <v>17.04</v>
      </c>
      <c r="Z76" s="278">
        <v>0</v>
      </c>
      <c r="AA76" s="278">
        <v>35.172599999999996</v>
      </c>
      <c r="AB76" s="278">
        <v>35.172599999999996</v>
      </c>
      <c r="AC76" s="278">
        <v>0</v>
      </c>
      <c r="AD76" s="278">
        <f>32.12*1.22</f>
        <v>39.186399999999999</v>
      </c>
      <c r="AE76" s="278">
        <f>32.12*1.22</f>
        <v>39.186399999999999</v>
      </c>
      <c r="AI76" s="283"/>
    </row>
    <row r="77" spans="1:35" ht="45">
      <c r="A77" s="285"/>
      <c r="B77" s="287"/>
      <c r="C77" s="285"/>
      <c r="D77" s="286"/>
      <c r="E77" s="276"/>
      <c r="F77" s="268" t="s">
        <v>38</v>
      </c>
      <c r="G77" s="268" t="str">
        <f>G76</f>
        <v>Закрытая</v>
      </c>
      <c r="H77" s="229">
        <v>0</v>
      </c>
      <c r="I77" s="229">
        <v>2920.3937999999998</v>
      </c>
      <c r="J77" s="229">
        <v>2920.3937999999998</v>
      </c>
      <c r="K77" s="229">
        <v>0</v>
      </c>
      <c r="L77" s="229">
        <v>3085.9819654582057</v>
      </c>
      <c r="M77" s="229">
        <v>3085.9819654582057</v>
      </c>
      <c r="N77" s="229">
        <v>0</v>
      </c>
      <c r="O77" s="229">
        <v>2918.94</v>
      </c>
      <c r="P77" s="229">
        <v>2918.94</v>
      </c>
      <c r="Q77" s="229">
        <v>0</v>
      </c>
      <c r="R77" s="229">
        <v>2918.94</v>
      </c>
      <c r="S77" s="229">
        <v>2918.94</v>
      </c>
      <c r="T77" s="229">
        <v>0</v>
      </c>
      <c r="U77" s="229">
        <v>2765.54</v>
      </c>
      <c r="V77" s="229">
        <v>2765.54</v>
      </c>
      <c r="W77" s="230">
        <v>0</v>
      </c>
      <c r="X77" s="230">
        <v>2765.54</v>
      </c>
      <c r="Y77" s="230">
        <v>2765.54</v>
      </c>
      <c r="Z77" s="278">
        <v>0</v>
      </c>
      <c r="AA77" s="278">
        <v>4580.9901999999993</v>
      </c>
      <c r="AB77" s="278">
        <v>4580.9901999999993</v>
      </c>
      <c r="AC77" s="278">
        <v>0</v>
      </c>
      <c r="AD77" s="278">
        <v>5497.1858000000002</v>
      </c>
      <c r="AE77" s="278">
        <v>5497.1858000000002</v>
      </c>
    </row>
    <row r="78" spans="1:35" ht="45" customHeight="1">
      <c r="A78" s="285"/>
      <c r="B78" s="287" t="s">
        <v>85</v>
      </c>
      <c r="C78" s="285" t="s">
        <v>88</v>
      </c>
      <c r="D78" s="286" t="s">
        <v>198</v>
      </c>
      <c r="E78" s="276"/>
      <c r="F78" s="268" t="s">
        <v>36</v>
      </c>
      <c r="G78" s="268" t="s">
        <v>74</v>
      </c>
      <c r="H78" s="229">
        <v>10.08</v>
      </c>
      <c r="I78" s="229">
        <v>10.08</v>
      </c>
      <c r="J78" s="229">
        <v>10.08</v>
      </c>
      <c r="K78" s="229">
        <v>11.34</v>
      </c>
      <c r="L78" s="229">
        <v>11.34</v>
      </c>
      <c r="M78" s="229">
        <v>11.34</v>
      </c>
      <c r="N78" s="229">
        <v>11.34</v>
      </c>
      <c r="O78" s="229">
        <v>11.34</v>
      </c>
      <c r="P78" s="229">
        <v>11.34</v>
      </c>
      <c r="Q78" s="229">
        <v>12.07</v>
      </c>
      <c r="R78" s="229">
        <v>12.07</v>
      </c>
      <c r="S78" s="229">
        <v>12.07</v>
      </c>
      <c r="T78" s="229">
        <v>11.96</v>
      </c>
      <c r="U78" s="229">
        <v>11.96</v>
      </c>
      <c r="V78" s="229">
        <v>11.96</v>
      </c>
      <c r="W78" s="230">
        <v>12.07</v>
      </c>
      <c r="X78" s="230">
        <v>12.07</v>
      </c>
      <c r="Y78" s="230">
        <v>12.07</v>
      </c>
      <c r="Z78" s="278">
        <v>22.28</v>
      </c>
      <c r="AA78" s="278">
        <v>27.1816</v>
      </c>
      <c r="AB78" s="278">
        <v>27.1816</v>
      </c>
      <c r="AC78" s="278">
        <v>25.21</v>
      </c>
      <c r="AD78" s="278">
        <v>30.7562</v>
      </c>
      <c r="AE78" s="278">
        <v>30.7562</v>
      </c>
    </row>
    <row r="79" spans="1:35" ht="78" customHeight="1">
      <c r="A79" s="285"/>
      <c r="B79" s="287"/>
      <c r="C79" s="285"/>
      <c r="D79" s="286"/>
      <c r="E79" s="276"/>
      <c r="F79" s="268" t="s">
        <v>38</v>
      </c>
      <c r="G79" s="268" t="str">
        <f>G78</f>
        <v>Закрытая</v>
      </c>
      <c r="H79" s="229">
        <v>2128.9999999999959</v>
      </c>
      <c r="I79" s="229">
        <v>2920.3937999999998</v>
      </c>
      <c r="J79" s="229">
        <v>2920.3937999999998</v>
      </c>
      <c r="K79" s="229">
        <v>2186.4829942000001</v>
      </c>
      <c r="L79" s="229">
        <v>3085.9819654582057</v>
      </c>
      <c r="M79" s="229">
        <v>3085.9819654582057</v>
      </c>
      <c r="N79" s="229">
        <v>2186.4829999999997</v>
      </c>
      <c r="O79" s="229">
        <v>2918.94</v>
      </c>
      <c r="P79" s="229">
        <v>2918.94</v>
      </c>
      <c r="Q79" s="229">
        <v>2313.3000000000002</v>
      </c>
      <c r="R79" s="229">
        <v>2918.94</v>
      </c>
      <c r="S79" s="229">
        <v>2918.94</v>
      </c>
      <c r="T79" s="229">
        <f>1960.42289322034*1.18</f>
        <v>2313.2990140000011</v>
      </c>
      <c r="U79" s="229">
        <v>2765.54</v>
      </c>
      <c r="V79" s="229">
        <v>2765.54</v>
      </c>
      <c r="W79" s="230">
        <f>2101.5733415322*1.18</f>
        <v>2479.8565430079962</v>
      </c>
      <c r="X79" s="230">
        <v>2765.54</v>
      </c>
      <c r="Y79" s="230">
        <v>2765.54</v>
      </c>
      <c r="Z79" s="284">
        <v>3059.67</v>
      </c>
      <c r="AA79" s="278">
        <v>4580.9901999999993</v>
      </c>
      <c r="AB79" s="278">
        <v>4580.9901999999993</v>
      </c>
      <c r="AC79" s="284">
        <v>3549.22</v>
      </c>
      <c r="AD79" s="278">
        <v>5497.1858000000002</v>
      </c>
      <c r="AE79" s="278">
        <v>5497.1858000000002</v>
      </c>
    </row>
    <row r="80" spans="1:35" ht="45" customHeight="1">
      <c r="A80" s="285"/>
      <c r="B80" s="287" t="s">
        <v>85</v>
      </c>
      <c r="C80" s="285" t="s">
        <v>186</v>
      </c>
      <c r="D80" s="286" t="s">
        <v>217</v>
      </c>
      <c r="E80" s="276"/>
      <c r="F80" s="268" t="s">
        <v>36</v>
      </c>
      <c r="G80" s="268" t="s">
        <v>37</v>
      </c>
      <c r="H80" s="229">
        <v>18.52</v>
      </c>
      <c r="I80" s="229">
        <v>18.52</v>
      </c>
      <c r="J80" s="229">
        <v>18.52</v>
      </c>
      <c r="K80" s="229">
        <v>19.2</v>
      </c>
      <c r="L80" s="229">
        <v>19.2</v>
      </c>
      <c r="M80" s="229">
        <v>19.2</v>
      </c>
      <c r="N80" s="229">
        <v>19.2</v>
      </c>
      <c r="O80" s="229">
        <v>19.2</v>
      </c>
      <c r="P80" s="229">
        <v>19.2</v>
      </c>
      <c r="Q80" s="229">
        <v>19.48</v>
      </c>
      <c r="R80" s="229">
        <v>19.48</v>
      </c>
      <c r="S80" s="229">
        <v>19.48</v>
      </c>
      <c r="T80" s="229">
        <v>19.48</v>
      </c>
      <c r="U80" s="229">
        <v>19.48</v>
      </c>
      <c r="V80" s="229">
        <v>19.48</v>
      </c>
      <c r="W80" s="230">
        <v>20.11</v>
      </c>
      <c r="X80" s="230">
        <v>20.11</v>
      </c>
      <c r="Y80" s="230">
        <v>20.11</v>
      </c>
      <c r="Z80" s="278">
        <v>33.729999999999997</v>
      </c>
      <c r="AA80" s="278">
        <v>35.172599999999996</v>
      </c>
      <c r="AB80" s="278">
        <v>35.172599999999996</v>
      </c>
      <c r="AC80" s="278">
        <v>39.19</v>
      </c>
      <c r="AD80" s="278">
        <v>39.186399999999999</v>
      </c>
      <c r="AE80" s="278">
        <v>39.186399999999999</v>
      </c>
    </row>
    <row r="81" spans="1:31" ht="108" customHeight="1">
      <c r="A81" s="285"/>
      <c r="B81" s="287"/>
      <c r="C81" s="285"/>
      <c r="D81" s="286"/>
      <c r="E81" s="276"/>
      <c r="F81" s="268" t="s">
        <v>38</v>
      </c>
      <c r="G81" s="268" t="str">
        <f>G80</f>
        <v>закрытая</v>
      </c>
      <c r="H81" s="229">
        <v>1627.82</v>
      </c>
      <c r="I81" s="229">
        <v>1661.24</v>
      </c>
      <c r="J81" s="229">
        <v>1661.24</v>
      </c>
      <c r="K81" s="229">
        <v>1669.55</v>
      </c>
      <c r="L81" s="229">
        <v>1669.55</v>
      </c>
      <c r="M81" s="229">
        <v>1669.55</v>
      </c>
      <c r="N81" s="229">
        <v>1669.55</v>
      </c>
      <c r="O81" s="229">
        <v>1669.55</v>
      </c>
      <c r="P81" s="229">
        <v>1669.55</v>
      </c>
      <c r="Q81" s="229">
        <v>1689.03</v>
      </c>
      <c r="R81" s="229">
        <v>1689.03</v>
      </c>
      <c r="S81" s="229">
        <v>1689.03</v>
      </c>
      <c r="T81" s="229">
        <v>1689.03</v>
      </c>
      <c r="U81" s="229">
        <v>1689.03</v>
      </c>
      <c r="V81" s="229">
        <v>1689.03</v>
      </c>
      <c r="W81" s="230">
        <v>1753.22</v>
      </c>
      <c r="X81" s="230">
        <f>W81</f>
        <v>1753.22</v>
      </c>
      <c r="Y81" s="230">
        <f>X81</f>
        <v>1753.22</v>
      </c>
      <c r="Z81" s="278">
        <v>2755.78</v>
      </c>
      <c r="AA81" s="278">
        <v>3038.4344000000001</v>
      </c>
      <c r="AB81" s="278">
        <v>3038.4344000000001</v>
      </c>
      <c r="AC81" s="278">
        <v>3089.76</v>
      </c>
      <c r="AD81" s="278">
        <v>3390.8924000000002</v>
      </c>
      <c r="AE81" s="278">
        <v>3390.8924000000002</v>
      </c>
    </row>
    <row r="82" spans="1:31" ht="45" customHeight="1">
      <c r="A82" s="285"/>
      <c r="B82" s="287" t="s">
        <v>85</v>
      </c>
      <c r="C82" s="285" t="s">
        <v>186</v>
      </c>
      <c r="D82" s="286" t="s">
        <v>218</v>
      </c>
      <c r="E82" s="276"/>
      <c r="F82" s="268" t="s">
        <v>53</v>
      </c>
      <c r="G82" s="268" t="s">
        <v>45</v>
      </c>
      <c r="H82" s="229">
        <v>19.45</v>
      </c>
      <c r="I82" s="229">
        <v>19.45</v>
      </c>
      <c r="J82" s="229">
        <v>19.45</v>
      </c>
      <c r="K82" s="229">
        <v>20.2</v>
      </c>
      <c r="L82" s="229">
        <v>23.14</v>
      </c>
      <c r="M82" s="229">
        <v>23.14</v>
      </c>
      <c r="N82" s="229">
        <v>20.2</v>
      </c>
      <c r="O82" s="229">
        <v>22.93</v>
      </c>
      <c r="P82" s="229">
        <v>22.93</v>
      </c>
      <c r="Q82" s="266">
        <v>20.2</v>
      </c>
      <c r="R82" s="229">
        <v>22.93</v>
      </c>
      <c r="S82" s="229">
        <v>22.93</v>
      </c>
      <c r="T82" s="270">
        <v>22.93</v>
      </c>
      <c r="U82" s="229">
        <v>22.93</v>
      </c>
      <c r="V82" s="229">
        <v>22.93</v>
      </c>
      <c r="W82" s="230">
        <v>23.79</v>
      </c>
      <c r="X82" s="230">
        <f>W82</f>
        <v>23.79</v>
      </c>
      <c r="Y82" s="230">
        <f>X82</f>
        <v>23.79</v>
      </c>
      <c r="Z82" s="278">
        <v>36.78</v>
      </c>
      <c r="AA82" s="278">
        <v>36.78</v>
      </c>
      <c r="AB82" s="278">
        <v>36.78</v>
      </c>
      <c r="AC82" s="278">
        <v>41.58</v>
      </c>
      <c r="AD82" s="278">
        <v>41.58</v>
      </c>
      <c r="AE82" s="278">
        <v>41.58</v>
      </c>
    </row>
    <row r="83" spans="1:31" ht="60" customHeight="1">
      <c r="A83" s="285"/>
      <c r="B83" s="287"/>
      <c r="C83" s="285"/>
      <c r="D83" s="286"/>
      <c r="E83" s="276"/>
      <c r="F83" s="268" t="s">
        <v>38</v>
      </c>
      <c r="G83" s="268" t="str">
        <f>G82</f>
        <v>открытая</v>
      </c>
      <c r="H83" s="229">
        <v>1445.41</v>
      </c>
      <c r="I83" s="229">
        <v>1661.24</v>
      </c>
      <c r="J83" s="229">
        <v>1661.24</v>
      </c>
      <c r="K83" s="229">
        <v>1532.14</v>
      </c>
      <c r="L83" s="229">
        <v>1669.55</v>
      </c>
      <c r="M83" s="229">
        <v>1669.55</v>
      </c>
      <c r="N83" s="229">
        <v>1532.14</v>
      </c>
      <c r="O83" s="229">
        <v>1669.55</v>
      </c>
      <c r="P83" s="229">
        <v>1669.55</v>
      </c>
      <c r="Q83" s="266">
        <v>1532.14</v>
      </c>
      <c r="R83" s="229">
        <v>1689.03</v>
      </c>
      <c r="S83" s="229">
        <v>1689.03</v>
      </c>
      <c r="T83" s="270">
        <v>1689.03</v>
      </c>
      <c r="U83" s="229">
        <v>1689.03</v>
      </c>
      <c r="V83" s="229">
        <v>1689.03</v>
      </c>
      <c r="W83" s="230">
        <f>W81</f>
        <v>1753.22</v>
      </c>
      <c r="X83" s="230">
        <f>X81</f>
        <v>1753.22</v>
      </c>
      <c r="Y83" s="230">
        <f>Y81</f>
        <v>1753.22</v>
      </c>
      <c r="Z83" s="278">
        <v>2755.78</v>
      </c>
      <c r="AA83" s="278">
        <v>3038.4344000000001</v>
      </c>
      <c r="AB83" s="278">
        <v>3038.4344000000001</v>
      </c>
      <c r="AC83" s="278">
        <v>3089.76</v>
      </c>
      <c r="AD83" s="278">
        <v>3390.8924000000002</v>
      </c>
      <c r="AE83" s="278">
        <v>3390.8924000000002</v>
      </c>
    </row>
    <row r="84" spans="1:31" ht="60" customHeight="1">
      <c r="A84" s="285"/>
      <c r="B84" s="287" t="s">
        <v>85</v>
      </c>
      <c r="C84" s="285" t="s">
        <v>89</v>
      </c>
      <c r="D84" s="286" t="s">
        <v>219</v>
      </c>
      <c r="E84" s="268"/>
      <c r="F84" s="268" t="s">
        <v>36</v>
      </c>
      <c r="G84" s="268" t="s">
        <v>37</v>
      </c>
      <c r="H84" s="229"/>
      <c r="I84" s="229"/>
      <c r="J84" s="229"/>
      <c r="K84" s="229"/>
      <c r="L84" s="229"/>
      <c r="M84" s="229"/>
      <c r="N84" s="229"/>
      <c r="O84" s="229"/>
      <c r="P84" s="229"/>
      <c r="Q84" s="266"/>
      <c r="R84" s="229"/>
      <c r="S84" s="229"/>
      <c r="T84" s="270"/>
      <c r="U84" s="229"/>
      <c r="V84" s="229"/>
      <c r="W84" s="230"/>
      <c r="X84" s="230"/>
      <c r="Y84" s="230"/>
      <c r="Z84" s="278">
        <v>33.729999999999997</v>
      </c>
      <c r="AA84" s="278">
        <v>35.172599999999996</v>
      </c>
      <c r="AB84" s="281">
        <v>35.172599999999996</v>
      </c>
      <c r="AC84" s="278">
        <v>39.19</v>
      </c>
      <c r="AD84" s="278">
        <v>39.186399999999999</v>
      </c>
      <c r="AE84" s="281">
        <v>39.186399999999999</v>
      </c>
    </row>
    <row r="85" spans="1:31" ht="60" customHeight="1">
      <c r="A85" s="285"/>
      <c r="B85" s="287"/>
      <c r="C85" s="285"/>
      <c r="D85" s="286"/>
      <c r="E85" s="268"/>
      <c r="F85" s="268" t="s">
        <v>38</v>
      </c>
      <c r="G85" s="268" t="str">
        <f>G84</f>
        <v>закрытая</v>
      </c>
      <c r="H85" s="229"/>
      <c r="I85" s="229"/>
      <c r="J85" s="229"/>
      <c r="K85" s="229"/>
      <c r="L85" s="229"/>
      <c r="M85" s="229"/>
      <c r="N85" s="229"/>
      <c r="O85" s="229"/>
      <c r="P85" s="229"/>
      <c r="Q85" s="266"/>
      <c r="R85" s="229"/>
      <c r="S85" s="229"/>
      <c r="T85" s="270"/>
      <c r="U85" s="229"/>
      <c r="V85" s="229"/>
      <c r="W85" s="230"/>
      <c r="X85" s="230"/>
      <c r="Y85" s="230"/>
      <c r="Z85" s="278">
        <v>2755.78</v>
      </c>
      <c r="AA85" s="278">
        <v>3038.4344000000001</v>
      </c>
      <c r="AB85" s="281">
        <v>3038.4344000000001</v>
      </c>
      <c r="AC85" s="278">
        <v>3089.76</v>
      </c>
      <c r="AD85" s="278">
        <v>3646.1163999999999</v>
      </c>
      <c r="AE85" s="281">
        <v>3646.1163999999999</v>
      </c>
    </row>
    <row r="86" spans="1:31" ht="60" customHeight="1">
      <c r="A86" s="285"/>
      <c r="B86" s="287" t="s">
        <v>85</v>
      </c>
      <c r="C86" s="285" t="s">
        <v>90</v>
      </c>
      <c r="D86" s="286" t="s">
        <v>197</v>
      </c>
      <c r="E86" s="276" t="s">
        <v>91</v>
      </c>
      <c r="F86" s="268" t="s">
        <v>36</v>
      </c>
      <c r="G86" s="268" t="s">
        <v>37</v>
      </c>
      <c r="H86" s="229"/>
      <c r="I86" s="229"/>
      <c r="J86" s="229"/>
      <c r="K86" s="229"/>
      <c r="L86" s="229"/>
      <c r="M86" s="229"/>
      <c r="N86" s="229"/>
      <c r="O86" s="229"/>
      <c r="P86" s="229"/>
      <c r="Q86" s="266"/>
      <c r="R86" s="229"/>
      <c r="S86" s="229"/>
      <c r="T86" s="270">
        <v>0</v>
      </c>
      <c r="U86" s="229">
        <v>0</v>
      </c>
      <c r="V86" s="229">
        <v>0</v>
      </c>
      <c r="W86" s="230">
        <v>0</v>
      </c>
      <c r="X86" s="230">
        <v>0</v>
      </c>
      <c r="Y86" s="230">
        <v>0</v>
      </c>
      <c r="Z86" s="278">
        <v>0</v>
      </c>
      <c r="AA86" s="278">
        <v>0</v>
      </c>
      <c r="AB86" s="278">
        <v>0</v>
      </c>
      <c r="AC86" s="278">
        <v>0</v>
      </c>
      <c r="AD86" s="278">
        <v>0</v>
      </c>
      <c r="AE86" s="278">
        <v>0</v>
      </c>
    </row>
    <row r="87" spans="1:31" ht="60" customHeight="1">
      <c r="A87" s="285"/>
      <c r="B87" s="287"/>
      <c r="C87" s="285"/>
      <c r="D87" s="286"/>
      <c r="E87" s="276"/>
      <c r="F87" s="268" t="s">
        <v>38</v>
      </c>
      <c r="G87" s="268" t="str">
        <f>G86</f>
        <v>закрытая</v>
      </c>
      <c r="H87" s="229"/>
      <c r="I87" s="229"/>
      <c r="J87" s="229"/>
      <c r="K87" s="229"/>
      <c r="L87" s="229"/>
      <c r="M87" s="229"/>
      <c r="N87" s="229"/>
      <c r="O87" s="229"/>
      <c r="P87" s="229"/>
      <c r="Q87" s="266"/>
      <c r="R87" s="229"/>
      <c r="S87" s="229"/>
      <c r="T87" s="270"/>
      <c r="U87" s="229"/>
      <c r="V87" s="229"/>
      <c r="W87" s="270">
        <v>1614.86</v>
      </c>
      <c r="X87" s="230">
        <v>0</v>
      </c>
      <c r="Y87" s="270">
        <v>1614.86</v>
      </c>
      <c r="Z87" s="278">
        <v>2335.23</v>
      </c>
      <c r="AA87" s="278">
        <v>0</v>
      </c>
      <c r="AB87" s="278">
        <v>0</v>
      </c>
      <c r="AC87" s="278">
        <v>2713.54</v>
      </c>
      <c r="AD87" s="278">
        <v>0</v>
      </c>
      <c r="AE87" s="278">
        <v>0</v>
      </c>
    </row>
    <row r="88" spans="1:31" ht="45" customHeight="1">
      <c r="A88" s="285" t="s">
        <v>58</v>
      </c>
      <c r="B88" s="285" t="s">
        <v>92</v>
      </c>
      <c r="C88" s="285" t="s">
        <v>83</v>
      </c>
      <c r="D88" s="286" t="s">
        <v>220</v>
      </c>
      <c r="E88" s="276"/>
      <c r="F88" s="268" t="s">
        <v>53</v>
      </c>
      <c r="G88" s="268" t="s">
        <v>45</v>
      </c>
      <c r="H88" s="229">
        <v>21.334399999999995</v>
      </c>
      <c r="I88" s="229">
        <v>21.334399999999995</v>
      </c>
      <c r="J88" s="229">
        <v>21.334399999999995</v>
      </c>
      <c r="K88" s="229">
        <v>22.561599999999999</v>
      </c>
      <c r="L88" s="229">
        <v>22.561599999999999</v>
      </c>
      <c r="M88" s="229">
        <v>22.561599999999999</v>
      </c>
      <c r="N88" s="229">
        <v>22.561599999999999</v>
      </c>
      <c r="O88" s="229">
        <v>22.561599999999999</v>
      </c>
      <c r="P88" s="229">
        <v>22.561599999999999</v>
      </c>
      <c r="Q88" s="229">
        <v>22.79</v>
      </c>
      <c r="R88" s="229">
        <v>22.79</v>
      </c>
      <c r="S88" s="229">
        <v>22.79</v>
      </c>
      <c r="T88" s="229">
        <v>22.79</v>
      </c>
      <c r="U88" s="229">
        <v>22.79</v>
      </c>
      <c r="V88" s="229">
        <v>22.79</v>
      </c>
      <c r="W88" s="230">
        <v>23.658999999999999</v>
      </c>
      <c r="X88" s="230">
        <v>23.658999999999999</v>
      </c>
      <c r="Y88" s="230">
        <v>23.658999999999999</v>
      </c>
      <c r="Z88" s="278">
        <v>27.3</v>
      </c>
      <c r="AA88" s="278">
        <v>27.3</v>
      </c>
      <c r="AB88" s="278">
        <v>27.3</v>
      </c>
      <c r="AC88" s="278">
        <v>28.24</v>
      </c>
      <c r="AD88" s="278">
        <v>28.24</v>
      </c>
      <c r="AE88" s="278">
        <v>28.24</v>
      </c>
    </row>
    <row r="89" spans="1:31" ht="49.5" customHeight="1">
      <c r="A89" s="285"/>
      <c r="B89" s="285"/>
      <c r="C89" s="285"/>
      <c r="D89" s="286"/>
      <c r="E89" s="276"/>
      <c r="F89" s="268" t="s">
        <v>38</v>
      </c>
      <c r="G89" s="268" t="str">
        <f>G88</f>
        <v>открытая</v>
      </c>
      <c r="H89" s="229">
        <v>608.53780000000006</v>
      </c>
      <c r="I89" s="229">
        <v>608.53780000000006</v>
      </c>
      <c r="J89" s="229">
        <v>608.53780000000006</v>
      </c>
      <c r="K89" s="229">
        <v>632.2912</v>
      </c>
      <c r="L89" s="229">
        <v>632.2912</v>
      </c>
      <c r="M89" s="229">
        <v>632.2912</v>
      </c>
      <c r="N89" s="229">
        <v>632.2912</v>
      </c>
      <c r="O89" s="229">
        <v>632.2912</v>
      </c>
      <c r="P89" s="229">
        <v>632.2912</v>
      </c>
      <c r="Q89" s="229">
        <v>643.6</v>
      </c>
      <c r="R89" s="229">
        <v>643.6</v>
      </c>
      <c r="S89" s="229">
        <v>643.6</v>
      </c>
      <c r="T89" s="229">
        <v>643.6</v>
      </c>
      <c r="U89" s="229">
        <v>643.6</v>
      </c>
      <c r="V89" s="229">
        <v>643.6</v>
      </c>
      <c r="W89" s="230">
        <f>562.64*1.18</f>
        <v>663.91519999999991</v>
      </c>
      <c r="X89" s="230">
        <f>562.64*1.18</f>
        <v>663.91519999999991</v>
      </c>
      <c r="Y89" s="230">
        <f>562.64*1.18</f>
        <v>663.91519999999991</v>
      </c>
      <c r="Z89" s="278">
        <v>937.89</v>
      </c>
      <c r="AA89" s="278">
        <v>937.89</v>
      </c>
      <c r="AB89" s="278">
        <v>937.89</v>
      </c>
      <c r="AC89" s="278">
        <v>1153.74</v>
      </c>
      <c r="AD89" s="278">
        <v>1153.74</v>
      </c>
      <c r="AE89" s="278">
        <v>1153.74</v>
      </c>
    </row>
    <row r="90" spans="1:31" ht="66" customHeight="1">
      <c r="A90" s="285"/>
      <c r="B90" s="285" t="s">
        <v>92</v>
      </c>
      <c r="C90" s="285" t="s">
        <v>93</v>
      </c>
      <c r="D90" s="286" t="s">
        <v>221</v>
      </c>
      <c r="E90" s="276"/>
      <c r="F90" s="268" t="s">
        <v>53</v>
      </c>
      <c r="G90" s="268" t="s">
        <v>45</v>
      </c>
      <c r="H90" s="229">
        <v>21.334399999999995</v>
      </c>
      <c r="I90" s="229">
        <v>0</v>
      </c>
      <c r="J90" s="229">
        <v>21.334399999999995</v>
      </c>
      <c r="K90" s="229">
        <v>22.561599999999999</v>
      </c>
      <c r="L90" s="229">
        <v>0</v>
      </c>
      <c r="M90" s="229">
        <v>22.561599999999999</v>
      </c>
      <c r="N90" s="229">
        <v>22.561599999999999</v>
      </c>
      <c r="O90" s="229">
        <v>0</v>
      </c>
      <c r="P90" s="229">
        <v>22.561599999999999</v>
      </c>
      <c r="Q90" s="229">
        <v>22.79</v>
      </c>
      <c r="R90" s="229">
        <v>0</v>
      </c>
      <c r="S90" s="229">
        <v>22.79</v>
      </c>
      <c r="T90" s="229">
        <v>22.79</v>
      </c>
      <c r="U90" s="229">
        <v>0</v>
      </c>
      <c r="V90" s="229">
        <v>22.79</v>
      </c>
      <c r="W90" s="230">
        <f>20.05*1.18</f>
        <v>23.658999999999999</v>
      </c>
      <c r="X90" s="230">
        <v>0</v>
      </c>
      <c r="Y90" s="230">
        <f>W90</f>
        <v>23.658999999999999</v>
      </c>
      <c r="Z90" s="278">
        <v>27.3</v>
      </c>
      <c r="AA90" s="278">
        <v>27.3</v>
      </c>
      <c r="AB90" s="278">
        <v>27.3</v>
      </c>
      <c r="AC90" s="278">
        <v>28.24</v>
      </c>
      <c r="AD90" s="278">
        <v>28.24</v>
      </c>
      <c r="AE90" s="278">
        <v>28.24</v>
      </c>
    </row>
    <row r="91" spans="1:31" ht="76.5" customHeight="1">
      <c r="A91" s="285"/>
      <c r="B91" s="285"/>
      <c r="C91" s="285"/>
      <c r="D91" s="286"/>
      <c r="E91" s="276"/>
      <c r="F91" s="268" t="s">
        <v>38</v>
      </c>
      <c r="G91" s="268" t="str">
        <f>G90</f>
        <v>открытая</v>
      </c>
      <c r="H91" s="229">
        <v>239.46919999999997</v>
      </c>
      <c r="I91" s="229">
        <v>0</v>
      </c>
      <c r="J91" s="229">
        <v>239.46919999999997</v>
      </c>
      <c r="K91" s="229">
        <v>254.8</v>
      </c>
      <c r="L91" s="229">
        <v>0</v>
      </c>
      <c r="M91" s="229">
        <v>254.8</v>
      </c>
      <c r="N91" s="229">
        <v>254.8</v>
      </c>
      <c r="O91" s="229">
        <v>0</v>
      </c>
      <c r="P91" s="229">
        <v>254.8</v>
      </c>
      <c r="Q91" s="229">
        <v>257.35000000000002</v>
      </c>
      <c r="R91" s="229">
        <v>0</v>
      </c>
      <c r="S91" s="229">
        <v>257.35000000000002</v>
      </c>
      <c r="T91" s="229">
        <v>257.35000000000002</v>
      </c>
      <c r="U91" s="229">
        <v>0</v>
      </c>
      <c r="V91" s="229">
        <v>257.35000000000002</v>
      </c>
      <c r="W91" s="230">
        <v>267.38</v>
      </c>
      <c r="X91" s="230">
        <v>0</v>
      </c>
      <c r="Y91" s="230">
        <f>W91</f>
        <v>267.38</v>
      </c>
      <c r="Z91" s="278">
        <v>372.88</v>
      </c>
      <c r="AA91" s="278">
        <v>372.88</v>
      </c>
      <c r="AB91" s="278">
        <v>372.88</v>
      </c>
      <c r="AC91" s="278">
        <v>429.23</v>
      </c>
      <c r="AD91" s="278">
        <v>429.23</v>
      </c>
      <c r="AE91" s="278">
        <v>429.23</v>
      </c>
    </row>
    <row r="92" spans="1:31" ht="54" customHeight="1">
      <c r="A92" s="285" t="s">
        <v>114</v>
      </c>
      <c r="B92" s="287" t="s">
        <v>94</v>
      </c>
      <c r="C92" s="285" t="s">
        <v>73</v>
      </c>
      <c r="D92" s="286" t="s">
        <v>198</v>
      </c>
      <c r="E92" s="285"/>
      <c r="F92" s="268" t="s">
        <v>36</v>
      </c>
      <c r="G92" s="268" t="s">
        <v>37</v>
      </c>
      <c r="H92" s="229">
        <v>36.78</v>
      </c>
      <c r="I92" s="229">
        <v>36.78</v>
      </c>
      <c r="J92" s="229">
        <v>36.78</v>
      </c>
      <c r="K92" s="229">
        <v>37.840000000000003</v>
      </c>
      <c r="L92" s="229">
        <v>37.840000000000003</v>
      </c>
      <c r="M92" s="229">
        <v>37.840000000000003</v>
      </c>
      <c r="N92" s="229">
        <v>37.840000000000003</v>
      </c>
      <c r="O92" s="229">
        <v>0</v>
      </c>
      <c r="P92" s="229">
        <v>0</v>
      </c>
      <c r="Q92" s="229">
        <v>40.07</v>
      </c>
      <c r="R92" s="229">
        <v>0</v>
      </c>
      <c r="S92" s="229">
        <v>0</v>
      </c>
      <c r="T92" s="229">
        <v>40.07</v>
      </c>
      <c r="U92" s="229">
        <v>40.07</v>
      </c>
      <c r="V92" s="229">
        <v>40.07</v>
      </c>
      <c r="W92" s="230">
        <v>42.3</v>
      </c>
      <c r="X92" s="230">
        <v>42.3</v>
      </c>
      <c r="Y92" s="230">
        <v>42.3</v>
      </c>
      <c r="Z92" s="278">
        <v>74.66</v>
      </c>
      <c r="AA92" s="278">
        <v>78.336199999999991</v>
      </c>
      <c r="AB92" s="278">
        <v>78.336199999999991</v>
      </c>
      <c r="AC92" s="278">
        <v>86.75</v>
      </c>
      <c r="AD92" s="278">
        <v>105.82279999999999</v>
      </c>
      <c r="AE92" s="278">
        <v>105.82279999999999</v>
      </c>
    </row>
    <row r="93" spans="1:31" ht="72.75" customHeight="1">
      <c r="A93" s="285"/>
      <c r="B93" s="287"/>
      <c r="C93" s="285"/>
      <c r="D93" s="286"/>
      <c r="E93" s="285"/>
      <c r="F93" s="268" t="s">
        <v>38</v>
      </c>
      <c r="G93" s="268" t="str">
        <f>G92</f>
        <v>закрытая</v>
      </c>
      <c r="H93" s="229">
        <v>1108.28</v>
      </c>
      <c r="I93" s="229">
        <v>2920.3937999999998</v>
      </c>
      <c r="J93" s="229">
        <v>2920.3937999999998</v>
      </c>
      <c r="K93" s="229">
        <v>1174.7768000000001</v>
      </c>
      <c r="L93" s="229">
        <v>3085.9819654582057</v>
      </c>
      <c r="M93" s="229">
        <v>3085.9819654582057</v>
      </c>
      <c r="N93" s="229">
        <v>1174.7768000000001</v>
      </c>
      <c r="O93" s="229">
        <v>0</v>
      </c>
      <c r="P93" s="229">
        <v>0</v>
      </c>
      <c r="Q93" s="229">
        <v>1242.9138544000002</v>
      </c>
      <c r="R93" s="229">
        <v>0</v>
      </c>
      <c r="S93" s="229">
        <v>0</v>
      </c>
      <c r="T93" s="229">
        <f>1053.31682576271*1.18</f>
        <v>1242.9138543999979</v>
      </c>
      <c r="U93" s="229">
        <v>0</v>
      </c>
      <c r="V93" s="229">
        <v>0</v>
      </c>
      <c r="W93" s="230">
        <v>1332.4</v>
      </c>
      <c r="X93" s="230">
        <v>0</v>
      </c>
      <c r="Y93" s="230">
        <v>0</v>
      </c>
      <c r="Z93" s="278">
        <v>2357.63</v>
      </c>
      <c r="AA93" s="278">
        <v>4580.9901999999993</v>
      </c>
      <c r="AB93" s="278">
        <v>4580.9901999999993</v>
      </c>
      <c r="AC93" s="278">
        <v>2734.85</v>
      </c>
      <c r="AD93" s="278">
        <v>5497.1858000000002</v>
      </c>
      <c r="AE93" s="278">
        <v>5497.1858000000002</v>
      </c>
    </row>
    <row r="94" spans="1:31" ht="47.25" customHeight="1">
      <c r="A94" s="285"/>
      <c r="B94" s="287" t="s">
        <v>94</v>
      </c>
      <c r="C94" s="285" t="s">
        <v>73</v>
      </c>
      <c r="D94" s="286" t="s">
        <v>222</v>
      </c>
      <c r="E94" s="285"/>
      <c r="F94" s="268" t="s">
        <v>53</v>
      </c>
      <c r="G94" s="268" t="s">
        <v>45</v>
      </c>
      <c r="H94" s="229">
        <v>36.78</v>
      </c>
      <c r="I94" s="229">
        <v>36.78</v>
      </c>
      <c r="J94" s="229">
        <v>36.78</v>
      </c>
      <c r="K94" s="229">
        <v>37.840000000000003</v>
      </c>
      <c r="L94" s="229">
        <v>37.840000000000003</v>
      </c>
      <c r="M94" s="229">
        <v>37.840000000000003</v>
      </c>
      <c r="N94" s="229">
        <v>37.840000000000003</v>
      </c>
      <c r="O94" s="229">
        <v>37.840000000000003</v>
      </c>
      <c r="P94" s="229">
        <v>37.840000000000003</v>
      </c>
      <c r="Q94" s="229">
        <v>40.07</v>
      </c>
      <c r="R94" s="229">
        <v>40.07</v>
      </c>
      <c r="S94" s="229">
        <v>40.07</v>
      </c>
      <c r="T94" s="229">
        <v>40.07</v>
      </c>
      <c r="U94" s="229">
        <v>40.07</v>
      </c>
      <c r="V94" s="229">
        <v>40.07</v>
      </c>
      <c r="W94" s="230">
        <v>42.3</v>
      </c>
      <c r="X94" s="230">
        <v>42.3</v>
      </c>
      <c r="Y94" s="230">
        <v>42.3</v>
      </c>
      <c r="Z94" s="278">
        <v>74.66</v>
      </c>
      <c r="AA94" s="278">
        <v>78.336199999999991</v>
      </c>
      <c r="AB94" s="278">
        <v>78.336199999999991</v>
      </c>
      <c r="AC94" s="278">
        <v>86.75</v>
      </c>
      <c r="AD94" s="278">
        <v>105.82279999999999</v>
      </c>
      <c r="AE94" s="278">
        <v>105.82279999999999</v>
      </c>
    </row>
    <row r="95" spans="1:31" ht="61.5" customHeight="1">
      <c r="A95" s="285"/>
      <c r="B95" s="287"/>
      <c r="C95" s="285"/>
      <c r="D95" s="286"/>
      <c r="E95" s="285"/>
      <c r="F95" s="268" t="s">
        <v>38</v>
      </c>
      <c r="G95" s="268" t="str">
        <f>G94</f>
        <v>открытая</v>
      </c>
      <c r="H95" s="229">
        <v>1108.28</v>
      </c>
      <c r="I95" s="229">
        <v>2920.3937999999998</v>
      </c>
      <c r="J95" s="229">
        <v>2920.3937999999998</v>
      </c>
      <c r="K95" s="229">
        <v>1174.7768000000001</v>
      </c>
      <c r="L95" s="229">
        <v>3085.9819654582057</v>
      </c>
      <c r="M95" s="229">
        <v>3085.9819654582057</v>
      </c>
      <c r="N95" s="229">
        <v>1174.7768000000001</v>
      </c>
      <c r="O95" s="229">
        <v>2918.94</v>
      </c>
      <c r="P95" s="229">
        <v>2918.94</v>
      </c>
      <c r="Q95" s="229">
        <v>1242.9138544000002</v>
      </c>
      <c r="R95" s="229">
        <v>2918.94</v>
      </c>
      <c r="S95" s="229">
        <v>2918.94</v>
      </c>
      <c r="T95" s="229">
        <v>1242.9138544000002</v>
      </c>
      <c r="U95" s="229">
        <v>2765.54</v>
      </c>
      <c r="V95" s="229">
        <v>2765.54</v>
      </c>
      <c r="W95" s="230">
        <v>1332.4</v>
      </c>
      <c r="X95" s="230">
        <v>2765.54</v>
      </c>
      <c r="Y95" s="230">
        <v>2765.54</v>
      </c>
      <c r="Z95" s="278">
        <v>2357.63</v>
      </c>
      <c r="AA95" s="278">
        <v>4580.9901999999993</v>
      </c>
      <c r="AB95" s="278">
        <v>4580.9901999999993</v>
      </c>
      <c r="AC95" s="278">
        <v>2734.85</v>
      </c>
      <c r="AD95" s="278">
        <v>5497.1858000000002</v>
      </c>
      <c r="AE95" s="278">
        <v>5497.1858000000002</v>
      </c>
    </row>
    <row r="96" spans="1:31" ht="63.75" customHeight="1">
      <c r="A96" s="285" t="s">
        <v>117</v>
      </c>
      <c r="B96" s="287" t="s">
        <v>95</v>
      </c>
      <c r="C96" s="285" t="s">
        <v>73</v>
      </c>
      <c r="D96" s="286" t="s">
        <v>206</v>
      </c>
      <c r="E96" s="285"/>
      <c r="F96" s="268" t="s">
        <v>36</v>
      </c>
      <c r="G96" s="268" t="s">
        <v>74</v>
      </c>
      <c r="H96" s="229">
        <v>16.567</v>
      </c>
      <c r="I96" s="229">
        <v>16.567</v>
      </c>
      <c r="J96" s="229">
        <v>16.567</v>
      </c>
      <c r="K96" s="229">
        <v>17.059999999999999</v>
      </c>
      <c r="L96" s="229">
        <v>17.059999999999999</v>
      </c>
      <c r="M96" s="229">
        <v>17.059999999999999</v>
      </c>
      <c r="N96" s="229">
        <v>17.059999999999999</v>
      </c>
      <c r="O96" s="229">
        <v>17.059999999999999</v>
      </c>
      <c r="P96" s="229">
        <v>0</v>
      </c>
      <c r="Q96" s="229">
        <v>17.059999999999999</v>
      </c>
      <c r="R96" s="229">
        <v>17.059999999999999</v>
      </c>
      <c r="S96" s="229">
        <v>0</v>
      </c>
      <c r="T96" s="229">
        <v>17.059999999999999</v>
      </c>
      <c r="U96" s="229">
        <v>17.059999999999999</v>
      </c>
      <c r="V96" s="229">
        <v>0</v>
      </c>
      <c r="W96" s="230"/>
      <c r="X96" s="230"/>
      <c r="Y96" s="230"/>
      <c r="Z96" s="278">
        <v>0</v>
      </c>
      <c r="AA96" s="278">
        <v>78.580199999999991</v>
      </c>
      <c r="AB96" s="278">
        <v>78.580199999999991</v>
      </c>
      <c r="AC96" s="278">
        <v>0</v>
      </c>
      <c r="AD96" s="278">
        <v>80.495599999999996</v>
      </c>
      <c r="AE96" s="278">
        <v>80.495599999999996</v>
      </c>
    </row>
    <row r="97" spans="1:31" ht="63.75" customHeight="1">
      <c r="A97" s="285"/>
      <c r="B97" s="287"/>
      <c r="C97" s="285"/>
      <c r="D97" s="286"/>
      <c r="E97" s="285"/>
      <c r="F97" s="268" t="s">
        <v>38</v>
      </c>
      <c r="G97" s="268" t="str">
        <f>G96</f>
        <v>Закрытая</v>
      </c>
      <c r="H97" s="229">
        <v>1636.4</v>
      </c>
      <c r="I97" s="229">
        <v>1881.2</v>
      </c>
      <c r="J97" s="229">
        <v>1881.2</v>
      </c>
      <c r="K97" s="229">
        <v>1741.13</v>
      </c>
      <c r="L97" s="229">
        <v>1881.2</v>
      </c>
      <c r="M97" s="229">
        <v>1881.2</v>
      </c>
      <c r="N97" s="229">
        <v>1741.13</v>
      </c>
      <c r="O97" s="229">
        <v>1881.2</v>
      </c>
      <c r="P97" s="229">
        <v>0</v>
      </c>
      <c r="Q97" s="229">
        <v>1838.63</v>
      </c>
      <c r="R97" s="229">
        <v>1947.3186000000001</v>
      </c>
      <c r="S97" s="229">
        <v>0</v>
      </c>
      <c r="T97" s="229">
        <v>1838.63</v>
      </c>
      <c r="U97" s="229">
        <v>1947.3186000000001</v>
      </c>
      <c r="V97" s="229">
        <v>0</v>
      </c>
      <c r="W97" s="230"/>
      <c r="X97" s="230"/>
      <c r="Y97" s="230"/>
      <c r="Z97" s="278">
        <v>0</v>
      </c>
      <c r="AA97" s="278">
        <v>4580.9901999999993</v>
      </c>
      <c r="AB97" s="278">
        <v>4580.9901999999993</v>
      </c>
      <c r="AC97" s="278">
        <v>0</v>
      </c>
      <c r="AD97" s="278">
        <v>5497.1858000000002</v>
      </c>
      <c r="AE97" s="278">
        <v>5497.1858000000002</v>
      </c>
    </row>
    <row r="98" spans="1:31" ht="66" customHeight="1">
      <c r="A98" s="285" t="s">
        <v>115</v>
      </c>
      <c r="B98" s="287" t="s">
        <v>96</v>
      </c>
      <c r="C98" s="285" t="s">
        <v>73</v>
      </c>
      <c r="D98" s="286" t="s">
        <v>198</v>
      </c>
      <c r="E98" s="285"/>
      <c r="F98" s="268" t="s">
        <v>36</v>
      </c>
      <c r="G98" s="268" t="s">
        <v>74</v>
      </c>
      <c r="H98" s="229">
        <v>16.567</v>
      </c>
      <c r="I98" s="229">
        <v>16.567</v>
      </c>
      <c r="J98" s="229">
        <v>16.567</v>
      </c>
      <c r="K98" s="229">
        <v>17.059999999999999</v>
      </c>
      <c r="L98" s="229">
        <v>17.059999999999999</v>
      </c>
      <c r="M98" s="229">
        <v>17.059999999999999</v>
      </c>
      <c r="N98" s="229">
        <v>17.059999999999999</v>
      </c>
      <c r="O98" s="229">
        <v>17.059999999999999</v>
      </c>
      <c r="P98" s="229">
        <v>0</v>
      </c>
      <c r="Q98" s="229">
        <v>17.059999999999999</v>
      </c>
      <c r="R98" s="229">
        <v>17.059999999999999</v>
      </c>
      <c r="S98" s="229">
        <v>0</v>
      </c>
      <c r="T98" s="229">
        <v>17.059999999999999</v>
      </c>
      <c r="U98" s="229">
        <v>17.059999999999999</v>
      </c>
      <c r="V98" s="229">
        <v>0</v>
      </c>
      <c r="W98" s="230"/>
      <c r="X98" s="230"/>
      <c r="Y98" s="230"/>
      <c r="Z98" s="278">
        <v>0</v>
      </c>
      <c r="AA98" s="278">
        <v>77.051999999999992</v>
      </c>
      <c r="AB98" s="278">
        <v>77.051999999999992</v>
      </c>
      <c r="AC98" s="278">
        <v>0</v>
      </c>
      <c r="AD98" s="278">
        <v>104.08799999999999</v>
      </c>
      <c r="AE98" s="278">
        <v>104.08799999999999</v>
      </c>
    </row>
    <row r="99" spans="1:31" ht="62.25" customHeight="1">
      <c r="A99" s="285"/>
      <c r="B99" s="287"/>
      <c r="C99" s="285"/>
      <c r="D99" s="286"/>
      <c r="E99" s="285"/>
      <c r="F99" s="268" t="s">
        <v>38</v>
      </c>
      <c r="G99" s="268" t="str">
        <f>G98</f>
        <v>Закрытая</v>
      </c>
      <c r="H99" s="229">
        <v>1636.4</v>
      </c>
      <c r="I99" s="229">
        <v>1881.2</v>
      </c>
      <c r="J99" s="229">
        <v>1881.2</v>
      </c>
      <c r="K99" s="229">
        <v>1741.13</v>
      </c>
      <c r="L99" s="229">
        <v>1881.2</v>
      </c>
      <c r="M99" s="229">
        <v>1881.2</v>
      </c>
      <c r="N99" s="229">
        <v>1741.13</v>
      </c>
      <c r="O99" s="229">
        <v>1881.2</v>
      </c>
      <c r="P99" s="229">
        <v>0</v>
      </c>
      <c r="Q99" s="229">
        <v>1838.63</v>
      </c>
      <c r="R99" s="229">
        <v>1947.3186000000001</v>
      </c>
      <c r="S99" s="229">
        <v>0</v>
      </c>
      <c r="T99" s="229">
        <v>1838.63</v>
      </c>
      <c r="U99" s="229">
        <v>1947.3186000000001</v>
      </c>
      <c r="V99" s="229">
        <v>0</v>
      </c>
      <c r="W99" s="230"/>
      <c r="X99" s="230"/>
      <c r="Y99" s="230"/>
      <c r="Z99" s="278">
        <v>0</v>
      </c>
      <c r="AA99" s="278">
        <v>4580.9901999999993</v>
      </c>
      <c r="AB99" s="278">
        <v>4580.9901999999993</v>
      </c>
      <c r="AC99" s="278">
        <v>0</v>
      </c>
      <c r="AD99" s="278">
        <v>5497.1858000000002</v>
      </c>
      <c r="AE99" s="278">
        <v>5497.1858000000002</v>
      </c>
    </row>
    <row r="100" spans="1:31" ht="33.75" customHeight="1">
      <c r="A100" s="71"/>
      <c r="B100" s="135"/>
      <c r="C100" s="71"/>
      <c r="D100" s="71"/>
      <c r="E100" s="71"/>
      <c r="F100" s="71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3"/>
      <c r="X100" s="73"/>
      <c r="Y100" s="73"/>
      <c r="Z100" s="73"/>
      <c r="AA100" s="73"/>
      <c r="AB100" s="73"/>
      <c r="AC100" s="73"/>
      <c r="AD100" s="73"/>
      <c r="AE100" s="73"/>
    </row>
    <row r="101" spans="1:31" ht="38.25" customHeight="1">
      <c r="A101" s="71"/>
      <c r="B101" s="71"/>
      <c r="C101" s="71"/>
      <c r="D101" s="71"/>
      <c r="E101" s="71"/>
      <c r="F101" s="71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3"/>
      <c r="X101" s="73"/>
      <c r="Y101" s="73"/>
      <c r="Z101" s="73"/>
      <c r="AA101" s="73"/>
      <c r="AB101" s="73"/>
      <c r="AC101" s="73"/>
      <c r="AD101" s="73"/>
      <c r="AE101" s="73"/>
    </row>
    <row r="102" spans="1:31" ht="38.25" customHeight="1">
      <c r="A102" s="71"/>
      <c r="B102" s="71"/>
      <c r="C102" s="71"/>
      <c r="D102" s="71"/>
      <c r="E102" s="71"/>
      <c r="F102" s="71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</row>
    <row r="103" spans="1:31" ht="38.25" customHeight="1">
      <c r="A103" s="71"/>
      <c r="B103" s="71"/>
      <c r="C103" s="71"/>
      <c r="D103" s="71"/>
      <c r="E103" s="71"/>
      <c r="F103" s="71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</row>
    <row r="104" spans="1:31" ht="38.25" customHeight="1">
      <c r="A104" s="71"/>
      <c r="B104" s="71"/>
      <c r="C104" s="71"/>
      <c r="D104" s="71"/>
      <c r="E104" s="71"/>
      <c r="F104" s="71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73"/>
      <c r="Y104" s="73"/>
      <c r="Z104" s="73"/>
      <c r="AA104" s="73"/>
      <c r="AB104" s="73"/>
      <c r="AC104" s="73"/>
      <c r="AD104" s="73"/>
      <c r="AE104" s="73"/>
    </row>
    <row r="105" spans="1:31" ht="21" customHeight="1">
      <c r="A105" s="71"/>
      <c r="B105" s="71"/>
      <c r="C105" s="74"/>
      <c r="D105" s="74"/>
      <c r="E105" s="71"/>
      <c r="F105" s="71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</row>
    <row r="106" spans="1:31" ht="21" customHeight="1">
      <c r="A106" s="128"/>
      <c r="B106" s="128"/>
      <c r="C106" s="128"/>
      <c r="D106" s="128"/>
      <c r="E106" s="128"/>
      <c r="F106" s="71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</row>
    <row r="107" spans="1:31" ht="18.75">
      <c r="A107" s="75"/>
      <c r="B107" s="75"/>
      <c r="C107" s="76"/>
      <c r="D107" s="75"/>
      <c r="E107" s="75"/>
    </row>
    <row r="108" spans="1:31" ht="18.75">
      <c r="A108" s="77"/>
      <c r="B108" s="78"/>
      <c r="C108" s="79"/>
      <c r="D108" s="80"/>
      <c r="E108" s="80"/>
      <c r="F108" s="81"/>
      <c r="G108" s="81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81"/>
      <c r="U108" s="81"/>
      <c r="V108" s="81"/>
    </row>
    <row r="109" spans="1:31" ht="18.75">
      <c r="A109" s="82"/>
      <c r="B109" s="80"/>
      <c r="C109" s="79"/>
      <c r="D109" s="80"/>
      <c r="E109" s="80"/>
      <c r="F109" s="81"/>
      <c r="G109" s="81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81"/>
      <c r="U109" s="81"/>
      <c r="V109" s="81"/>
    </row>
    <row r="110" spans="1:31" ht="18.75">
      <c r="A110" s="82"/>
      <c r="B110" s="80"/>
      <c r="C110" s="79"/>
      <c r="D110" s="80"/>
      <c r="E110" s="80"/>
      <c r="F110" s="81"/>
      <c r="G110" s="81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81"/>
      <c r="U110" s="81"/>
      <c r="V110" s="81"/>
    </row>
    <row r="111" spans="1:31" ht="18.75">
      <c r="A111" s="82"/>
      <c r="B111" s="80"/>
      <c r="C111" s="79"/>
      <c r="D111" s="80"/>
      <c r="E111" s="80"/>
      <c r="F111" s="81"/>
      <c r="G111" s="81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81"/>
      <c r="U111" s="81"/>
      <c r="V111" s="81"/>
    </row>
    <row r="112" spans="1:31" ht="18.75">
      <c r="A112" s="82"/>
      <c r="B112" s="80"/>
      <c r="C112" s="79"/>
      <c r="D112" s="80"/>
      <c r="E112" s="80"/>
      <c r="F112" s="81"/>
      <c r="G112" s="81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81"/>
      <c r="U112" s="81"/>
      <c r="V112" s="81"/>
    </row>
    <row r="113" spans="1:5" ht="18.75">
      <c r="A113" s="75"/>
      <c r="B113" s="75"/>
      <c r="C113" s="76"/>
      <c r="D113" s="75"/>
      <c r="E113" s="75"/>
    </row>
    <row r="114" spans="1:5" ht="18.75">
      <c r="A114" s="75"/>
      <c r="B114" s="75"/>
      <c r="C114" s="76"/>
      <c r="D114" s="75"/>
      <c r="E114" s="75"/>
    </row>
    <row r="115" spans="1:5" ht="18.75">
      <c r="A115" s="75"/>
      <c r="B115" s="75"/>
      <c r="C115" s="76"/>
      <c r="D115" s="75"/>
      <c r="E115" s="75"/>
    </row>
    <row r="116" spans="1:5" ht="18.75">
      <c r="A116" s="75"/>
      <c r="B116" s="75"/>
      <c r="C116" s="76"/>
      <c r="D116" s="75"/>
      <c r="E116" s="75"/>
    </row>
    <row r="117" spans="1:5" ht="18.75">
      <c r="A117" s="75"/>
      <c r="B117" s="75"/>
      <c r="C117" s="76"/>
      <c r="D117" s="75"/>
      <c r="E117" s="75"/>
    </row>
    <row r="118" spans="1:5" ht="18.75">
      <c r="A118" s="83"/>
      <c r="B118" s="83"/>
      <c r="C118" s="84"/>
      <c r="D118" s="83"/>
      <c r="E118" s="75"/>
    </row>
    <row r="119" spans="1:5" ht="18.75">
      <c r="A119" s="75"/>
      <c r="B119" s="75"/>
      <c r="C119" s="76"/>
      <c r="D119" s="75"/>
      <c r="E119" s="75"/>
    </row>
    <row r="120" spans="1:5" ht="18.75">
      <c r="A120" s="82"/>
      <c r="B120" s="82"/>
      <c r="C120" s="78"/>
      <c r="D120" s="82"/>
      <c r="E120" s="75"/>
    </row>
    <row r="121" spans="1:5" ht="18.75">
      <c r="A121" s="82"/>
      <c r="B121" s="82"/>
      <c r="C121" s="78"/>
      <c r="D121" s="82"/>
      <c r="E121" s="75"/>
    </row>
    <row r="122" spans="1:5" ht="18.75">
      <c r="A122" s="77"/>
      <c r="B122" s="77"/>
      <c r="C122" s="79"/>
      <c r="D122" s="77"/>
      <c r="E122" s="75"/>
    </row>
    <row r="123" spans="1:5" ht="18.75">
      <c r="A123" s="82"/>
      <c r="B123" s="82"/>
      <c r="C123" s="78"/>
      <c r="D123" s="82"/>
      <c r="E123" s="75"/>
    </row>
    <row r="124" spans="1:5" ht="18.75">
      <c r="A124" s="82"/>
      <c r="B124" s="82"/>
      <c r="C124" s="78"/>
      <c r="D124" s="82"/>
      <c r="E124" s="75"/>
    </row>
    <row r="125" spans="1:5" ht="18.75">
      <c r="A125" s="82"/>
      <c r="B125" s="82"/>
      <c r="C125" s="78"/>
      <c r="D125" s="82"/>
      <c r="E125" s="75"/>
    </row>
    <row r="126" spans="1:5">
      <c r="A126" s="69"/>
      <c r="B126" s="69"/>
      <c r="C126" s="85"/>
      <c r="D126" s="69"/>
    </row>
    <row r="131" spans="1:39" ht="22.5">
      <c r="A131" s="86"/>
    </row>
    <row r="132" spans="1:39" ht="22.5">
      <c r="A132" s="86"/>
    </row>
    <row r="133" spans="1:39" ht="22.5">
      <c r="A133" s="86"/>
    </row>
    <row r="135" spans="1:39" s="67" customFormat="1">
      <c r="A135" s="68"/>
      <c r="B135" s="68"/>
      <c r="C135" s="70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</row>
    <row r="136" spans="1:39">
      <c r="C136" s="68"/>
    </row>
    <row r="137" spans="1:39">
      <c r="C137" s="68"/>
    </row>
    <row r="138" spans="1:39">
      <c r="C138" s="68"/>
    </row>
    <row r="139" spans="1:39">
      <c r="C139" s="68"/>
    </row>
  </sheetData>
  <mergeCells count="225">
    <mergeCell ref="A1:AE1"/>
    <mergeCell ref="B76:B77"/>
    <mergeCell ref="B78:B79"/>
    <mergeCell ref="B52:B53"/>
    <mergeCell ref="B54:B55"/>
    <mergeCell ref="B66:B67"/>
    <mergeCell ref="B68:B69"/>
    <mergeCell ref="C54:C55"/>
    <mergeCell ref="D54:D55"/>
    <mergeCell ref="B56:B57"/>
    <mergeCell ref="B72:B73"/>
    <mergeCell ref="B58:B59"/>
    <mergeCell ref="B60:B61"/>
    <mergeCell ref="C76:C77"/>
    <mergeCell ref="C78:C79"/>
    <mergeCell ref="AE4:AE5"/>
    <mergeCell ref="AA4:AA5"/>
    <mergeCell ref="N4:N5"/>
    <mergeCell ref="O4:O5"/>
    <mergeCell ref="P4:P5"/>
    <mergeCell ref="Q4:Q5"/>
    <mergeCell ref="X4:X5"/>
    <mergeCell ref="H3:J3"/>
    <mergeCell ref="B70:B71"/>
    <mergeCell ref="B50:B51"/>
    <mergeCell ref="E50:E51"/>
    <mergeCell ref="D50:D51"/>
    <mergeCell ref="T4:T5"/>
    <mergeCell ref="D34:D35"/>
    <mergeCell ref="C36:C37"/>
    <mergeCell ref="D36:D37"/>
    <mergeCell ref="E36:E37"/>
    <mergeCell ref="B40:B41"/>
    <mergeCell ref="B34:B35"/>
    <mergeCell ref="E46:E47"/>
    <mergeCell ref="D44:D45"/>
    <mergeCell ref="E44:E45"/>
    <mergeCell ref="B18:B23"/>
    <mergeCell ref="C24:C25"/>
    <mergeCell ref="B36:B37"/>
    <mergeCell ref="E26:E27"/>
    <mergeCell ref="C20:C21"/>
    <mergeCell ref="D20:D21"/>
    <mergeCell ref="E20:E21"/>
    <mergeCell ref="C18:C19"/>
    <mergeCell ref="D18:D19"/>
    <mergeCell ref="E18:E19"/>
    <mergeCell ref="D22:D23"/>
    <mergeCell ref="W4:W5"/>
    <mergeCell ref="B6:B7"/>
    <mergeCell ref="A6:A7"/>
    <mergeCell ref="C6:C7"/>
    <mergeCell ref="D6:D7"/>
    <mergeCell ref="B2:B5"/>
    <mergeCell ref="C2:C5"/>
    <mergeCell ref="D2:D5"/>
    <mergeCell ref="E2:E5"/>
    <mergeCell ref="E6:E7"/>
    <mergeCell ref="F2:F5"/>
    <mergeCell ref="G2:G5"/>
    <mergeCell ref="H2:AE2"/>
    <mergeCell ref="AB4:AB5"/>
    <mergeCell ref="AC4:AC5"/>
    <mergeCell ref="Y4:Y5"/>
    <mergeCell ref="Z4:Z5"/>
    <mergeCell ref="W3:Y3"/>
    <mergeCell ref="Z3:AB3"/>
    <mergeCell ref="AC3:AE3"/>
    <mergeCell ref="AD4:AD5"/>
    <mergeCell ref="K3:M3"/>
    <mergeCell ref="N3:P3"/>
    <mergeCell ref="Q3:S3"/>
    <mergeCell ref="T3:V3"/>
    <mergeCell ref="A2:A5"/>
    <mergeCell ref="D14:D15"/>
    <mergeCell ref="E14:E15"/>
    <mergeCell ref="C8:C9"/>
    <mergeCell ref="D8:D9"/>
    <mergeCell ref="C12:C13"/>
    <mergeCell ref="D12:D13"/>
    <mergeCell ref="B8:B9"/>
    <mergeCell ref="B10:B11"/>
    <mergeCell ref="B12:B13"/>
    <mergeCell ref="B14:B15"/>
    <mergeCell ref="E12:E13"/>
    <mergeCell ref="C10:C11"/>
    <mergeCell ref="D10:D11"/>
    <mergeCell ref="E10:E11"/>
    <mergeCell ref="A8:A15"/>
    <mergeCell ref="C14:C15"/>
    <mergeCell ref="E8:E9"/>
    <mergeCell ref="R4:R5"/>
    <mergeCell ref="S4:S5"/>
    <mergeCell ref="U4:U5"/>
    <mergeCell ref="V4:V5"/>
    <mergeCell ref="D42:D43"/>
    <mergeCell ref="E42:E43"/>
    <mergeCell ref="E34:E35"/>
    <mergeCell ref="E28:E29"/>
    <mergeCell ref="C26:C27"/>
    <mergeCell ref="E24:E25"/>
    <mergeCell ref="D30:D31"/>
    <mergeCell ref="D24:D25"/>
    <mergeCell ref="C34:C35"/>
    <mergeCell ref="C38:C39"/>
    <mergeCell ref="D38:D39"/>
    <mergeCell ref="E38:E39"/>
    <mergeCell ref="E32:E33"/>
    <mergeCell ref="D40:D41"/>
    <mergeCell ref="C22:C23"/>
    <mergeCell ref="C44:C45"/>
    <mergeCell ref="C46:C47"/>
    <mergeCell ref="A44:A47"/>
    <mergeCell ref="B42:B43"/>
    <mergeCell ref="B44:B45"/>
    <mergeCell ref="B46:B47"/>
    <mergeCell ref="A40:A41"/>
    <mergeCell ref="C40:C41"/>
    <mergeCell ref="A48:A49"/>
    <mergeCell ref="C48:C49"/>
    <mergeCell ref="D48:D49"/>
    <mergeCell ref="E48:E49"/>
    <mergeCell ref="C58:C59"/>
    <mergeCell ref="D58:D59"/>
    <mergeCell ref="E58:E59"/>
    <mergeCell ref="B48:B49"/>
    <mergeCell ref="A64:A65"/>
    <mergeCell ref="C64:C65"/>
    <mergeCell ref="D64:D65"/>
    <mergeCell ref="E64:E65"/>
    <mergeCell ref="E56:E57"/>
    <mergeCell ref="D56:D57"/>
    <mergeCell ref="D62:D63"/>
    <mergeCell ref="C62:C63"/>
    <mergeCell ref="C60:C61"/>
    <mergeCell ref="A60:A61"/>
    <mergeCell ref="E62:E63"/>
    <mergeCell ref="D60:D61"/>
    <mergeCell ref="E60:E61"/>
    <mergeCell ref="A62:A63"/>
    <mergeCell ref="B62:B63"/>
    <mergeCell ref="E52:E53"/>
    <mergeCell ref="E98:E99"/>
    <mergeCell ref="A96:A97"/>
    <mergeCell ref="C96:C97"/>
    <mergeCell ref="D96:D97"/>
    <mergeCell ref="E96:E97"/>
    <mergeCell ref="B96:B97"/>
    <mergeCell ref="B98:B99"/>
    <mergeCell ref="A92:A95"/>
    <mergeCell ref="D92:D93"/>
    <mergeCell ref="E92:E93"/>
    <mergeCell ref="C94:C95"/>
    <mergeCell ref="D94:D95"/>
    <mergeCell ref="E94:E95"/>
    <mergeCell ref="B92:B93"/>
    <mergeCell ref="B94:B95"/>
    <mergeCell ref="A98:A99"/>
    <mergeCell ref="C98:C99"/>
    <mergeCell ref="D98:D99"/>
    <mergeCell ref="C92:C93"/>
    <mergeCell ref="A88:A91"/>
    <mergeCell ref="C90:C91"/>
    <mergeCell ref="B90:B91"/>
    <mergeCell ref="D90:D91"/>
    <mergeCell ref="D84:D85"/>
    <mergeCell ref="A52:A59"/>
    <mergeCell ref="D52:D53"/>
    <mergeCell ref="C82:C83"/>
    <mergeCell ref="D80:D81"/>
    <mergeCell ref="D74:D75"/>
    <mergeCell ref="D82:D83"/>
    <mergeCell ref="B74:B75"/>
    <mergeCell ref="B82:B83"/>
    <mergeCell ref="C66:C67"/>
    <mergeCell ref="B80:B81"/>
    <mergeCell ref="B84:B85"/>
    <mergeCell ref="B88:B89"/>
    <mergeCell ref="A66:A71"/>
    <mergeCell ref="A72:A87"/>
    <mergeCell ref="B86:B87"/>
    <mergeCell ref="D70:D71"/>
    <mergeCell ref="D68:D69"/>
    <mergeCell ref="B64:B65"/>
    <mergeCell ref="E66:E67"/>
    <mergeCell ref="D66:D67"/>
    <mergeCell ref="C86:C87"/>
    <mergeCell ref="C88:C89"/>
    <mergeCell ref="C68:C69"/>
    <mergeCell ref="C70:C71"/>
    <mergeCell ref="D86:D87"/>
    <mergeCell ref="D88:D89"/>
    <mergeCell ref="D76:D77"/>
    <mergeCell ref="D78:D79"/>
    <mergeCell ref="D72:D73"/>
    <mergeCell ref="C72:C73"/>
    <mergeCell ref="C74:C75"/>
    <mergeCell ref="C84:C85"/>
    <mergeCell ref="C80:C81"/>
    <mergeCell ref="E70:E71"/>
    <mergeCell ref="E68:E69"/>
    <mergeCell ref="A16:A17"/>
    <mergeCell ref="B16:B17"/>
    <mergeCell ref="C16:C17"/>
    <mergeCell ref="D16:D17"/>
    <mergeCell ref="A18:A39"/>
    <mergeCell ref="A50:A51"/>
    <mergeCell ref="C50:C51"/>
    <mergeCell ref="C52:C53"/>
    <mergeCell ref="C56:C57"/>
    <mergeCell ref="D46:D47"/>
    <mergeCell ref="D26:D27"/>
    <mergeCell ref="C32:C33"/>
    <mergeCell ref="D32:D33"/>
    <mergeCell ref="B38:B39"/>
    <mergeCell ref="B24:B25"/>
    <mergeCell ref="B26:B27"/>
    <mergeCell ref="B32:B33"/>
    <mergeCell ref="B28:B29"/>
    <mergeCell ref="C28:C29"/>
    <mergeCell ref="D28:D29"/>
    <mergeCell ref="B30:B31"/>
    <mergeCell ref="C30:C31"/>
    <mergeCell ref="A42:A43"/>
    <mergeCell ref="C42:C43"/>
  </mergeCells>
  <pageMargins left="0.31496062992125984" right="0.31496062992125984" top="0.15748031496062992" bottom="0.15748031496062992" header="0.31496062992125984" footer="0.31496062992125984"/>
  <pageSetup paperSize="9" scale="55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O1032"/>
  <sheetViews>
    <sheetView topLeftCell="A2" zoomScaleNormal="100" workbookViewId="0">
      <pane xSplit="4" ySplit="5" topLeftCell="E7" activePane="bottomRight" state="frozen"/>
      <selection activeCell="Q9" sqref="Q9"/>
      <selection pane="topRight" activeCell="Q9" sqref="Q9"/>
      <selection pane="bottomLeft" activeCell="Q9" sqref="Q9"/>
      <selection pane="bottomRight" activeCell="F6" sqref="F6:F17"/>
    </sheetView>
  </sheetViews>
  <sheetFormatPr defaultRowHeight="15" outlineLevelCol="1"/>
  <cols>
    <col min="1" max="1" width="16.42578125" style="1" customWidth="1"/>
    <col min="2" max="2" width="31" style="2" customWidth="1"/>
    <col min="3" max="3" width="14.7109375" style="2" customWidth="1" outlineLevel="1"/>
    <col min="4" max="4" width="26.42578125" style="2" customWidth="1"/>
    <col min="5" max="5" width="15.140625" style="129" customWidth="1" outlineLevel="1"/>
    <col min="6" max="6" width="48.42578125" style="2" customWidth="1"/>
    <col min="7" max="7" width="16.85546875" style="8" customWidth="1"/>
    <col min="8" max="10" width="16.5703125" style="1" customWidth="1"/>
    <col min="11" max="13" width="15.7109375" style="1" customWidth="1"/>
    <col min="14" max="14" width="15.28515625" style="1" customWidth="1"/>
    <col min="15" max="16" width="15.7109375" style="1" customWidth="1"/>
    <col min="17" max="18" width="15.7109375" style="2" customWidth="1"/>
    <col min="19" max="19" width="16.5703125" style="2" customWidth="1"/>
    <col min="20" max="25" width="16.5703125" style="1" customWidth="1"/>
    <col min="26" max="27" width="16.28515625" style="5" customWidth="1"/>
    <col min="28" max="29" width="16.5703125" style="188" customWidth="1"/>
    <col min="30" max="33" width="16.5703125" style="5" customWidth="1"/>
    <col min="34" max="16384" width="9.140625" style="1"/>
  </cols>
  <sheetData>
    <row r="1" spans="1:33" ht="15.75" hidden="1" thickBot="1">
      <c r="E1" s="2"/>
      <c r="G1" s="3"/>
      <c r="H1" s="4" t="e">
        <f>H2-H3</f>
        <v>#REF!</v>
      </c>
      <c r="I1" s="4"/>
      <c r="J1" s="4"/>
      <c r="K1" s="4" t="e">
        <f t="shared" ref="K1:Y1" si="0">K2-K3</f>
        <v>#REF!</v>
      </c>
      <c r="L1" s="4"/>
      <c r="M1" s="4"/>
      <c r="N1" s="4" t="e">
        <f t="shared" si="0"/>
        <v>#REF!</v>
      </c>
      <c r="O1" s="4" t="e">
        <f t="shared" si="0"/>
        <v>#REF!</v>
      </c>
      <c r="P1" s="4" t="e">
        <f t="shared" si="0"/>
        <v>#REF!</v>
      </c>
      <c r="Q1" s="4" t="e">
        <f t="shared" si="0"/>
        <v>#REF!</v>
      </c>
      <c r="R1" s="4" t="e">
        <f t="shared" si="0"/>
        <v>#REF!</v>
      </c>
      <c r="S1" s="4" t="e">
        <f t="shared" si="0"/>
        <v>#REF!</v>
      </c>
      <c r="T1" s="4" t="e">
        <f t="shared" si="0"/>
        <v>#REF!</v>
      </c>
      <c r="U1" s="4" t="e">
        <f t="shared" si="0"/>
        <v>#REF!</v>
      </c>
      <c r="V1" s="4" t="e">
        <f t="shared" si="0"/>
        <v>#REF!</v>
      </c>
      <c r="W1" s="4"/>
      <c r="X1" s="4" t="e">
        <f t="shared" si="0"/>
        <v>#REF!</v>
      </c>
      <c r="Y1" s="4" t="e">
        <f t="shared" si="0"/>
        <v>#REF!</v>
      </c>
    </row>
    <row r="2" spans="1:33" s="6" customFormat="1" ht="15.75" thickBot="1">
      <c r="B2" s="2"/>
      <c r="C2" s="2"/>
      <c r="D2" s="7"/>
      <c r="E2" s="129"/>
      <c r="F2" s="297" t="s">
        <v>0</v>
      </c>
      <c r="G2" s="8"/>
      <c r="H2" s="231" t="e">
        <f>'2026 год_ИСХ'!#REF!</f>
        <v>#REF!</v>
      </c>
      <c r="I2" s="231" t="e">
        <f>'2026 год_ИСХ'!#REF!+'2026 год_ИСХ'!#REF!+'2026 год_ИСХ'!#REF!</f>
        <v>#REF!</v>
      </c>
      <c r="J2" s="231" t="e">
        <f>'2026 год_ИСХ'!#REF!+'2026 год_ИСХ'!#REF!+'2026 год_ИСХ'!#REF!</f>
        <v>#REF!</v>
      </c>
      <c r="K2" s="231" t="e">
        <f>'2026 год_ИСХ'!#REF!</f>
        <v>#REF!</v>
      </c>
      <c r="L2" s="231" t="e">
        <f>'2026 год_ИСХ'!#REF!+'2026 год_ИСХ'!#REF!+'2026 год_ИСХ'!#REF!</f>
        <v>#REF!</v>
      </c>
      <c r="M2" s="231" t="e">
        <f>'2026 год_ИСХ'!#REF!+'2026 год_ИСХ'!#REF!+'2026 год_ИСХ'!#REF!</f>
        <v>#REF!</v>
      </c>
      <c r="N2" s="231" t="e">
        <f>'2026 год_ИСХ'!#REF!+'2026 год_ИСХ'!#REF!</f>
        <v>#REF!</v>
      </c>
      <c r="O2" s="231" t="e">
        <f>'2026 год_ИСХ'!#REF!+'2026 год_ИСХ'!#REF!</f>
        <v>#REF!</v>
      </c>
      <c r="P2" s="231" t="e">
        <f>'2026 год_ИСХ'!#REF!+'2026 год_ИСХ'!#REF!</f>
        <v>#REF!</v>
      </c>
      <c r="Q2" s="231" t="e">
        <f>'2026 год_ИСХ'!#REF!+'2026 год_ИСХ'!#REF!</f>
        <v>#REF!</v>
      </c>
      <c r="R2" s="231" t="e">
        <f>'2026 год_ИСХ'!#REF!+'2026 год_ИСХ'!#REF!</f>
        <v>#REF!</v>
      </c>
      <c r="S2" s="231" t="e">
        <f>'2026 год_ИСХ'!#REF!+'2026 год_ИСХ'!#REF!</f>
        <v>#REF!</v>
      </c>
      <c r="T2" s="231" t="e">
        <f>'2026 год_ИСХ'!#REF!</f>
        <v>#REF!</v>
      </c>
      <c r="U2" s="231" t="e">
        <f>'2026 год_ИСХ'!#REF!</f>
        <v>#REF!</v>
      </c>
      <c r="V2" s="231" t="e">
        <f>'2026 год_ИСХ'!#REF!</f>
        <v>#REF!</v>
      </c>
      <c r="W2" s="231" t="e">
        <f>'2026 год_ИСХ'!#REF!</f>
        <v>#REF!</v>
      </c>
      <c r="X2" s="231" t="e">
        <f>'2026 год_ИСХ'!#REF!</f>
        <v>#REF!</v>
      </c>
      <c r="Y2" s="231" t="e">
        <f>'2026 год_ИСХ'!#REF!</f>
        <v>#REF!</v>
      </c>
      <c r="Z2" s="89"/>
      <c r="AA2" s="89">
        <f>'2026 год_ИСХ'!AD71</f>
        <v>0</v>
      </c>
      <c r="AB2" s="89"/>
      <c r="AC2" s="189"/>
      <c r="AD2" s="89"/>
      <c r="AE2" s="89"/>
      <c r="AF2" s="89"/>
      <c r="AG2" s="8">
        <v>-7.1800000000052933E-3</v>
      </c>
    </row>
    <row r="3" spans="1:33" s="9" customFormat="1" ht="15.75" thickBot="1">
      <c r="B3" s="10"/>
      <c r="C3" s="7"/>
      <c r="D3" s="7"/>
      <c r="E3" s="130"/>
      <c r="F3" s="298"/>
      <c r="G3" s="11" t="e">
        <f>SUM(H3:Y3)-SUM(H2:Y2)</f>
        <v>#REF!</v>
      </c>
      <c r="H3" s="232" t="e">
        <f>SUM(H7:H172)</f>
        <v>#REF!</v>
      </c>
      <c r="I3" s="232" t="e">
        <f t="shared" ref="I3:Y3" si="1">SUM(I7:I135)</f>
        <v>#REF!</v>
      </c>
      <c r="J3" s="232" t="e">
        <f t="shared" si="1"/>
        <v>#REF!</v>
      </c>
      <c r="K3" s="232" t="e">
        <f t="shared" si="1"/>
        <v>#REF!</v>
      </c>
      <c r="L3" s="232" t="e">
        <f t="shared" si="1"/>
        <v>#REF!</v>
      </c>
      <c r="M3" s="232" t="e">
        <f t="shared" si="1"/>
        <v>#REF!</v>
      </c>
      <c r="N3" s="232" t="e">
        <f t="shared" si="1"/>
        <v>#REF!</v>
      </c>
      <c r="O3" s="232" t="e">
        <f t="shared" si="1"/>
        <v>#REF!</v>
      </c>
      <c r="P3" s="232" t="e">
        <f t="shared" si="1"/>
        <v>#REF!</v>
      </c>
      <c r="Q3" s="232" t="e">
        <f t="shared" si="1"/>
        <v>#REF!</v>
      </c>
      <c r="R3" s="232" t="e">
        <f t="shared" si="1"/>
        <v>#REF!</v>
      </c>
      <c r="S3" s="232" t="e">
        <f t="shared" si="1"/>
        <v>#REF!</v>
      </c>
      <c r="T3" s="232" t="e">
        <f t="shared" si="1"/>
        <v>#REF!</v>
      </c>
      <c r="U3" s="232" t="e">
        <f t="shared" si="1"/>
        <v>#REF!</v>
      </c>
      <c r="V3" s="232" t="e">
        <f t="shared" si="1"/>
        <v>#REF!</v>
      </c>
      <c r="W3" s="232" t="e">
        <f t="shared" si="1"/>
        <v>#REF!</v>
      </c>
      <c r="X3" s="232" t="e">
        <f t="shared" si="1"/>
        <v>#REF!</v>
      </c>
      <c r="Y3" s="232" t="e">
        <f t="shared" si="1"/>
        <v>#REF!</v>
      </c>
      <c r="Z3" s="12"/>
      <c r="AA3" s="12"/>
      <c r="AB3" s="12"/>
      <c r="AC3" s="12"/>
      <c r="AD3" s="12"/>
      <c r="AE3" s="12"/>
      <c r="AF3" s="12"/>
      <c r="AG3" s="12"/>
    </row>
    <row r="4" spans="1:33" s="209" customFormat="1" ht="19.5" thickBot="1">
      <c r="A4" s="247"/>
      <c r="B4" s="248"/>
      <c r="C4" s="13"/>
      <c r="D4" s="13"/>
      <c r="E4" s="131"/>
      <c r="F4" s="299"/>
      <c r="G4" s="210"/>
      <c r="H4" s="233" t="e">
        <f>H2-H3</f>
        <v>#REF!</v>
      </c>
      <c r="I4" s="233" t="e">
        <f t="shared" ref="I4:Y4" si="2">I2-I3</f>
        <v>#REF!</v>
      </c>
      <c r="J4" s="233" t="e">
        <f t="shared" si="2"/>
        <v>#REF!</v>
      </c>
      <c r="K4" s="233" t="e">
        <f t="shared" si="2"/>
        <v>#REF!</v>
      </c>
      <c r="L4" s="233" t="e">
        <f t="shared" si="2"/>
        <v>#REF!</v>
      </c>
      <c r="M4" s="233" t="e">
        <f t="shared" si="2"/>
        <v>#REF!</v>
      </c>
      <c r="N4" s="233" t="e">
        <f t="shared" si="2"/>
        <v>#REF!</v>
      </c>
      <c r="O4" s="233" t="e">
        <f t="shared" si="2"/>
        <v>#REF!</v>
      </c>
      <c r="P4" s="233" t="e">
        <f t="shared" si="2"/>
        <v>#REF!</v>
      </c>
      <c r="Q4" s="233" t="e">
        <f t="shared" si="2"/>
        <v>#REF!</v>
      </c>
      <c r="R4" s="233" t="e">
        <f t="shared" si="2"/>
        <v>#REF!</v>
      </c>
      <c r="S4" s="233" t="e">
        <f t="shared" si="2"/>
        <v>#REF!</v>
      </c>
      <c r="T4" s="233" t="e">
        <f t="shared" si="2"/>
        <v>#REF!</v>
      </c>
      <c r="U4" s="233" t="e">
        <f t="shared" si="2"/>
        <v>#REF!</v>
      </c>
      <c r="V4" s="233" t="e">
        <f t="shared" si="2"/>
        <v>#REF!</v>
      </c>
      <c r="W4" s="233" t="e">
        <f t="shared" si="2"/>
        <v>#REF!</v>
      </c>
      <c r="X4" s="233" t="e">
        <f t="shared" si="2"/>
        <v>#REF!</v>
      </c>
      <c r="Y4" s="233" t="e">
        <f t="shared" si="2"/>
        <v>#REF!</v>
      </c>
      <c r="Z4" s="5"/>
      <c r="AA4" s="5"/>
      <c r="AB4" s="188"/>
      <c r="AC4" s="188"/>
      <c r="AD4" s="5"/>
      <c r="AE4" s="5"/>
      <c r="AF4" s="5"/>
      <c r="AG4" s="5"/>
    </row>
    <row r="5" spans="1:33" customFormat="1" ht="15.75" thickBot="1">
      <c r="A5">
        <v>1</v>
      </c>
      <c r="B5" s="14">
        <f>A5+1</f>
        <v>2</v>
      </c>
      <c r="C5" s="2">
        <f t="shared" ref="C5:H5" si="3">B5+1</f>
        <v>3</v>
      </c>
      <c r="D5" s="2">
        <f>C5+1</f>
        <v>4</v>
      </c>
      <c r="E5" s="129">
        <f t="shared" si="3"/>
        <v>5</v>
      </c>
      <c r="F5" s="2">
        <f t="shared" si="3"/>
        <v>6</v>
      </c>
      <c r="G5" s="122">
        <f t="shared" si="3"/>
        <v>7</v>
      </c>
      <c r="H5">
        <f t="shared" si="3"/>
        <v>8</v>
      </c>
      <c r="I5">
        <f t="shared" ref="I5" si="4">H5+1</f>
        <v>9</v>
      </c>
      <c r="J5">
        <f t="shared" ref="J5" si="5">I5+1</f>
        <v>10</v>
      </c>
      <c r="K5">
        <f t="shared" ref="K5" si="6">J5+1</f>
        <v>11</v>
      </c>
      <c r="L5">
        <f t="shared" ref="L5" si="7">K5+1</f>
        <v>12</v>
      </c>
      <c r="M5">
        <f t="shared" ref="M5" si="8">L5+1</f>
        <v>13</v>
      </c>
      <c r="N5">
        <f t="shared" ref="N5" si="9">M5+1</f>
        <v>14</v>
      </c>
      <c r="O5">
        <f t="shared" ref="O5:Y5" si="10">N5+1</f>
        <v>15</v>
      </c>
      <c r="P5">
        <f t="shared" si="10"/>
        <v>16</v>
      </c>
      <c r="Q5">
        <f t="shared" si="10"/>
        <v>17</v>
      </c>
      <c r="R5">
        <f t="shared" si="10"/>
        <v>18</v>
      </c>
      <c r="S5">
        <f t="shared" si="10"/>
        <v>19</v>
      </c>
      <c r="T5">
        <f t="shared" si="10"/>
        <v>20</v>
      </c>
      <c r="U5">
        <f t="shared" ref="U5" si="11">T5+1</f>
        <v>21</v>
      </c>
      <c r="V5">
        <f t="shared" si="10"/>
        <v>22</v>
      </c>
      <c r="W5">
        <f t="shared" ref="W5" si="12">V5+1</f>
        <v>23</v>
      </c>
      <c r="X5">
        <f t="shared" ref="X5" si="13">W5+1</f>
        <v>24</v>
      </c>
      <c r="Y5">
        <f t="shared" si="10"/>
        <v>25</v>
      </c>
      <c r="Z5">
        <f t="shared" ref="Z5" si="14">Y5+1</f>
        <v>26</v>
      </c>
      <c r="AA5">
        <f t="shared" ref="AA5:AG5" si="15">Z5+1</f>
        <v>27</v>
      </c>
      <c r="AB5" s="191">
        <f t="shared" si="15"/>
        <v>28</v>
      </c>
      <c r="AC5" s="191">
        <f t="shared" si="15"/>
        <v>29</v>
      </c>
      <c r="AD5">
        <f t="shared" ref="AD5" si="16">AC5+1</f>
        <v>30</v>
      </c>
      <c r="AE5">
        <f t="shared" ref="AE5" si="17">AD5+1</f>
        <v>31</v>
      </c>
      <c r="AF5">
        <f t="shared" ref="AF5" si="18">AE5+1</f>
        <v>32</v>
      </c>
      <c r="AG5">
        <f t="shared" si="15"/>
        <v>33</v>
      </c>
    </row>
    <row r="6" spans="1:33" s="16" customFormat="1" ht="63.75" thickBot="1">
      <c r="B6" s="17" t="s">
        <v>1</v>
      </c>
      <c r="C6" s="18" t="s">
        <v>2</v>
      </c>
      <c r="D6" s="19" t="s">
        <v>3</v>
      </c>
      <c r="E6" s="132" t="s">
        <v>116</v>
      </c>
      <c r="F6" s="18" t="s">
        <v>4</v>
      </c>
      <c r="G6" s="123" t="s">
        <v>5</v>
      </c>
      <c r="H6" s="112" t="s">
        <v>108</v>
      </c>
      <c r="I6" s="113" t="s">
        <v>110</v>
      </c>
      <c r="J6" s="20" t="s">
        <v>111</v>
      </c>
      <c r="K6" s="118" t="s">
        <v>120</v>
      </c>
      <c r="L6" s="118" t="s">
        <v>118</v>
      </c>
      <c r="M6" s="116" t="s">
        <v>119</v>
      </c>
      <c r="N6" s="99" t="s">
        <v>105</v>
      </c>
      <c r="O6" s="106" t="s">
        <v>104</v>
      </c>
      <c r="P6" s="100" t="s">
        <v>103</v>
      </c>
      <c r="Q6" s="101" t="s">
        <v>109</v>
      </c>
      <c r="R6" s="108" t="s">
        <v>106</v>
      </c>
      <c r="S6" s="109" t="s">
        <v>107</v>
      </c>
      <c r="T6" s="93" t="s">
        <v>99</v>
      </c>
      <c r="U6" s="102" t="s">
        <v>97</v>
      </c>
      <c r="V6" s="103" t="s">
        <v>98</v>
      </c>
      <c r="W6" s="21" t="s">
        <v>102</v>
      </c>
      <c r="X6" s="104" t="s">
        <v>100</v>
      </c>
      <c r="Y6" s="105" t="s">
        <v>101</v>
      </c>
      <c r="Z6" s="91" t="s">
        <v>175</v>
      </c>
      <c r="AA6" s="92" t="s">
        <v>176</v>
      </c>
      <c r="AB6" s="92" t="s">
        <v>177</v>
      </c>
      <c r="AC6" s="92" t="s">
        <v>178</v>
      </c>
      <c r="AD6" s="98" t="s">
        <v>179</v>
      </c>
      <c r="AE6" s="98" t="s">
        <v>180</v>
      </c>
      <c r="AF6" s="98" t="s">
        <v>181</v>
      </c>
      <c r="AG6" s="98" t="s">
        <v>182</v>
      </c>
    </row>
    <row r="7" spans="1:33" customFormat="1">
      <c r="A7">
        <v>1</v>
      </c>
      <c r="B7" s="121" t="str">
        <f>'2026 год_ИСХ'!A6</f>
        <v>Большесолдатский район</v>
      </c>
      <c r="C7" s="23" t="str">
        <f t="shared" ref="C7:C71" si="19">C6</f>
        <v>Код района</v>
      </c>
      <c r="D7" s="87" t="str">
        <f>'2026 год_ИСХ'!B6</f>
        <v xml:space="preserve">Волоконский сельсовет </v>
      </c>
      <c r="E7" s="133" t="str">
        <f>'2026 год_ИСХ'!G6</f>
        <v>закрытая</v>
      </c>
      <c r="F7" s="87" t="str">
        <f>'2026 год_ИСХ'!C6</f>
        <v xml:space="preserve">ГУПКО "Курскоблжилкомхоз" </v>
      </c>
      <c r="G7" s="243">
        <v>4632024035</v>
      </c>
      <c r="H7" s="114" t="e">
        <f t="shared" ref="H7:H19" si="20">I7+J7</f>
        <v>#REF!</v>
      </c>
      <c r="I7" s="115" t="e">
        <f t="shared" ref="I7:I19" si="21">O7+U7</f>
        <v>#REF!</v>
      </c>
      <c r="J7" s="115" t="e">
        <f t="shared" ref="J7:J19" si="22">P7+V7</f>
        <v>#REF!</v>
      </c>
      <c r="K7" s="120" t="e">
        <f t="shared" ref="K7:K19" si="23">L7+M7</f>
        <v>#REF!</v>
      </c>
      <c r="L7" s="119" t="e">
        <f t="shared" ref="L7:L19" si="24">R7+X7</f>
        <v>#REF!</v>
      </c>
      <c r="M7" s="117" t="e">
        <f t="shared" ref="M7:M19" si="25">S7+Y7</f>
        <v>#REF!</v>
      </c>
      <c r="N7" s="111" t="e">
        <f t="shared" ref="N7:N19" si="26">O7+P7</f>
        <v>#REF!</v>
      </c>
      <c r="O7" s="208" t="e">
        <f>'2026 год_ИСХ'!#REF!+'2026 год_ИСХ'!#REF!</f>
        <v>#REF!</v>
      </c>
      <c r="P7" s="96" t="e">
        <f>'2026 год_ИСХ'!#REF!+'2026 год_ИСХ'!#REF!</f>
        <v>#REF!</v>
      </c>
      <c r="Q7" s="249" t="e">
        <f t="shared" ref="Q7:Q19" si="27">R7+S7</f>
        <v>#REF!</v>
      </c>
      <c r="R7" s="95" t="e">
        <f>'2026 год_ИСХ'!#REF!+'2026 год_ИСХ'!#REF!</f>
        <v>#REF!</v>
      </c>
      <c r="S7" s="95" t="e">
        <f>'2026 год_ИСХ'!#REF!+'2026 год_ИСХ'!#REF!</f>
        <v>#REF!</v>
      </c>
      <c r="T7" s="97" t="e">
        <f t="shared" ref="T7:T19" si="28">U7+V7</f>
        <v>#REF!</v>
      </c>
      <c r="U7" s="95" t="e">
        <f>'2026 год_ИСХ'!#REF!</f>
        <v>#REF!</v>
      </c>
      <c r="V7" s="96" t="e">
        <f>'2026 год_ИСХ'!#REF!</f>
        <v>#REF!</v>
      </c>
      <c r="W7" s="25" t="e">
        <f t="shared" ref="W7:W19" si="29">X7+Y7</f>
        <v>#REF!</v>
      </c>
      <c r="X7" s="95" t="e">
        <f>'2026 год_ИСХ'!#REF!</f>
        <v>#REF!</v>
      </c>
      <c r="Y7" s="94" t="e">
        <f>'2026 год_ИСХ'!#REF!</f>
        <v>#REF!</v>
      </c>
      <c r="Z7" s="88">
        <f>'2026 год_ИСХ'!AA7</f>
        <v>4580.9901999999993</v>
      </c>
      <c r="AA7" s="90">
        <f>'2026 год_ИСХ'!AD7</f>
        <v>5497.1858000000002</v>
      </c>
      <c r="AB7" s="90">
        <f>'2026 год_ИСХ'!Z7</f>
        <v>0</v>
      </c>
      <c r="AC7" s="90">
        <f>'2026 год_ИСХ'!AC7</f>
        <v>0</v>
      </c>
      <c r="AD7" s="90">
        <f>'2026 год_ИСХ'!AA6</f>
        <v>0</v>
      </c>
      <c r="AE7" s="90" t="str">
        <f>'2026 год_ИСХ'!AD6</f>
        <v>-</v>
      </c>
      <c r="AF7" s="90">
        <f>'2026 год_ИСХ'!Z6</f>
        <v>0</v>
      </c>
      <c r="AG7" s="90">
        <f>'2026 год_ИСХ'!AC6</f>
        <v>0</v>
      </c>
    </row>
    <row r="8" spans="1:33" customFormat="1">
      <c r="B8" s="121"/>
      <c r="C8" s="23"/>
      <c r="D8" s="87"/>
      <c r="E8" s="133"/>
      <c r="F8" s="87"/>
      <c r="G8" s="124"/>
      <c r="H8" s="114"/>
      <c r="I8" s="115"/>
      <c r="J8" s="115"/>
      <c r="K8" s="120"/>
      <c r="L8" s="119"/>
      <c r="M8" s="117"/>
      <c r="N8" s="111"/>
      <c r="O8" s="208"/>
      <c r="P8" s="96"/>
      <c r="Q8" s="107"/>
      <c r="R8" s="95"/>
      <c r="S8" s="95"/>
      <c r="T8" s="97"/>
      <c r="U8" s="95"/>
      <c r="V8" s="96"/>
      <c r="W8" s="25"/>
      <c r="X8" s="95"/>
      <c r="Y8" s="94"/>
      <c r="Z8" s="88"/>
      <c r="AA8" s="90"/>
      <c r="AB8" s="90"/>
      <c r="AC8" s="90"/>
      <c r="AD8" s="90"/>
      <c r="AE8" s="90"/>
      <c r="AF8" s="90"/>
      <c r="AG8" s="90"/>
    </row>
    <row r="9" spans="1:33" customFormat="1">
      <c r="A9">
        <f>A7+1</f>
        <v>2</v>
      </c>
      <c r="B9" s="121" t="str">
        <f>'2026 год_ИСХ'!A8</f>
        <v>Железногорский район</v>
      </c>
      <c r="C9" s="23">
        <f t="shared" si="19"/>
        <v>0</v>
      </c>
      <c r="D9" s="87" t="str">
        <f>'2026 год_ИСХ'!B8</f>
        <v>пос. Магнитный</v>
      </c>
      <c r="E9" s="133" t="str">
        <f>'2026 год_ИСХ'!G8</f>
        <v>закрытая</v>
      </c>
      <c r="F9" s="87" t="str">
        <f>'2026 год_ИСХ'!C8</f>
        <v xml:space="preserve">ГУПКО "Курскоблжилкомхоз" </v>
      </c>
      <c r="G9" s="243">
        <v>4632024035</v>
      </c>
      <c r="H9" s="114" t="e">
        <f t="shared" si="20"/>
        <v>#REF!</v>
      </c>
      <c r="I9" s="115" t="e">
        <f t="shared" si="21"/>
        <v>#REF!</v>
      </c>
      <c r="J9" s="115" t="e">
        <f t="shared" si="22"/>
        <v>#REF!</v>
      </c>
      <c r="K9" s="120" t="e">
        <f t="shared" si="23"/>
        <v>#REF!</v>
      </c>
      <c r="L9" s="119" t="e">
        <f t="shared" si="24"/>
        <v>#REF!</v>
      </c>
      <c r="M9" s="117" t="e">
        <f t="shared" si="25"/>
        <v>#REF!</v>
      </c>
      <c r="N9" s="111" t="e">
        <f t="shared" si="26"/>
        <v>#REF!</v>
      </c>
      <c r="O9" s="208" t="e">
        <f>'2026 год_ИСХ'!#REF!+'2026 год_ИСХ'!#REF!</f>
        <v>#REF!</v>
      </c>
      <c r="P9" s="96" t="e">
        <f>'2026 год_ИСХ'!#REF!+'2026 год_ИСХ'!#REF!</f>
        <v>#REF!</v>
      </c>
      <c r="Q9" s="249" t="e">
        <f t="shared" si="27"/>
        <v>#REF!</v>
      </c>
      <c r="R9" s="95" t="e">
        <f>'2026 год_ИСХ'!#REF!+'2026 год_ИСХ'!#REF!</f>
        <v>#REF!</v>
      </c>
      <c r="S9" s="95" t="e">
        <f>'2026 год_ИСХ'!#REF!+'2026 год_ИСХ'!#REF!</f>
        <v>#REF!</v>
      </c>
      <c r="T9" s="97" t="e">
        <f t="shared" si="28"/>
        <v>#REF!</v>
      </c>
      <c r="U9" s="95" t="e">
        <f>'2026 год_ИСХ'!#REF!</f>
        <v>#REF!</v>
      </c>
      <c r="V9" s="96" t="e">
        <f>'2026 год_ИСХ'!#REF!</f>
        <v>#REF!</v>
      </c>
      <c r="W9" s="25" t="e">
        <f t="shared" si="29"/>
        <v>#REF!</v>
      </c>
      <c r="X9" s="95" t="e">
        <f>'2026 год_ИСХ'!#REF!</f>
        <v>#REF!</v>
      </c>
      <c r="Y9" s="94" t="e">
        <f>'2026 год_ИСХ'!#REF!</f>
        <v>#REF!</v>
      </c>
      <c r="Z9" s="88">
        <f>'2026 год_ИСХ'!AA9</f>
        <v>4580.9901999999993</v>
      </c>
      <c r="AA9" s="90">
        <f>'2026 год_ИСХ'!AD9</f>
        <v>5497.1858000000002</v>
      </c>
      <c r="AB9" s="90">
        <f>'2026 год_ИСХ'!Z9</f>
        <v>2357.63</v>
      </c>
      <c r="AC9" s="90">
        <f>'2026 год_ИСХ'!AC9</f>
        <v>2734.85</v>
      </c>
      <c r="AD9" s="90">
        <f>'2026 год_ИСХ'!AA8</f>
        <v>78.336199999999991</v>
      </c>
      <c r="AE9" s="90">
        <f>'2026 год_ИСХ'!AD8</f>
        <v>105.82279999999999</v>
      </c>
      <c r="AF9" s="90">
        <f>'2026 год_ИСХ'!Z8</f>
        <v>28.18</v>
      </c>
      <c r="AG9" s="90">
        <f>'2026 год_ИСХ'!AC8</f>
        <v>32.74</v>
      </c>
    </row>
    <row r="10" spans="1:33" customFormat="1">
      <c r="B10" s="121"/>
      <c r="C10" s="23"/>
      <c r="D10" s="87"/>
      <c r="E10" s="133"/>
      <c r="F10" s="87"/>
      <c r="G10" s="124"/>
      <c r="H10" s="114"/>
      <c r="I10" s="115"/>
      <c r="J10" s="115"/>
      <c r="K10" s="120"/>
      <c r="L10" s="119"/>
      <c r="M10" s="117"/>
      <c r="N10" s="111"/>
      <c r="O10" s="208"/>
      <c r="P10" s="96"/>
      <c r="Q10" s="107"/>
      <c r="R10" s="95"/>
      <c r="S10" s="95"/>
      <c r="T10" s="97"/>
      <c r="U10" s="95"/>
      <c r="V10" s="96"/>
      <c r="W10" s="25"/>
      <c r="X10" s="95"/>
      <c r="Y10" s="94"/>
      <c r="Z10" s="88"/>
      <c r="AA10" s="90"/>
      <c r="AB10" s="90"/>
      <c r="AC10" s="90"/>
      <c r="AD10" s="90"/>
      <c r="AE10" s="90"/>
      <c r="AF10" s="90"/>
      <c r="AG10" s="90"/>
    </row>
    <row r="11" spans="1:33" customFormat="1">
      <c r="A11">
        <f t="shared" ref="A11" si="30">A9+1</f>
        <v>3</v>
      </c>
      <c r="B11" s="121" t="str">
        <f t="shared" ref="B11" si="31">B9</f>
        <v>Железногорский район</v>
      </c>
      <c r="C11" s="23">
        <f t="shared" si="19"/>
        <v>0</v>
      </c>
      <c r="D11" s="87" t="str">
        <f>'2026 год_ИСХ'!B10</f>
        <v>Новоандросовский сельсовет</v>
      </c>
      <c r="E11" s="133" t="str">
        <f>'2026 год_ИСХ'!G10</f>
        <v>открытая</v>
      </c>
      <c r="F11" s="87" t="str">
        <f>'2026 год_ИСХ'!C10</f>
        <v xml:space="preserve">МУП «Районное коммунальное хозяйство» </v>
      </c>
      <c r="G11" s="244">
        <v>4633037132</v>
      </c>
      <c r="H11" s="114" t="e">
        <f t="shared" si="20"/>
        <v>#REF!</v>
      </c>
      <c r="I11" s="115" t="e">
        <f t="shared" si="21"/>
        <v>#REF!</v>
      </c>
      <c r="J11" s="115" t="e">
        <f t="shared" si="22"/>
        <v>#REF!</v>
      </c>
      <c r="K11" s="120" t="e">
        <f t="shared" si="23"/>
        <v>#REF!</v>
      </c>
      <c r="L11" s="119" t="e">
        <f t="shared" si="24"/>
        <v>#REF!</v>
      </c>
      <c r="M11" s="117" t="e">
        <f t="shared" si="25"/>
        <v>#REF!</v>
      </c>
      <c r="N11" s="111" t="e">
        <f t="shared" si="26"/>
        <v>#REF!</v>
      </c>
      <c r="O11" s="207" t="e">
        <f>'2026 год_ИСХ'!#REF!+'2026 год_ИСХ'!#REF!</f>
        <v>#REF!</v>
      </c>
      <c r="P11" s="96" t="e">
        <f>'2026 год_ИСХ'!#REF!+'2026 год_ИСХ'!#REF!</f>
        <v>#REF!</v>
      </c>
      <c r="Q11" s="107" t="e">
        <f t="shared" si="27"/>
        <v>#REF!</v>
      </c>
      <c r="R11" s="95" t="e">
        <f>'2026 год_ИСХ'!#REF!+'2026 год_ИСХ'!#REF!</f>
        <v>#REF!</v>
      </c>
      <c r="S11" s="95" t="e">
        <f>'2026 год_ИСХ'!#REF!+'2026 год_ИСХ'!#REF!</f>
        <v>#REF!</v>
      </c>
      <c r="T11" s="97" t="e">
        <f t="shared" si="28"/>
        <v>#REF!</v>
      </c>
      <c r="U11" s="95" t="e">
        <f>'2026 год_ИСХ'!#REF!</f>
        <v>#REF!</v>
      </c>
      <c r="V11" s="96" t="e">
        <f>'2026 год_ИСХ'!#REF!</f>
        <v>#REF!</v>
      </c>
      <c r="W11" s="25" t="e">
        <f t="shared" si="29"/>
        <v>#REF!</v>
      </c>
      <c r="X11" s="95" t="e">
        <f>'2026 год_ИСХ'!#REF!</f>
        <v>#REF!</v>
      </c>
      <c r="Y11" s="94" t="e">
        <f>'2026 год_ИСХ'!#REF!</f>
        <v>#REF!</v>
      </c>
      <c r="Z11" s="88">
        <f>'2026 год_ИСХ'!AA11</f>
        <v>0</v>
      </c>
      <c r="AA11" s="90">
        <f>'2026 год_ИСХ'!AD11</f>
        <v>0</v>
      </c>
      <c r="AB11" s="90">
        <f>'2026 год_ИСХ'!Z11</f>
        <v>3193.69</v>
      </c>
      <c r="AC11" s="90">
        <f>'2026 год_ИСХ'!AC11</f>
        <v>3711.06</v>
      </c>
      <c r="AD11" s="90">
        <f>'2026 год_ИСХ'!AA10</f>
        <v>0</v>
      </c>
      <c r="AE11" s="90">
        <f>'2026 год_ИСХ'!AD10</f>
        <v>0</v>
      </c>
      <c r="AF11" s="90">
        <f>'2026 год_ИСХ'!Z10</f>
        <v>53.22</v>
      </c>
      <c r="AG11" s="90">
        <f>'2026 год_ИСХ'!AC10</f>
        <v>61.84</v>
      </c>
    </row>
    <row r="12" spans="1:33" customFormat="1">
      <c r="B12" s="121"/>
      <c r="C12" s="23"/>
      <c r="D12" s="87"/>
      <c r="E12" s="133"/>
      <c r="F12" s="87"/>
      <c r="G12" s="125"/>
      <c r="H12" s="114"/>
      <c r="I12" s="115"/>
      <c r="J12" s="115"/>
      <c r="K12" s="120"/>
      <c r="L12" s="119"/>
      <c r="M12" s="117"/>
      <c r="N12" s="111"/>
      <c r="O12" s="207"/>
      <c r="P12" s="96"/>
      <c r="Q12" s="107"/>
      <c r="R12" s="95"/>
      <c r="S12" s="95"/>
      <c r="T12" s="97"/>
      <c r="U12" s="95"/>
      <c r="V12" s="96"/>
      <c r="W12" s="25"/>
      <c r="X12" s="95"/>
      <c r="Y12" s="94"/>
      <c r="Z12" s="88"/>
      <c r="AA12" s="90"/>
      <c r="AB12" s="90"/>
      <c r="AC12" s="90"/>
      <c r="AD12" s="90"/>
      <c r="AE12" s="90"/>
      <c r="AF12" s="90"/>
      <c r="AG12" s="90"/>
    </row>
    <row r="13" spans="1:33" customFormat="1">
      <c r="A13">
        <f t="shared" ref="A13" si="32">A11+1</f>
        <v>4</v>
      </c>
      <c r="B13" s="121" t="str">
        <f t="shared" ref="B13" si="33">B11</f>
        <v>Железногорский район</v>
      </c>
      <c r="C13" s="23">
        <f t="shared" si="19"/>
        <v>0</v>
      </c>
      <c r="D13" s="87" t="str">
        <f>'2026 год_ИСХ'!B12</f>
        <v>Разветьевский сельсовет</v>
      </c>
      <c r="E13" s="133" t="str">
        <f>'2026 год_ИСХ'!G12</f>
        <v>закрытая</v>
      </c>
      <c r="F13" s="87" t="str">
        <f>'2026 год_ИСХ'!C12</f>
        <v xml:space="preserve">МУП «Районное коммунальное хозяйство» </v>
      </c>
      <c r="G13" s="244">
        <v>4633037132</v>
      </c>
      <c r="H13" s="114" t="e">
        <f t="shared" si="20"/>
        <v>#REF!</v>
      </c>
      <c r="I13" s="115" t="e">
        <f t="shared" si="21"/>
        <v>#REF!</v>
      </c>
      <c r="J13" s="115" t="e">
        <f t="shared" si="22"/>
        <v>#REF!</v>
      </c>
      <c r="K13" s="120" t="e">
        <f t="shared" si="23"/>
        <v>#REF!</v>
      </c>
      <c r="L13" s="119" t="e">
        <f t="shared" si="24"/>
        <v>#REF!</v>
      </c>
      <c r="M13" s="117" t="e">
        <f t="shared" si="25"/>
        <v>#REF!</v>
      </c>
      <c r="N13" s="111" t="e">
        <f t="shared" si="26"/>
        <v>#REF!</v>
      </c>
      <c r="O13" s="208" t="e">
        <f>'2026 год_ИСХ'!#REF!+'2026 год_ИСХ'!#REF!</f>
        <v>#REF!</v>
      </c>
      <c r="P13" s="96" t="e">
        <f>'2026 год_ИСХ'!#REF!+'2026 год_ИСХ'!#REF!</f>
        <v>#REF!</v>
      </c>
      <c r="Q13" s="249" t="e">
        <f t="shared" si="27"/>
        <v>#REF!</v>
      </c>
      <c r="R13" s="95" t="e">
        <f>'2026 год_ИСХ'!#REF!+'2026 год_ИСХ'!#REF!</f>
        <v>#REF!</v>
      </c>
      <c r="S13" s="95" t="e">
        <f>'2026 год_ИСХ'!#REF!+'2026 год_ИСХ'!#REF!</f>
        <v>#REF!</v>
      </c>
      <c r="T13" s="97" t="e">
        <f t="shared" si="28"/>
        <v>#REF!</v>
      </c>
      <c r="U13" s="95" t="e">
        <f>'2026 год_ИСХ'!#REF!</f>
        <v>#REF!</v>
      </c>
      <c r="V13" s="96" t="e">
        <f>'2026 год_ИСХ'!#REF!</f>
        <v>#REF!</v>
      </c>
      <c r="W13" s="25" t="e">
        <f t="shared" si="29"/>
        <v>#REF!</v>
      </c>
      <c r="X13" s="95" t="e">
        <f>'2026 год_ИСХ'!#REF!</f>
        <v>#REF!</v>
      </c>
      <c r="Y13" s="94" t="e">
        <f>'2026 год_ИСХ'!#REF!</f>
        <v>#REF!</v>
      </c>
      <c r="Z13" s="88">
        <f>'2026 год_ИСХ'!AA13</f>
        <v>3665.75</v>
      </c>
      <c r="AA13" s="90">
        <f>'2026 год_ИСХ'!AD13</f>
        <v>4398.8999999999996</v>
      </c>
      <c r="AB13" s="90">
        <f>'2026 год_ИСХ'!Z13</f>
        <v>3193.69</v>
      </c>
      <c r="AC13" s="90">
        <f>'2026 год_ИСХ'!AC13</f>
        <v>3711.06</v>
      </c>
      <c r="AD13" s="90">
        <f>'2026 год_ИСХ'!AA12</f>
        <v>84.84</v>
      </c>
      <c r="AE13" s="90">
        <f>'2026 год_ИСХ'!AD12</f>
        <v>114.47</v>
      </c>
      <c r="AF13" s="90">
        <f>'2026 год_ИСХ'!Z12</f>
        <v>53.33</v>
      </c>
      <c r="AG13" s="90">
        <f>'2026 год_ИСХ'!AC12</f>
        <v>61.84</v>
      </c>
    </row>
    <row r="14" spans="1:33" customFormat="1">
      <c r="B14" s="121"/>
      <c r="C14" s="23"/>
      <c r="D14" s="87"/>
      <c r="E14" s="133"/>
      <c r="F14" s="87"/>
      <c r="G14" s="125"/>
      <c r="H14" s="114"/>
      <c r="I14" s="115"/>
      <c r="J14" s="115"/>
      <c r="K14" s="120"/>
      <c r="L14" s="119"/>
      <c r="M14" s="117"/>
      <c r="N14" s="111"/>
      <c r="O14" s="208"/>
      <c r="P14" s="96"/>
      <c r="Q14" s="107"/>
      <c r="R14" s="95"/>
      <c r="S14" s="95"/>
      <c r="T14" s="97"/>
      <c r="U14" s="95"/>
      <c r="V14" s="96"/>
      <c r="W14" s="25"/>
      <c r="X14" s="95"/>
      <c r="Y14" s="94"/>
      <c r="Z14" s="88"/>
      <c r="AA14" s="90"/>
      <c r="AB14" s="90"/>
      <c r="AC14" s="90"/>
      <c r="AD14" s="90"/>
      <c r="AE14" s="90"/>
      <c r="AF14" s="90"/>
      <c r="AG14" s="90"/>
    </row>
    <row r="15" spans="1:33" customFormat="1">
      <c r="A15">
        <f t="shared" ref="A15" si="34">A13+1</f>
        <v>5</v>
      </c>
      <c r="B15" s="121" t="str">
        <f t="shared" ref="B15" si="35">B13</f>
        <v>Железногорский район</v>
      </c>
      <c r="C15" s="23">
        <f t="shared" si="19"/>
        <v>0</v>
      </c>
      <c r="D15" s="87" t="str">
        <f>'2026 год_ИСХ'!B14</f>
        <v>Студенокский сельсовет</v>
      </c>
      <c r="E15" s="133" t="str">
        <f>'2026 год_ИСХ'!G14</f>
        <v>закрытая</v>
      </c>
      <c r="F15" s="87" t="str">
        <f>'2026 год_ИСХ'!C14</f>
        <v xml:space="preserve">МУП «Районное коммунальное хозяйство»  </v>
      </c>
      <c r="G15" s="244">
        <v>4633037132</v>
      </c>
      <c r="H15" s="114" t="e">
        <f t="shared" si="20"/>
        <v>#REF!</v>
      </c>
      <c r="I15" s="115" t="e">
        <f t="shared" si="21"/>
        <v>#REF!</v>
      </c>
      <c r="J15" s="115" t="e">
        <f t="shared" si="22"/>
        <v>#REF!</v>
      </c>
      <c r="K15" s="120" t="e">
        <f t="shared" si="23"/>
        <v>#REF!</v>
      </c>
      <c r="L15" s="119" t="e">
        <f t="shared" si="24"/>
        <v>#REF!</v>
      </c>
      <c r="M15" s="117" t="e">
        <f t="shared" si="25"/>
        <v>#REF!</v>
      </c>
      <c r="N15" s="111" t="e">
        <f t="shared" si="26"/>
        <v>#REF!</v>
      </c>
      <c r="O15" s="208" t="e">
        <f>'2026 год_ИСХ'!#REF!+'2026 год_ИСХ'!#REF!</f>
        <v>#REF!</v>
      </c>
      <c r="P15" s="96" t="e">
        <f>'2026 год_ИСХ'!#REF!+'2026 год_ИСХ'!#REF!</f>
        <v>#REF!</v>
      </c>
      <c r="Q15" s="249" t="e">
        <f t="shared" si="27"/>
        <v>#REF!</v>
      </c>
      <c r="R15" s="95" t="e">
        <f>'2026 год_ИСХ'!#REF!+'2026 год_ИСХ'!#REF!</f>
        <v>#REF!</v>
      </c>
      <c r="S15" s="95" t="e">
        <f>'2026 год_ИСХ'!#REF!+'2026 год_ИСХ'!#REF!</f>
        <v>#REF!</v>
      </c>
      <c r="T15" s="97" t="e">
        <f t="shared" si="28"/>
        <v>#REF!</v>
      </c>
      <c r="U15" s="95" t="e">
        <f>'2026 год_ИСХ'!#REF!</f>
        <v>#REF!</v>
      </c>
      <c r="V15" s="96" t="e">
        <f>'2026 год_ИСХ'!#REF!</f>
        <v>#REF!</v>
      </c>
      <c r="W15" s="25" t="e">
        <f t="shared" si="29"/>
        <v>#REF!</v>
      </c>
      <c r="X15" s="95" t="e">
        <f>'2026 год_ИСХ'!#REF!</f>
        <v>#REF!</v>
      </c>
      <c r="Y15" s="94" t="e">
        <f>'2026 год_ИСХ'!#REF!</f>
        <v>#REF!</v>
      </c>
      <c r="Z15" s="88">
        <f>'2026 год_ИСХ'!AA15</f>
        <v>3665.75</v>
      </c>
      <c r="AA15" s="90">
        <f>'2026 год_ИСХ'!AD15</f>
        <v>4398.8999999999996</v>
      </c>
      <c r="AB15" s="90">
        <f>'2026 год_ИСХ'!Z15</f>
        <v>2585.9</v>
      </c>
      <c r="AC15" s="90">
        <f>'2026 год_ИСХ'!AC15</f>
        <v>3046.19</v>
      </c>
      <c r="AD15" s="90">
        <f>'2026 год_ИСХ'!AA14</f>
        <v>84.84</v>
      </c>
      <c r="AE15" s="90">
        <f>'2026 год_ИСХ'!AD14</f>
        <v>114.47</v>
      </c>
      <c r="AF15" s="90">
        <f>'2026 год_ИСХ'!Z14</f>
        <v>42.6</v>
      </c>
      <c r="AG15" s="90">
        <f>'2026 год_ИСХ'!AC14</f>
        <v>54.47</v>
      </c>
    </row>
    <row r="16" spans="1:33" customFormat="1">
      <c r="B16" s="121"/>
      <c r="C16" s="23"/>
      <c r="D16" s="87"/>
      <c r="E16" s="133"/>
      <c r="F16" s="87"/>
      <c r="G16" s="125"/>
      <c r="H16" s="114"/>
      <c r="I16" s="115"/>
      <c r="J16" s="115"/>
      <c r="K16" s="120"/>
      <c r="L16" s="119"/>
      <c r="M16" s="117"/>
      <c r="N16" s="111"/>
      <c r="O16" s="208"/>
      <c r="P16" s="96"/>
      <c r="Q16" s="107"/>
      <c r="R16" s="95"/>
      <c r="S16" s="95"/>
      <c r="T16" s="97"/>
      <c r="U16" s="95"/>
      <c r="V16" s="96"/>
      <c r="W16" s="25"/>
      <c r="X16" s="95"/>
      <c r="Y16" s="94"/>
      <c r="Z16" s="88"/>
      <c r="AA16" s="90"/>
      <c r="AB16" s="90"/>
      <c r="AC16" s="90"/>
      <c r="AD16" s="90"/>
      <c r="AE16" s="90"/>
      <c r="AF16" s="90"/>
      <c r="AG16" s="90"/>
    </row>
    <row r="17" spans="1:34" customFormat="1">
      <c r="A17">
        <f t="shared" ref="A17" si="36">A15+1</f>
        <v>6</v>
      </c>
      <c r="B17" s="121" t="str">
        <f>'2026 год_ИСХ'!A16</f>
        <v>Касторенский район</v>
      </c>
      <c r="C17" s="23">
        <f t="shared" si="19"/>
        <v>0</v>
      </c>
      <c r="D17" s="87" t="str">
        <f>'2026 год_ИСХ'!B16</f>
        <v>Лачиновский сельсовет</v>
      </c>
      <c r="E17" s="133" t="str">
        <f>'2026 год_ИСХ'!G16</f>
        <v>закрытая</v>
      </c>
      <c r="F17" s="87" t="str">
        <f>'2026 год_ИСХ'!C16</f>
        <v xml:space="preserve">ГУПКО "Курскоблжилкомхоз" </v>
      </c>
      <c r="G17" s="243">
        <v>4632024035</v>
      </c>
      <c r="H17" s="114" t="e">
        <f t="shared" si="20"/>
        <v>#REF!</v>
      </c>
      <c r="I17" s="115" t="e">
        <f t="shared" si="21"/>
        <v>#REF!</v>
      </c>
      <c r="J17" s="115" t="e">
        <f t="shared" si="22"/>
        <v>#REF!</v>
      </c>
      <c r="K17" s="120" t="e">
        <f t="shared" si="23"/>
        <v>#REF!</v>
      </c>
      <c r="L17" s="119" t="e">
        <f t="shared" si="24"/>
        <v>#REF!</v>
      </c>
      <c r="M17" s="117" t="e">
        <f t="shared" si="25"/>
        <v>#REF!</v>
      </c>
      <c r="N17" s="111" t="e">
        <f t="shared" ref="N17" si="37">O17+P17</f>
        <v>#REF!</v>
      </c>
      <c r="O17" s="208" t="e">
        <f>'2026 год_ИСХ'!#REF!+'2026 год_ИСХ'!#REF!</f>
        <v>#REF!</v>
      </c>
      <c r="P17" s="96" t="e">
        <f>'2026 год_ИСХ'!#REF!+'2026 год_ИСХ'!#REF!</f>
        <v>#REF!</v>
      </c>
      <c r="Q17" s="249" t="e">
        <f t="shared" ref="Q17" si="38">R17+S17</f>
        <v>#REF!</v>
      </c>
      <c r="R17" s="95" t="e">
        <f>'2026 год_ИСХ'!#REF!+'2026 год_ИСХ'!#REF!</f>
        <v>#REF!</v>
      </c>
      <c r="S17" s="95" t="e">
        <f>'2026 год_ИСХ'!#REF!+'2026 год_ИСХ'!#REF!</f>
        <v>#REF!</v>
      </c>
      <c r="T17" s="97" t="e">
        <f t="shared" ref="T17" si="39">U17+V17</f>
        <v>#REF!</v>
      </c>
      <c r="U17" s="95" t="e">
        <f>'2026 год_ИСХ'!#REF!</f>
        <v>#REF!</v>
      </c>
      <c r="V17" s="96" t="e">
        <f>'2026 год_ИСХ'!#REF!</f>
        <v>#REF!</v>
      </c>
      <c r="W17" s="25" t="e">
        <f t="shared" ref="W17" si="40">X17+Y17</f>
        <v>#REF!</v>
      </c>
      <c r="X17" s="95" t="e">
        <f>'2026 год_ИСХ'!#REF!</f>
        <v>#REF!</v>
      </c>
      <c r="Y17" s="94" t="e">
        <f>'2026 год_ИСХ'!#REF!</f>
        <v>#REF!</v>
      </c>
      <c r="Z17" s="88">
        <f>'2026 год_ИСХ'!AA17</f>
        <v>4580.9901999999993</v>
      </c>
      <c r="AA17" s="90">
        <f>'2026 год_ИСХ'!AD17</f>
        <v>5497.1858000000002</v>
      </c>
      <c r="AB17" s="90">
        <f>'2026 год_ИСХ'!Z17</f>
        <v>0</v>
      </c>
      <c r="AC17" s="90">
        <f>'2026 год_ИСХ'!AC17</f>
        <v>0</v>
      </c>
      <c r="AD17" s="90">
        <f>'2026 год_ИСХ'!AA16</f>
        <v>78.336199999999991</v>
      </c>
      <c r="AE17" s="90">
        <f>'2026 год_ИСХ'!AD16</f>
        <v>105.82279999999999</v>
      </c>
      <c r="AF17" s="90">
        <f>'2026 год_ИСХ'!Z16</f>
        <v>0</v>
      </c>
      <c r="AG17" s="90">
        <f>'2026 год_ИСХ'!AC16</f>
        <v>0</v>
      </c>
    </row>
    <row r="18" spans="1:34" customFormat="1">
      <c r="B18" s="121"/>
      <c r="C18" s="23"/>
      <c r="D18" s="87"/>
      <c r="E18" s="133"/>
      <c r="F18" s="87"/>
      <c r="G18" s="125"/>
      <c r="H18" s="114"/>
      <c r="I18" s="115"/>
      <c r="J18" s="115"/>
      <c r="K18" s="120"/>
      <c r="L18" s="119"/>
      <c r="M18" s="117"/>
      <c r="N18" s="111"/>
      <c r="O18" s="110"/>
      <c r="P18" s="96"/>
      <c r="Q18" s="107"/>
      <c r="R18" s="95"/>
      <c r="S18" s="95"/>
      <c r="T18" s="97"/>
      <c r="U18" s="95"/>
      <c r="V18" s="96"/>
      <c r="W18" s="25"/>
      <c r="X18" s="95"/>
      <c r="Y18" s="94"/>
      <c r="Z18" s="88"/>
      <c r="AA18" s="90"/>
      <c r="AB18" s="90"/>
      <c r="AC18" s="90"/>
      <c r="AD18" s="90"/>
      <c r="AE18" s="90"/>
      <c r="AF18" s="90"/>
      <c r="AG18" s="90"/>
    </row>
    <row r="19" spans="1:34" customFormat="1">
      <c r="A19">
        <f t="shared" ref="A19" si="41">A17+1</f>
        <v>7</v>
      </c>
      <c r="B19" s="121" t="str">
        <f>'2026 год_ИСХ'!A18</f>
        <v>Курский район</v>
      </c>
      <c r="C19" s="23">
        <f t="shared" si="19"/>
        <v>0</v>
      </c>
      <c r="D19" s="87" t="str">
        <f>'2026 год_ИСХ'!B18</f>
        <v xml:space="preserve"> Клюквинский сельсовет</v>
      </c>
      <c r="E19" s="133" t="str">
        <f>'2026 год_ИСХ'!G18</f>
        <v>закрытая</v>
      </c>
      <c r="F19" s="87" t="str">
        <f>'2026 год_ИСХ'!C18</f>
        <v xml:space="preserve">АО "ГАЗСПЕЦРЕСУРС" </v>
      </c>
      <c r="G19" s="244">
        <v>4611016308</v>
      </c>
      <c r="H19" s="114" t="e">
        <f t="shared" si="20"/>
        <v>#REF!</v>
      </c>
      <c r="I19" s="115" t="e">
        <f t="shared" si="21"/>
        <v>#REF!</v>
      </c>
      <c r="J19" s="115" t="e">
        <f t="shared" si="22"/>
        <v>#REF!</v>
      </c>
      <c r="K19" s="120" t="e">
        <f t="shared" si="23"/>
        <v>#REF!</v>
      </c>
      <c r="L19" s="119" t="e">
        <f t="shared" si="24"/>
        <v>#REF!</v>
      </c>
      <c r="M19" s="117" t="e">
        <f t="shared" si="25"/>
        <v>#REF!</v>
      </c>
      <c r="N19" s="111" t="e">
        <f t="shared" si="26"/>
        <v>#REF!</v>
      </c>
      <c r="O19" s="208" t="e">
        <f>'2026 год_ИСХ'!#REF!+'2026 год_ИСХ'!#REF!</f>
        <v>#REF!</v>
      </c>
      <c r="P19" s="96" t="e">
        <f>'2026 год_ИСХ'!#REF!+'2026 год_ИСХ'!#REF!</f>
        <v>#REF!</v>
      </c>
      <c r="Q19" s="249" t="e">
        <f t="shared" si="27"/>
        <v>#REF!</v>
      </c>
      <c r="R19" s="95" t="e">
        <f>'2026 год_ИСХ'!#REF!+'2026 год_ИСХ'!#REF!</f>
        <v>#REF!</v>
      </c>
      <c r="S19" s="95" t="e">
        <f>'2026 год_ИСХ'!#REF!+'2026 год_ИСХ'!#REF!</f>
        <v>#REF!</v>
      </c>
      <c r="T19" s="97" t="e">
        <f t="shared" si="28"/>
        <v>#REF!</v>
      </c>
      <c r="U19" s="95" t="e">
        <f>'2026 год_ИСХ'!#REF!</f>
        <v>#REF!</v>
      </c>
      <c r="V19" s="96" t="e">
        <f>'2026 год_ИСХ'!#REF!</f>
        <v>#REF!</v>
      </c>
      <c r="W19" s="25" t="e">
        <f t="shared" si="29"/>
        <v>#REF!</v>
      </c>
      <c r="X19" s="95" t="e">
        <f>'2026 год_ИСХ'!#REF!</f>
        <v>#REF!</v>
      </c>
      <c r="Y19" s="94" t="e">
        <f>'2026 год_ИСХ'!#REF!</f>
        <v>#REF!</v>
      </c>
      <c r="Z19" s="88">
        <f>'2026 год_ИСХ'!AA19</f>
        <v>3701.2604000000001</v>
      </c>
      <c r="AA19" s="90">
        <f>'2026 год_ИСХ'!AD19</f>
        <v>4440.5316000000003</v>
      </c>
      <c r="AB19" s="90">
        <f>'2026 год_ИСХ'!Z19</f>
        <v>2464.71</v>
      </c>
      <c r="AC19" s="90">
        <f>'2026 год_ИСХ'!AC19</f>
        <v>2863.99</v>
      </c>
      <c r="AD19" s="90">
        <f>'2026 год_ИСХ'!AA18</f>
        <v>57.620599999999996</v>
      </c>
      <c r="AE19" s="90">
        <f>'2026 год_ИСХ'!AD18</f>
        <v>63.696199999999997</v>
      </c>
      <c r="AF19" s="90">
        <f>'2026 год_ИСХ'!Z18</f>
        <v>35.130000000000003</v>
      </c>
      <c r="AG19" s="90">
        <f>'2026 год_ИСХ'!AC18</f>
        <v>40.82</v>
      </c>
    </row>
    <row r="20" spans="1:34" customFormat="1">
      <c r="B20" s="121"/>
      <c r="C20" s="23"/>
      <c r="D20" s="87"/>
      <c r="E20" s="133"/>
      <c r="F20" s="87"/>
      <c r="G20" s="125"/>
      <c r="H20" s="114"/>
      <c r="I20" s="115"/>
      <c r="J20" s="115"/>
      <c r="K20" s="120"/>
      <c r="L20" s="119"/>
      <c r="M20" s="117"/>
      <c r="N20" s="111"/>
      <c r="O20" s="208"/>
      <c r="P20" s="96"/>
      <c r="Q20" s="107"/>
      <c r="R20" s="95"/>
      <c r="S20" s="95"/>
      <c r="T20" s="97"/>
      <c r="U20" s="95"/>
      <c r="V20" s="96"/>
      <c r="W20" s="25"/>
      <c r="X20" s="95"/>
      <c r="Y20" s="94"/>
      <c r="Z20" s="88"/>
      <c r="AA20" s="90"/>
      <c r="AB20" s="90"/>
      <c r="AC20" s="90"/>
      <c r="AD20" s="90"/>
      <c r="AE20" s="90"/>
      <c r="AF20" s="90"/>
      <c r="AG20" s="90"/>
    </row>
    <row r="21" spans="1:34" customFormat="1">
      <c r="A21">
        <f t="shared" ref="A21" si="42">A19+1</f>
        <v>8</v>
      </c>
      <c r="B21" s="121" t="str">
        <f>B19</f>
        <v>Курский район</v>
      </c>
      <c r="C21" s="23">
        <f t="shared" si="19"/>
        <v>0</v>
      </c>
      <c r="D21" s="87">
        <f>'2026 год_ИСХ'!B20</f>
        <v>0</v>
      </c>
      <c r="E21" s="133" t="str">
        <f>'2026 год_ИСХ'!G20</f>
        <v>открытая</v>
      </c>
      <c r="F21" s="87" t="str">
        <f>'2026 год_ИСХ'!C20</f>
        <v>ФГБУ "ЦЖКУ" Минобороны России</v>
      </c>
      <c r="G21" s="244">
        <v>7729314745</v>
      </c>
      <c r="H21" s="114" t="e">
        <f>I21+J21</f>
        <v>#REF!</v>
      </c>
      <c r="I21" s="115" t="e">
        <f>O21+U21</f>
        <v>#REF!</v>
      </c>
      <c r="J21" s="115" t="e">
        <f>P21+V21</f>
        <v>#REF!</v>
      </c>
      <c r="K21" s="120" t="e">
        <f>L21+M21</f>
        <v>#REF!</v>
      </c>
      <c r="L21" s="119" t="e">
        <f>R21+X21</f>
        <v>#REF!</v>
      </c>
      <c r="M21" s="117" t="e">
        <f>S21+Y21</f>
        <v>#REF!</v>
      </c>
      <c r="N21" s="111" t="e">
        <f>O21+P21</f>
        <v>#REF!</v>
      </c>
      <c r="O21" s="110" t="e">
        <f>'2026 год_ИСХ'!#REF!+'2026 год_ИСХ'!#REF!</f>
        <v>#REF!</v>
      </c>
      <c r="P21" s="96" t="e">
        <f>'2026 год_ИСХ'!#REF!+'2026 год_ИСХ'!#REF!</f>
        <v>#REF!</v>
      </c>
      <c r="Q21" s="107" t="e">
        <f>R21+S21</f>
        <v>#REF!</v>
      </c>
      <c r="R21" s="95" t="e">
        <f>'2026 год_ИСХ'!#REF!+'2026 год_ИСХ'!#REF!</f>
        <v>#REF!</v>
      </c>
      <c r="S21" s="95" t="e">
        <f>'2026 год_ИСХ'!#REF!+'2026 год_ИСХ'!#REF!</f>
        <v>#REF!</v>
      </c>
      <c r="T21" s="97" t="e">
        <f>U21+V21</f>
        <v>#REF!</v>
      </c>
      <c r="U21" s="95" t="e">
        <f>'2026 год_ИСХ'!#REF!</f>
        <v>#REF!</v>
      </c>
      <c r="V21" s="96" t="e">
        <f>'2026 год_ИСХ'!#REF!</f>
        <v>#REF!</v>
      </c>
      <c r="W21" s="25" t="e">
        <f>X21+Y21</f>
        <v>#REF!</v>
      </c>
      <c r="X21" s="95" t="e">
        <f>'2026 год_ИСХ'!#REF!</f>
        <v>#REF!</v>
      </c>
      <c r="Y21" s="94" t="e">
        <f>'2026 год_ИСХ'!#REF!</f>
        <v>#REF!</v>
      </c>
      <c r="Z21" s="88">
        <f>'2026 год_ИСХ'!AA21</f>
        <v>2997.5156000000002</v>
      </c>
      <c r="AA21" s="90">
        <f>'2026 год_ИСХ'!AD21</f>
        <v>2997.5156000000002</v>
      </c>
      <c r="AB21" s="90">
        <f>'2026 год_ИСХ'!Z21</f>
        <v>1930.27</v>
      </c>
      <c r="AC21" s="90">
        <f>'2026 год_ИСХ'!AC21</f>
        <v>2242.79</v>
      </c>
      <c r="AD21" s="90">
        <f>'2026 год_ИСХ'!AA20</f>
        <v>39.42</v>
      </c>
      <c r="AE21" s="90">
        <f>'2026 год_ИСХ'!AD20</f>
        <v>46.36</v>
      </c>
      <c r="AF21" s="90">
        <f>'2026 год_ИСХ'!Z20</f>
        <v>39.42</v>
      </c>
      <c r="AG21" s="90">
        <f>'2026 год_ИСХ'!AC20</f>
        <v>46.36</v>
      </c>
    </row>
    <row r="22" spans="1:34" customFormat="1">
      <c r="B22" s="121"/>
      <c r="C22" s="23"/>
      <c r="D22" s="87"/>
      <c r="E22" s="133"/>
      <c r="F22" s="87"/>
      <c r="G22" s="8"/>
      <c r="H22" s="1"/>
      <c r="I22" s="1"/>
      <c r="J22" s="1"/>
      <c r="K22" s="1"/>
      <c r="L22" s="1"/>
      <c r="M22" s="1"/>
      <c r="N22" s="1"/>
      <c r="O22" s="1"/>
      <c r="P22" s="1"/>
      <c r="Q22" s="2"/>
      <c r="R22" s="2"/>
      <c r="S22" s="2"/>
      <c r="T22" s="1"/>
      <c r="U22" s="1"/>
      <c r="V22" s="1"/>
      <c r="W22" s="1"/>
      <c r="X22" s="1"/>
      <c r="Y22" s="1"/>
      <c r="Z22" s="5"/>
      <c r="AA22" s="5"/>
      <c r="AB22" s="188"/>
      <c r="AC22" s="188"/>
      <c r="AD22" s="5"/>
      <c r="AE22" s="5"/>
      <c r="AF22" s="5"/>
      <c r="AG22" s="5"/>
      <c r="AH22" s="1"/>
    </row>
    <row r="23" spans="1:34" customFormat="1">
      <c r="A23">
        <f t="shared" ref="A23" si="43">A21+1</f>
        <v>9</v>
      </c>
      <c r="B23" s="121" t="str">
        <f t="shared" ref="B23" si="44">B21</f>
        <v>Курский район</v>
      </c>
      <c r="C23" s="23">
        <f t="shared" si="19"/>
        <v>0</v>
      </c>
      <c r="D23" s="87" t="e">
        <f>'2026 год_ИСХ'!#REF!</f>
        <v>#REF!</v>
      </c>
      <c r="E23" s="133" t="e">
        <f>'2026 год_ИСХ'!#REF!</f>
        <v>#REF!</v>
      </c>
      <c r="F23" s="87" t="str">
        <f>'2026 год_ИСХ'!C22</f>
        <v xml:space="preserve">МУП "Курские городские коммунальные тепловые сети"
</v>
      </c>
      <c r="G23" s="244">
        <v>6829012680</v>
      </c>
      <c r="H23" s="114" t="e">
        <f>I23+J23</f>
        <v>#REF!</v>
      </c>
      <c r="I23" s="115" t="e">
        <f>O23+U23</f>
        <v>#REF!</v>
      </c>
      <c r="J23" s="115" t="e">
        <f>P23+V23</f>
        <v>#REF!</v>
      </c>
      <c r="K23" s="120" t="e">
        <f>L23+M23</f>
        <v>#REF!</v>
      </c>
      <c r="L23" s="119" t="e">
        <f>R23+X23</f>
        <v>#REF!</v>
      </c>
      <c r="M23" s="117" t="e">
        <f>S23+Y23</f>
        <v>#REF!</v>
      </c>
      <c r="N23" s="111" t="e">
        <f>O23+P23</f>
        <v>#REF!</v>
      </c>
      <c r="O23" s="110" t="e">
        <f>'2026 год_ИСХ'!#REF!+'2026 год_ИСХ'!#REF!</f>
        <v>#REF!</v>
      </c>
      <c r="P23" s="96" t="e">
        <f>'2026 год_ИСХ'!#REF!+'2026 год_ИСХ'!#REF!</f>
        <v>#REF!</v>
      </c>
      <c r="Q23" s="107" t="e">
        <f>R23+S23</f>
        <v>#REF!</v>
      </c>
      <c r="R23" s="95" t="e">
        <f>'2026 год_ИСХ'!#REF!+'2026 год_ИСХ'!#REF!</f>
        <v>#REF!</v>
      </c>
      <c r="S23" s="95" t="e">
        <f>'2026 год_ИСХ'!#REF!+'2026 год_ИСХ'!#REF!</f>
        <v>#REF!</v>
      </c>
      <c r="T23" s="97" t="e">
        <f>U23+V23</f>
        <v>#REF!</v>
      </c>
      <c r="U23" s="95" t="e">
        <f>'2026 год_ИСХ'!#REF!</f>
        <v>#REF!</v>
      </c>
      <c r="V23" s="96" t="e">
        <f>'2026 год_ИСХ'!#REF!</f>
        <v>#REF!</v>
      </c>
      <c r="W23" s="25" t="e">
        <f>X23+Y23</f>
        <v>#REF!</v>
      </c>
      <c r="X23" s="95" t="e">
        <f>'2026 год_ИСХ'!#REF!</f>
        <v>#REF!</v>
      </c>
      <c r="Y23" s="94" t="e">
        <f>'2026 год_ИСХ'!#REF!</f>
        <v>#REF!</v>
      </c>
      <c r="Z23" s="88" t="e">
        <f>'2026 год_ИСХ'!#REF!</f>
        <v>#REF!</v>
      </c>
      <c r="AA23" s="90" t="e">
        <f>'2026 год_ИСХ'!#REF!</f>
        <v>#REF!</v>
      </c>
      <c r="AB23" s="90" t="e">
        <f>'2026 год_ИСХ'!#REF!</f>
        <v>#REF!</v>
      </c>
      <c r="AC23" s="90" t="e">
        <f>'2026 год_ИСХ'!#REF!</f>
        <v>#REF!</v>
      </c>
      <c r="AD23" s="90" t="e">
        <f>'2026 год_ИСХ'!#REF!</f>
        <v>#REF!</v>
      </c>
      <c r="AE23" s="90" t="e">
        <f>'2026 год_ИСХ'!#REF!</f>
        <v>#REF!</v>
      </c>
      <c r="AF23" s="90" t="e">
        <f>'2026 год_ИСХ'!#REF!</f>
        <v>#REF!</v>
      </c>
      <c r="AG23" s="90" t="e">
        <f>'2026 год_ИСХ'!#REF!</f>
        <v>#REF!</v>
      </c>
    </row>
    <row r="24" spans="1:34" customFormat="1">
      <c r="B24" s="121"/>
      <c r="C24" s="23"/>
      <c r="D24" s="87"/>
      <c r="E24" s="133"/>
      <c r="F24" s="87"/>
      <c r="G24" s="125"/>
      <c r="H24" s="1"/>
      <c r="I24" s="1"/>
      <c r="J24" s="1"/>
      <c r="K24" s="1"/>
      <c r="L24" s="1"/>
      <c r="M24" s="1"/>
      <c r="N24" s="1"/>
      <c r="O24" s="1"/>
      <c r="P24" s="1"/>
      <c r="Q24" s="2"/>
      <c r="R24" s="2"/>
      <c r="S24" s="2"/>
      <c r="T24" s="1"/>
      <c r="U24" s="1"/>
      <c r="V24" s="1"/>
      <c r="W24" s="1"/>
      <c r="X24" s="1"/>
      <c r="Y24" s="1"/>
      <c r="Z24" s="5"/>
      <c r="AA24" s="5"/>
      <c r="AB24" s="188"/>
      <c r="AC24" s="188"/>
      <c r="AD24" s="5"/>
      <c r="AE24" s="5"/>
      <c r="AF24" s="5"/>
      <c r="AG24" s="5"/>
      <c r="AH24" s="1"/>
    </row>
    <row r="25" spans="1:34" customFormat="1">
      <c r="A25">
        <f t="shared" ref="A25" si="45">A23+1</f>
        <v>10</v>
      </c>
      <c r="B25" s="121" t="str">
        <f t="shared" ref="B25" si="46">B23</f>
        <v>Курский район</v>
      </c>
      <c r="C25" s="23">
        <f t="shared" si="19"/>
        <v>0</v>
      </c>
      <c r="D25" s="87" t="str">
        <f>'2026 год_ИСХ'!B24</f>
        <v>Рышковский сельсовет</v>
      </c>
      <c r="E25" s="133" t="str">
        <f>'2026 год_ИСХ'!G24</f>
        <v>закрытая</v>
      </c>
      <c r="F25" s="87" t="str">
        <f>'2026 год_ИСХ'!C24</f>
        <v xml:space="preserve">ГУПКО "Курскоблжилкомхоз" </v>
      </c>
      <c r="G25" s="243">
        <v>4632024035</v>
      </c>
      <c r="H25" s="114" t="e">
        <f>I25+J25</f>
        <v>#REF!</v>
      </c>
      <c r="I25" s="115" t="e">
        <f>O25+U25</f>
        <v>#REF!</v>
      </c>
      <c r="J25" s="115" t="e">
        <f>P25+V25</f>
        <v>#REF!</v>
      </c>
      <c r="K25" s="120" t="e">
        <f>L25+M25</f>
        <v>#REF!</v>
      </c>
      <c r="L25" s="119" t="e">
        <f>R25+X25</f>
        <v>#REF!</v>
      </c>
      <c r="M25" s="117" t="e">
        <f>S25+Y25</f>
        <v>#REF!</v>
      </c>
      <c r="N25" s="111" t="e">
        <f>O25+P25</f>
        <v>#REF!</v>
      </c>
      <c r="O25" s="208" t="e">
        <f>'2026 год_ИСХ'!#REF!+'2026 год_ИСХ'!#REF!</f>
        <v>#REF!</v>
      </c>
      <c r="P25" s="96" t="e">
        <f>'2026 год_ИСХ'!#REF!+'2026 год_ИСХ'!#REF!</f>
        <v>#REF!</v>
      </c>
      <c r="Q25" s="249" t="e">
        <f>R25+S25</f>
        <v>#REF!</v>
      </c>
      <c r="R25" s="95" t="e">
        <f>'2026 год_ИСХ'!#REF!+'2026 год_ИСХ'!#REF!</f>
        <v>#REF!</v>
      </c>
      <c r="S25" s="95" t="e">
        <f>'2026 год_ИСХ'!#REF!+'2026 год_ИСХ'!#REF!</f>
        <v>#REF!</v>
      </c>
      <c r="T25" s="97" t="e">
        <f>U25+V25</f>
        <v>#REF!</v>
      </c>
      <c r="U25" s="95" t="e">
        <f>'2026 год_ИСХ'!#REF!</f>
        <v>#REF!</v>
      </c>
      <c r="V25" s="96" t="e">
        <f>'2026 год_ИСХ'!#REF!</f>
        <v>#REF!</v>
      </c>
      <c r="W25" s="25" t="e">
        <f>X25+Y25</f>
        <v>#REF!</v>
      </c>
      <c r="X25" s="95" t="e">
        <f>'2026 год_ИСХ'!#REF!</f>
        <v>#REF!</v>
      </c>
      <c r="Y25" s="94" t="e">
        <f>'2026 год_ИСХ'!#REF!</f>
        <v>#REF!</v>
      </c>
      <c r="Z25" s="88">
        <f>'2026 год_ИСХ'!AA25</f>
        <v>4580.9901999999993</v>
      </c>
      <c r="AA25" s="90">
        <f>'2026 год_ИСХ'!AD25</f>
        <v>5497.1858000000002</v>
      </c>
      <c r="AB25" s="90">
        <f>'2026 год_ИСХ'!Z25</f>
        <v>0</v>
      </c>
      <c r="AC25" s="90">
        <f>'2026 год_ИСХ'!AC25</f>
        <v>0</v>
      </c>
      <c r="AD25" s="90">
        <f>'2026 год_ИСХ'!AA24</f>
        <v>0</v>
      </c>
      <c r="AE25" s="90">
        <f>'2026 год_ИСХ'!AD24</f>
        <v>0</v>
      </c>
      <c r="AF25" s="90">
        <f>'2026 год_ИСХ'!Z24</f>
        <v>0</v>
      </c>
      <c r="AG25" s="90">
        <f>'2026 год_ИСХ'!AC24</f>
        <v>0</v>
      </c>
    </row>
    <row r="26" spans="1:34" customFormat="1">
      <c r="B26" s="121"/>
      <c r="C26" s="23"/>
      <c r="D26" s="87"/>
      <c r="E26" s="133"/>
      <c r="F26" s="87"/>
      <c r="G26" s="125"/>
      <c r="H26" s="1"/>
      <c r="I26" s="1"/>
      <c r="J26" s="1"/>
      <c r="K26" s="1"/>
      <c r="L26" s="1"/>
      <c r="M26" s="1"/>
      <c r="N26" s="1"/>
      <c r="O26" s="1"/>
      <c r="P26" s="1"/>
      <c r="Q26" s="2"/>
      <c r="R26" s="2"/>
      <c r="S26" s="2"/>
      <c r="T26" s="1"/>
      <c r="U26" s="1"/>
      <c r="V26" s="1"/>
      <c r="W26" s="1"/>
      <c r="X26" s="1"/>
      <c r="Y26" s="1"/>
      <c r="Z26" s="5"/>
      <c r="AA26" s="5"/>
      <c r="AB26" s="188"/>
      <c r="AC26" s="188"/>
      <c r="AD26" s="5"/>
      <c r="AE26" s="5"/>
      <c r="AF26" s="5"/>
      <c r="AG26" s="5"/>
      <c r="AH26" s="1"/>
    </row>
    <row r="27" spans="1:34" customFormat="1">
      <c r="A27">
        <f t="shared" ref="A27:A31" si="47">A25+1</f>
        <v>11</v>
      </c>
      <c r="B27" s="121" t="str">
        <f t="shared" ref="B27:B29" si="48">B25</f>
        <v>Курский район</v>
      </c>
      <c r="C27" s="23">
        <f t="shared" si="19"/>
        <v>0</v>
      </c>
      <c r="D27" s="87" t="str">
        <f>'2026 год_ИСХ'!B26</f>
        <v>Моковский сельсовет</v>
      </c>
      <c r="E27" s="133" t="str">
        <f>'2026 год_ИСХ'!G26</f>
        <v>закрытая</v>
      </c>
      <c r="F27" s="87" t="str">
        <f>'2026 год_ИСХ'!C26</f>
        <v xml:space="preserve">ГУПКО "Курскоблжилкомхоз" </v>
      </c>
      <c r="G27" s="243">
        <v>4632024035</v>
      </c>
      <c r="H27" s="114" t="e">
        <f>I27+J27</f>
        <v>#REF!</v>
      </c>
      <c r="I27" s="115" t="e">
        <f>O27+U27</f>
        <v>#REF!</v>
      </c>
      <c r="J27" s="115" t="e">
        <f>P27+V27</f>
        <v>#REF!</v>
      </c>
      <c r="K27" s="120" t="e">
        <f>L27+M27</f>
        <v>#REF!</v>
      </c>
      <c r="L27" s="119" t="e">
        <f>R27+X27</f>
        <v>#REF!</v>
      </c>
      <c r="M27" s="117" t="e">
        <f>S27+Y27</f>
        <v>#REF!</v>
      </c>
      <c r="N27" s="111" t="e">
        <f>O27+P27</f>
        <v>#REF!</v>
      </c>
      <c r="O27" s="208" t="e">
        <f>'2026 год_ИСХ'!#REF!+'2026 год_ИСХ'!#REF!</f>
        <v>#REF!</v>
      </c>
      <c r="P27" s="96" t="e">
        <f>'2026 год_ИСХ'!#REF!+'2026 год_ИСХ'!#REF!</f>
        <v>#REF!</v>
      </c>
      <c r="Q27" s="249" t="e">
        <f>R27+S27</f>
        <v>#REF!</v>
      </c>
      <c r="R27" s="95" t="e">
        <f>'2026 год_ИСХ'!#REF!+'2026 год_ИСХ'!#REF!</f>
        <v>#REF!</v>
      </c>
      <c r="S27" s="95" t="e">
        <f>'2026 год_ИСХ'!#REF!+'2026 год_ИСХ'!#REF!</f>
        <v>#REF!</v>
      </c>
      <c r="T27" s="97" t="e">
        <f>U27+V27</f>
        <v>#REF!</v>
      </c>
      <c r="U27" s="95" t="e">
        <f>'2026 год_ИСХ'!#REF!</f>
        <v>#REF!</v>
      </c>
      <c r="V27" s="96" t="e">
        <f>'2026 год_ИСХ'!#REF!</f>
        <v>#REF!</v>
      </c>
      <c r="W27" s="25" t="e">
        <f>X27+Y27</f>
        <v>#REF!</v>
      </c>
      <c r="X27" s="95" t="e">
        <f>'2026 год_ИСХ'!#REF!</f>
        <v>#REF!</v>
      </c>
      <c r="Y27" s="94" t="e">
        <f>'2026 год_ИСХ'!#REF!</f>
        <v>#REF!</v>
      </c>
      <c r="Z27" s="88">
        <f>'2026 год_ИСХ'!AA27</f>
        <v>4580.9901999999993</v>
      </c>
      <c r="AA27" s="90">
        <f>'2026 год_ИСХ'!AD27</f>
        <v>5497.1858000000002</v>
      </c>
      <c r="AB27" s="90">
        <f>'2026 год_ИСХ'!Z27</f>
        <v>0</v>
      </c>
      <c r="AC27" s="90">
        <f>'2026 год_ИСХ'!AC27</f>
        <v>0</v>
      </c>
      <c r="AD27" s="90">
        <f>'2026 год_ИСХ'!AA26</f>
        <v>0</v>
      </c>
      <c r="AE27" s="90">
        <f>'2026 год_ИСХ'!AD26</f>
        <v>0</v>
      </c>
      <c r="AF27" s="90">
        <f>'2026 год_ИСХ'!Z26</f>
        <v>0</v>
      </c>
      <c r="AG27" s="90">
        <f>'2026 год_ИСХ'!AC26</f>
        <v>0</v>
      </c>
    </row>
    <row r="28" spans="1:34" customFormat="1">
      <c r="B28" s="121"/>
      <c r="C28" s="23"/>
      <c r="D28" s="87"/>
      <c r="E28" s="133"/>
      <c r="F28" s="87"/>
      <c r="G28" s="125"/>
      <c r="H28" s="1"/>
      <c r="I28" s="1"/>
      <c r="J28" s="1"/>
      <c r="K28" s="1"/>
      <c r="L28" s="1"/>
      <c r="M28" s="1"/>
      <c r="N28" s="1"/>
      <c r="O28" s="1"/>
      <c r="P28" s="1"/>
      <c r="Q28" s="2"/>
      <c r="R28" s="2"/>
      <c r="S28" s="2"/>
      <c r="T28" s="1"/>
      <c r="U28" s="1"/>
      <c r="V28" s="1"/>
      <c r="W28" s="1"/>
      <c r="X28" s="1"/>
      <c r="Y28" s="1"/>
      <c r="Z28" s="5"/>
      <c r="AA28" s="5"/>
      <c r="AB28" s="188"/>
      <c r="AC28" s="188"/>
      <c r="AD28" s="5"/>
      <c r="AE28" s="5"/>
      <c r="AF28" s="5"/>
      <c r="AG28" s="5"/>
      <c r="AH28" s="1"/>
    </row>
    <row r="29" spans="1:34" customFormat="1">
      <c r="A29">
        <f t="shared" si="47"/>
        <v>12</v>
      </c>
      <c r="B29" s="121" t="str">
        <f t="shared" si="48"/>
        <v>Курский район</v>
      </c>
      <c r="C29" s="23">
        <f t="shared" si="19"/>
        <v>0</v>
      </c>
      <c r="D29" s="87" t="str">
        <f>'2026 год_ИСХ'!B28</f>
        <v>Рышковский сельсовет</v>
      </c>
      <c r="E29" s="133" t="str">
        <f>'2026 год_ИСХ'!G28</f>
        <v>закрытая</v>
      </c>
      <c r="F29" s="87" t="str">
        <f>'2026 год_ИСХ'!C28</f>
        <v>ООО "Санаторий имени И.Д. Черняховского"</v>
      </c>
      <c r="G29" s="243">
        <v>4632024035</v>
      </c>
      <c r="H29" s="114" t="e">
        <f>I29+J29</f>
        <v>#REF!</v>
      </c>
      <c r="I29" s="115" t="e">
        <f>O29+U29</f>
        <v>#REF!</v>
      </c>
      <c r="J29" s="115" t="e">
        <f>P29+V29</f>
        <v>#REF!</v>
      </c>
      <c r="K29" s="120" t="e">
        <f>L29+M29</f>
        <v>#REF!</v>
      </c>
      <c r="L29" s="119" t="e">
        <f>R29+X29</f>
        <v>#REF!</v>
      </c>
      <c r="M29" s="117" t="e">
        <f>S29+Y29</f>
        <v>#REF!</v>
      </c>
      <c r="N29" s="111" t="e">
        <f>O29+P29</f>
        <v>#REF!</v>
      </c>
      <c r="O29" s="208" t="e">
        <f>'2026 год_ИСХ'!#REF!+'2026 год_ИСХ'!#REF!</f>
        <v>#REF!</v>
      </c>
      <c r="P29" s="96" t="e">
        <f>'2026 год_ИСХ'!#REF!+'2026 год_ИСХ'!#REF!</f>
        <v>#REF!</v>
      </c>
      <c r="Q29" s="249" t="e">
        <f>R29+S29</f>
        <v>#REF!</v>
      </c>
      <c r="R29" s="95" t="e">
        <f>'2026 год_ИСХ'!#REF!+'2026 год_ИСХ'!#REF!</f>
        <v>#REF!</v>
      </c>
      <c r="S29" s="95" t="e">
        <f>'2026 год_ИСХ'!#REF!+'2026 год_ИСХ'!#REF!</f>
        <v>#REF!</v>
      </c>
      <c r="T29" s="97" t="e">
        <f>U29+V29</f>
        <v>#REF!</v>
      </c>
      <c r="U29" s="95" t="e">
        <f>'2026 год_ИСХ'!#REF!</f>
        <v>#REF!</v>
      </c>
      <c r="V29" s="96" t="e">
        <f>'2026 год_ИСХ'!#REF!</f>
        <v>#REF!</v>
      </c>
      <c r="W29" s="25" t="e">
        <f>X29+Y29</f>
        <v>#REF!</v>
      </c>
      <c r="X29" s="95" t="e">
        <f>'2026 год_ИСХ'!#REF!</f>
        <v>#REF!</v>
      </c>
      <c r="Y29" s="94" t="e">
        <f>'2026 год_ИСХ'!#REF!</f>
        <v>#REF!</v>
      </c>
      <c r="Z29" s="88">
        <f>'2026 год_ИСХ'!AA29</f>
        <v>0</v>
      </c>
      <c r="AA29" s="90">
        <f>'2026 год_ИСХ'!AD29</f>
        <v>0</v>
      </c>
      <c r="AB29" s="90">
        <f>'2026 год_ИСХ'!Z29</f>
        <v>3100.12</v>
      </c>
      <c r="AC29" s="90">
        <f>'2026 год_ИСХ'!AC29</f>
        <v>3534.94</v>
      </c>
      <c r="AD29" s="90">
        <f>'2026 год_ИСХ'!AA28</f>
        <v>0</v>
      </c>
      <c r="AE29" s="90">
        <f>'2026 год_ИСХ'!AD28</f>
        <v>0</v>
      </c>
      <c r="AF29" s="90">
        <f>'2026 год_ИСХ'!Z28</f>
        <v>40.799999999999997</v>
      </c>
      <c r="AG29" s="90">
        <f>'2026 год_ИСХ'!AC28</f>
        <v>44.21</v>
      </c>
      <c r="AH29" s="1"/>
    </row>
    <row r="30" spans="1:34" customFormat="1">
      <c r="B30" s="121"/>
      <c r="C30" s="23"/>
      <c r="D30" s="87"/>
      <c r="E30" s="133"/>
      <c r="F30" s="87"/>
      <c r="G30" s="125"/>
      <c r="H30" s="1"/>
      <c r="I30" s="1"/>
      <c r="J30" s="1"/>
      <c r="K30" s="1"/>
      <c r="L30" s="1"/>
      <c r="M30" s="1"/>
      <c r="N30" s="1"/>
      <c r="O30" s="1"/>
      <c r="P30" s="1"/>
      <c r="Q30" s="2"/>
      <c r="R30" s="2"/>
      <c r="S30" s="2"/>
      <c r="T30" s="1"/>
      <c r="U30" s="1"/>
      <c r="V30" s="1"/>
      <c r="W30" s="1"/>
      <c r="X30" s="1"/>
      <c r="Y30" s="1"/>
      <c r="Z30" s="5"/>
      <c r="AA30" s="5"/>
      <c r="AB30" s="188"/>
      <c r="AC30" s="188"/>
      <c r="AD30" s="5"/>
      <c r="AE30" s="5"/>
      <c r="AF30" s="5"/>
      <c r="AG30" s="5"/>
      <c r="AH30" s="1"/>
    </row>
    <row r="31" spans="1:34" customFormat="1">
      <c r="A31">
        <f t="shared" si="47"/>
        <v>13</v>
      </c>
      <c r="B31" s="121" t="str">
        <f t="shared" ref="B31" si="49">B27</f>
        <v>Курский район</v>
      </c>
      <c r="C31" s="23">
        <f>C28</f>
        <v>0</v>
      </c>
      <c r="D31" s="87" t="str">
        <f>'2026 год_ИСХ'!B30</f>
        <v>Моковский сельсовет</v>
      </c>
      <c r="E31" s="133" t="str">
        <f>'2026 год_ИСХ'!G30</f>
        <v>закрытая</v>
      </c>
      <c r="F31" s="87" t="str">
        <f>'2026 год_ИСХ'!C30</f>
        <v>Индивидуальный предприниматель Рустем Мансур Исмаилович</v>
      </c>
      <c r="G31" s="245">
        <v>461109152080</v>
      </c>
      <c r="H31" s="114" t="e">
        <f>I31+J31</f>
        <v>#REF!</v>
      </c>
      <c r="I31" s="115" t="e">
        <f>O31+U31</f>
        <v>#REF!</v>
      </c>
      <c r="J31" s="115" t="e">
        <f>P31+V31</f>
        <v>#REF!</v>
      </c>
      <c r="K31" s="120" t="e">
        <f>L31+M31</f>
        <v>#REF!</v>
      </c>
      <c r="L31" s="119" t="e">
        <f>R31+X31</f>
        <v>#REF!</v>
      </c>
      <c r="M31" s="117" t="e">
        <f>S31+Y31</f>
        <v>#REF!</v>
      </c>
      <c r="N31" s="111" t="e">
        <f>O31+P31</f>
        <v>#REF!</v>
      </c>
      <c r="O31" s="208" t="e">
        <f>'2026 год_ИСХ'!#REF!+'2026 год_ИСХ'!#REF!</f>
        <v>#REF!</v>
      </c>
      <c r="P31" s="96" t="e">
        <f>'2026 год_ИСХ'!#REF!+'2026 год_ИСХ'!#REF!</f>
        <v>#REF!</v>
      </c>
      <c r="Q31" s="249" t="e">
        <f>R31+S31</f>
        <v>#REF!</v>
      </c>
      <c r="R31" s="95" t="e">
        <f>'2026 год_ИСХ'!#REF!+'2026 год_ИСХ'!#REF!</f>
        <v>#REF!</v>
      </c>
      <c r="S31" s="95" t="e">
        <f>'2026 год_ИСХ'!#REF!+'2026 год_ИСХ'!#REF!</f>
        <v>#REF!</v>
      </c>
      <c r="T31" s="97" t="e">
        <f>U31+V31</f>
        <v>#REF!</v>
      </c>
      <c r="U31" s="95" t="e">
        <f>'2026 год_ИСХ'!#REF!</f>
        <v>#REF!</v>
      </c>
      <c r="V31" s="96" t="e">
        <f>'2026 год_ИСХ'!#REF!</f>
        <v>#REF!</v>
      </c>
      <c r="W31" s="25" t="e">
        <f>X31+Y31</f>
        <v>#REF!</v>
      </c>
      <c r="X31" s="95" t="e">
        <f>'2026 год_ИСХ'!#REF!</f>
        <v>#REF!</v>
      </c>
      <c r="Y31" s="94" t="e">
        <f>'2026 год_ИСХ'!#REF!</f>
        <v>#REF!</v>
      </c>
      <c r="Z31" s="88">
        <f>'2026 год_ИСХ'!AA31</f>
        <v>2507.09</v>
      </c>
      <c r="AA31" s="90">
        <f>'2026 год_ИСХ'!AD31</f>
        <v>2913.24</v>
      </c>
      <c r="AB31" s="90">
        <f>'2026 год_ИСХ'!Z31</f>
        <v>2507.09</v>
      </c>
      <c r="AC31" s="90">
        <f>'2026 год_ИСХ'!AC31</f>
        <v>2913.24</v>
      </c>
      <c r="AD31" s="90">
        <f>'2026 год_ИСХ'!AA30</f>
        <v>15.68</v>
      </c>
      <c r="AE31" s="90">
        <f>'2026 год_ИСХ'!AD30</f>
        <v>16.71</v>
      </c>
      <c r="AF31" s="90">
        <f>'2026 год_ИСХ'!Z30</f>
        <v>15.68</v>
      </c>
      <c r="AG31" s="90">
        <f>'2026 год_ИСХ'!AC30</f>
        <v>16.71</v>
      </c>
      <c r="AH31" s="1"/>
    </row>
    <row r="32" spans="1:34" customFormat="1">
      <c r="B32" s="121"/>
      <c r="C32" s="23"/>
      <c r="D32" s="87"/>
      <c r="E32" s="133"/>
      <c r="F32" s="87"/>
      <c r="G32" s="125"/>
      <c r="H32" s="1"/>
      <c r="I32" s="1"/>
      <c r="J32" s="1"/>
      <c r="K32" s="1"/>
      <c r="L32" s="1"/>
      <c r="M32" s="1"/>
      <c r="N32" s="1"/>
      <c r="O32" s="1"/>
      <c r="P32" s="1"/>
      <c r="Q32" s="2"/>
      <c r="R32" s="2"/>
      <c r="S32" s="2"/>
      <c r="T32" s="1"/>
      <c r="U32" s="1"/>
      <c r="V32" s="1"/>
      <c r="W32" s="1"/>
      <c r="X32" s="1"/>
      <c r="Y32" s="1"/>
      <c r="Z32" s="5"/>
      <c r="AA32" s="5"/>
      <c r="AB32" s="188"/>
      <c r="AC32" s="188"/>
      <c r="AD32" s="5"/>
      <c r="AE32" s="5"/>
      <c r="AF32" s="5"/>
      <c r="AG32" s="5"/>
      <c r="AH32" s="1"/>
    </row>
    <row r="33" spans="1:34" customFormat="1">
      <c r="A33">
        <f>A31+1</f>
        <v>14</v>
      </c>
      <c r="B33" s="121" t="str">
        <f>B31</f>
        <v>Курский район</v>
      </c>
      <c r="C33" s="23">
        <f>C32</f>
        <v>0</v>
      </c>
      <c r="D33" s="87" t="str">
        <f>'2026 год_ИСХ'!B32</f>
        <v>Щетинский сельсовет</v>
      </c>
      <c r="E33" s="133" t="str">
        <f>'2026 год_ИСХ'!G32</f>
        <v>открытая</v>
      </c>
      <c r="F33" s="87" t="str">
        <f>'2026 год_ИСХ'!C32</f>
        <v xml:space="preserve">МУП "Курские городские коммунальные тепловые сети"
</v>
      </c>
      <c r="G33" s="244">
        <v>6829012680</v>
      </c>
      <c r="H33" s="114" t="e">
        <f>I33+J33</f>
        <v>#REF!</v>
      </c>
      <c r="I33" s="115" t="e">
        <f>O33+U33</f>
        <v>#REF!</v>
      </c>
      <c r="J33" s="115" t="e">
        <f>P33+V33</f>
        <v>#REF!</v>
      </c>
      <c r="K33" s="120" t="e">
        <f>L33+M33</f>
        <v>#REF!</v>
      </c>
      <c r="L33" s="119" t="e">
        <f>R33+X33</f>
        <v>#REF!</v>
      </c>
      <c r="M33" s="117" t="e">
        <f>S33+Y33</f>
        <v>#REF!</v>
      </c>
      <c r="N33" s="111" t="e">
        <f>O33+P33</f>
        <v>#REF!</v>
      </c>
      <c r="O33" s="110" t="e">
        <f>'2026 год_ИСХ'!#REF!+'2026 год_ИСХ'!#REF!</f>
        <v>#REF!</v>
      </c>
      <c r="P33" s="96" t="e">
        <f>'2026 год_ИСХ'!#REF!+'2026 год_ИСХ'!#REF!</f>
        <v>#REF!</v>
      </c>
      <c r="Q33" s="107" t="e">
        <f>R33+S33</f>
        <v>#REF!</v>
      </c>
      <c r="R33" s="95" t="e">
        <f>'2026 год_ИСХ'!#REF!+'2026 год_ИСХ'!#REF!</f>
        <v>#REF!</v>
      </c>
      <c r="S33" s="95" t="e">
        <f>'2026 год_ИСХ'!#REF!+'2026 год_ИСХ'!#REF!</f>
        <v>#REF!</v>
      </c>
      <c r="T33" s="97" t="e">
        <f>U33+V33</f>
        <v>#REF!</v>
      </c>
      <c r="U33" s="95" t="e">
        <f>'2026 год_ИСХ'!#REF!</f>
        <v>#REF!</v>
      </c>
      <c r="V33" s="96" t="e">
        <f>'2026 год_ИСХ'!#REF!</f>
        <v>#REF!</v>
      </c>
      <c r="W33" s="25" t="e">
        <f>X33+Y33</f>
        <v>#REF!</v>
      </c>
      <c r="X33" s="95" t="e">
        <f>'2026 год_ИСХ'!#REF!</f>
        <v>#REF!</v>
      </c>
      <c r="Y33" s="94" t="e">
        <f>'2026 год_ИСХ'!#REF!</f>
        <v>#REF!</v>
      </c>
      <c r="Z33" s="88">
        <f>'2026 год_ИСХ'!AA33</f>
        <v>4924.7983999999997</v>
      </c>
      <c r="AA33" s="90">
        <f>'2026 год_ИСХ'!AD33</f>
        <v>5909.7532000000001</v>
      </c>
      <c r="AB33" s="90">
        <f>'2026 год_ИСХ'!Z33</f>
        <v>2755.78</v>
      </c>
      <c r="AC33" s="90">
        <f>'2026 год_ИСХ'!AC33</f>
        <v>3089.76</v>
      </c>
      <c r="AD33" s="90">
        <f>'2026 год_ИСХ'!AA32</f>
        <v>47.396999999999998</v>
      </c>
      <c r="AE33" s="90">
        <f>'2026 год_ИСХ'!AD32</f>
        <v>56.876399999999997</v>
      </c>
      <c r="AF33" s="90">
        <f>'2026 год_ИСХ'!Z32</f>
        <v>36.78</v>
      </c>
      <c r="AG33" s="90">
        <f>'2026 год_ИСХ'!AC32</f>
        <v>41.58</v>
      </c>
    </row>
    <row r="34" spans="1:34" customFormat="1">
      <c r="B34" s="121"/>
      <c r="C34" s="23"/>
      <c r="D34" s="87"/>
      <c r="E34" s="133"/>
      <c r="F34" s="87"/>
      <c r="G34" s="125"/>
      <c r="H34" s="1"/>
      <c r="I34" s="1"/>
      <c r="J34" s="1"/>
      <c r="K34" s="1"/>
      <c r="L34" s="1"/>
      <c r="M34" s="1"/>
      <c r="N34" s="1"/>
      <c r="O34" s="1"/>
      <c r="P34" s="1"/>
      <c r="Q34" s="2"/>
      <c r="R34" s="2"/>
      <c r="S34" s="2"/>
      <c r="T34" s="1"/>
      <c r="U34" s="1"/>
      <c r="V34" s="1"/>
      <c r="W34" s="1"/>
      <c r="X34" s="1"/>
      <c r="Y34" s="1"/>
      <c r="Z34" s="5"/>
      <c r="AA34" s="5"/>
      <c r="AB34" s="188"/>
      <c r="AC34" s="188"/>
      <c r="AD34" s="5"/>
      <c r="AE34" s="5"/>
      <c r="AF34" s="5"/>
      <c r="AG34" s="5"/>
      <c r="AH34" s="1"/>
    </row>
    <row r="35" spans="1:34" customFormat="1">
      <c r="A35">
        <f t="shared" ref="A35" si="50">A33+1</f>
        <v>15</v>
      </c>
      <c r="B35" s="121" t="str">
        <f t="shared" ref="B35" si="51">B33</f>
        <v>Курский район</v>
      </c>
      <c r="C35" s="23">
        <f t="shared" si="19"/>
        <v>0</v>
      </c>
      <c r="D35" s="87" t="str">
        <f>'2026 год_ИСХ'!B34</f>
        <v>Щетинский сельсовет</v>
      </c>
      <c r="E35" s="133" t="str">
        <f>'2026 год_ИСХ'!G34</f>
        <v>закрытая</v>
      </c>
      <c r="F35" s="87" t="str">
        <f>'2026 год_ИСХ'!C34</f>
        <v xml:space="preserve">ГУПКО "Курскоблжилкомхоз" </v>
      </c>
      <c r="G35" s="243">
        <v>4632024035</v>
      </c>
      <c r="H35" s="114" t="e">
        <f>I35+J35</f>
        <v>#REF!</v>
      </c>
      <c r="I35" s="115" t="e">
        <f>O35+U35</f>
        <v>#REF!</v>
      </c>
      <c r="J35" s="115" t="e">
        <f>P35+V35</f>
        <v>#REF!</v>
      </c>
      <c r="K35" s="120" t="e">
        <f>L35+M35</f>
        <v>#REF!</v>
      </c>
      <c r="L35" s="119" t="e">
        <f>R35+X35</f>
        <v>#REF!</v>
      </c>
      <c r="M35" s="117" t="e">
        <f>S35+Y35</f>
        <v>#REF!</v>
      </c>
      <c r="N35" s="111" t="e">
        <f>O35+P35</f>
        <v>#REF!</v>
      </c>
      <c r="O35" s="208" t="e">
        <f>'2026 год_ИСХ'!#REF!+'2026 год_ИСХ'!#REF!</f>
        <v>#REF!</v>
      </c>
      <c r="P35" s="96" t="e">
        <f>'2026 год_ИСХ'!#REF!+'2026 год_ИСХ'!#REF!</f>
        <v>#REF!</v>
      </c>
      <c r="Q35" s="249" t="e">
        <f>R35+S35</f>
        <v>#REF!</v>
      </c>
      <c r="R35" s="95" t="e">
        <f>'2026 год_ИСХ'!#REF!+'2026 год_ИСХ'!#REF!</f>
        <v>#REF!</v>
      </c>
      <c r="S35" s="95" t="e">
        <f>'2026 год_ИСХ'!#REF!+'2026 год_ИСХ'!#REF!</f>
        <v>#REF!</v>
      </c>
      <c r="T35" s="97" t="e">
        <f>U35+V35</f>
        <v>#REF!</v>
      </c>
      <c r="U35" s="95" t="e">
        <f>'2026 год_ИСХ'!#REF!</f>
        <v>#REF!</v>
      </c>
      <c r="V35" s="96" t="e">
        <f>'2026 год_ИСХ'!#REF!</f>
        <v>#REF!</v>
      </c>
      <c r="W35" s="25" t="e">
        <f>X35+Y35</f>
        <v>#REF!</v>
      </c>
      <c r="X35" s="95" t="e">
        <f>'2026 год_ИСХ'!#REF!</f>
        <v>#REF!</v>
      </c>
      <c r="Y35" s="94" t="e">
        <f>'2026 год_ИСХ'!#REF!</f>
        <v>#REF!</v>
      </c>
      <c r="Z35" s="88">
        <f>'2026 год_ИСХ'!AA35</f>
        <v>4580.9901999999993</v>
      </c>
      <c r="AA35" s="90">
        <f>'2026 год_ИСХ'!AD35</f>
        <v>5497.1858000000002</v>
      </c>
      <c r="AB35" s="90">
        <f>'2026 год_ИСХ'!Z35</f>
        <v>0</v>
      </c>
      <c r="AC35" s="90">
        <f>'2026 год_ИСХ'!AC35</f>
        <v>0</v>
      </c>
      <c r="AD35" s="90">
        <f>'2026 год_ИСХ'!AA34</f>
        <v>0</v>
      </c>
      <c r="AE35" s="90">
        <f>'2026 год_ИСХ'!AD34</f>
        <v>0</v>
      </c>
      <c r="AF35" s="90">
        <f>'2026 год_ИСХ'!Z34</f>
        <v>0</v>
      </c>
      <c r="AG35" s="90">
        <f>'2026 год_ИСХ'!AC34</f>
        <v>0</v>
      </c>
    </row>
    <row r="36" spans="1:34" customFormat="1">
      <c r="B36" s="121"/>
      <c r="C36" s="23"/>
      <c r="D36" s="87"/>
      <c r="E36" s="133"/>
      <c r="F36" s="87"/>
      <c r="G36" s="125"/>
      <c r="H36" s="114"/>
      <c r="I36" s="115"/>
      <c r="J36" s="115"/>
      <c r="K36" s="120"/>
      <c r="L36" s="119"/>
      <c r="M36" s="117"/>
      <c r="N36" s="111"/>
      <c r="O36" s="208"/>
      <c r="P36" s="96"/>
      <c r="Q36" s="107"/>
      <c r="R36" s="95"/>
      <c r="S36" s="95"/>
      <c r="T36" s="97"/>
      <c r="U36" s="95"/>
      <c r="V36" s="96"/>
      <c r="W36" s="25"/>
      <c r="X36" s="95"/>
      <c r="Y36" s="94"/>
      <c r="Z36" s="88"/>
      <c r="AA36" s="90"/>
      <c r="AB36" s="90"/>
      <c r="AC36" s="90"/>
      <c r="AD36" s="90"/>
      <c r="AE36" s="90"/>
      <c r="AF36" s="90"/>
      <c r="AG36" s="90"/>
    </row>
    <row r="37" spans="1:34" customFormat="1">
      <c r="A37">
        <f t="shared" ref="A37" si="52">A35+1</f>
        <v>16</v>
      </c>
      <c r="B37" s="121" t="str">
        <f t="shared" ref="B37" si="53">B35</f>
        <v>Курский район</v>
      </c>
      <c r="C37" s="23">
        <f t="shared" si="19"/>
        <v>0</v>
      </c>
      <c r="D37" s="87" t="str">
        <f>'2026 год_ИСХ'!B36</f>
        <v>Щетинский сельсовет</v>
      </c>
      <c r="E37" s="133" t="str">
        <f>'2026 год_ИСХ'!G36</f>
        <v>закрытая</v>
      </c>
      <c r="F37" s="87" t="str">
        <f>'2026 год_ИСХ'!C36</f>
        <v>МУП ЖКХ "Родник"</v>
      </c>
      <c r="G37" s="244">
        <v>4611013586</v>
      </c>
      <c r="H37" s="114" t="e">
        <f>I37+J37</f>
        <v>#REF!</v>
      </c>
      <c r="I37" s="115" t="e">
        <f>O37+U37</f>
        <v>#REF!</v>
      </c>
      <c r="J37" s="115" t="e">
        <f>P37+V37</f>
        <v>#REF!</v>
      </c>
      <c r="K37" s="120" t="e">
        <f>L37+M37</f>
        <v>#REF!</v>
      </c>
      <c r="L37" s="119" t="e">
        <f>R37+X37</f>
        <v>#REF!</v>
      </c>
      <c r="M37" s="117" t="e">
        <f>S37+Y37</f>
        <v>#REF!</v>
      </c>
      <c r="N37" s="111" t="e">
        <f>O37+P37</f>
        <v>#REF!</v>
      </c>
      <c r="O37" s="110" t="e">
        <f>'2026 год_ИСХ'!#REF!+'2026 год_ИСХ'!#REF!</f>
        <v>#REF!</v>
      </c>
      <c r="P37" s="96" t="e">
        <f>'2026 год_ИСХ'!#REF!+'2026 год_ИСХ'!#REF!</f>
        <v>#REF!</v>
      </c>
      <c r="Q37" s="249" t="e">
        <f>R37+S37</f>
        <v>#REF!</v>
      </c>
      <c r="R37" s="95" t="e">
        <f>'2026 год_ИСХ'!#REF!+'2026 год_ИСХ'!#REF!</f>
        <v>#REF!</v>
      </c>
      <c r="S37" s="95" t="e">
        <f>'2026 год_ИСХ'!#REF!+'2026 год_ИСХ'!#REF!</f>
        <v>#REF!</v>
      </c>
      <c r="T37" s="97" t="e">
        <f>U37+V37</f>
        <v>#REF!</v>
      </c>
      <c r="U37" s="95" t="e">
        <f>'2026 год_ИСХ'!#REF!</f>
        <v>#REF!</v>
      </c>
      <c r="V37" s="96" t="e">
        <f>'2026 год_ИСХ'!#REF!</f>
        <v>#REF!</v>
      </c>
      <c r="W37" s="25" t="e">
        <f>X37+Y37</f>
        <v>#REF!</v>
      </c>
      <c r="X37" s="95" t="e">
        <f>'2026 год_ИСХ'!#REF!</f>
        <v>#REF!</v>
      </c>
      <c r="Y37" s="94" t="e">
        <f>'2026 год_ИСХ'!#REF!</f>
        <v>#REF!</v>
      </c>
      <c r="Z37" s="88">
        <f>'2026 год_ИСХ'!AA37</f>
        <v>0</v>
      </c>
      <c r="AA37" s="90">
        <f>'2026 год_ИСХ'!AD37</f>
        <v>0</v>
      </c>
      <c r="AB37" s="90">
        <f>'2026 год_ИСХ'!Z37</f>
        <v>3595.17</v>
      </c>
      <c r="AC37" s="90">
        <f>'2026 год_ИСХ'!AC37</f>
        <v>4043.51</v>
      </c>
      <c r="AD37" s="90">
        <f>'2026 год_ИСХ'!AA36</f>
        <v>0</v>
      </c>
      <c r="AE37" s="90">
        <f>'2026 год_ИСХ'!AD36</f>
        <v>0</v>
      </c>
      <c r="AF37" s="90">
        <f>'2026 год_ИСХ'!Z36</f>
        <v>38.869999999999997</v>
      </c>
      <c r="AG37" s="90">
        <f>'2026 год_ИСХ'!AC36</f>
        <v>45.16</v>
      </c>
    </row>
    <row r="38" spans="1:34" customFormat="1">
      <c r="B38" s="121"/>
      <c r="C38" s="23"/>
      <c r="D38" s="87"/>
      <c r="E38" s="133"/>
      <c r="F38" s="87"/>
      <c r="G38" s="125"/>
      <c r="H38" s="114"/>
      <c r="I38" s="115"/>
      <c r="J38" s="115"/>
      <c r="K38" s="120"/>
      <c r="L38" s="119"/>
      <c r="M38" s="117"/>
      <c r="N38" s="111"/>
      <c r="O38" s="110"/>
      <c r="P38" s="96"/>
      <c r="Q38" s="107"/>
      <c r="R38" s="95"/>
      <c r="S38" s="95"/>
      <c r="T38" s="97"/>
      <c r="U38" s="95"/>
      <c r="V38" s="96"/>
      <c r="W38" s="25"/>
      <c r="X38" s="95"/>
      <c r="Y38" s="94"/>
      <c r="Z38" s="88"/>
      <c r="AA38" s="90"/>
      <c r="AB38" s="90"/>
      <c r="AC38" s="90"/>
      <c r="AD38" s="90"/>
      <c r="AE38" s="90"/>
      <c r="AF38" s="90"/>
      <c r="AG38" s="90"/>
    </row>
    <row r="39" spans="1:34" customFormat="1">
      <c r="A39">
        <f t="shared" ref="A39" si="54">A37+1</f>
        <v>17</v>
      </c>
      <c r="B39" s="121" t="str">
        <f t="shared" ref="B39" si="55">B37</f>
        <v>Курский район</v>
      </c>
      <c r="C39" s="23">
        <f t="shared" si="19"/>
        <v>0</v>
      </c>
      <c r="D39" s="87" t="str">
        <f>'2026 год_ИСХ'!B38</f>
        <v xml:space="preserve">Ворошневский сельсовет
</v>
      </c>
      <c r="E39" s="133" t="str">
        <f>'2026 год_ИСХ'!G38</f>
        <v>закрытая</v>
      </c>
      <c r="F39" s="87" t="str">
        <f>'2026 год_ИСХ'!C38</f>
        <v>МУП ЖКХ "Родник"</v>
      </c>
      <c r="G39" s="244">
        <v>4611013586</v>
      </c>
      <c r="H39" s="114" t="e">
        <f>I39+J39</f>
        <v>#REF!</v>
      </c>
      <c r="I39" s="115" t="e">
        <f>O39+U39</f>
        <v>#REF!</v>
      </c>
      <c r="J39" s="115" t="e">
        <f>P39+V39</f>
        <v>#REF!</v>
      </c>
      <c r="K39" s="120" t="e">
        <f>L39+M39</f>
        <v>#REF!</v>
      </c>
      <c r="L39" s="119" t="e">
        <f>R39+X39</f>
        <v>#REF!</v>
      </c>
      <c r="M39" s="117" t="e">
        <f>S39+Y39</f>
        <v>#REF!</v>
      </c>
      <c r="N39" s="111" t="e">
        <f>O39+P39</f>
        <v>#REF!</v>
      </c>
      <c r="O39" s="110" t="e">
        <f>'2026 год_ИСХ'!#REF!+'2026 год_ИСХ'!#REF!</f>
        <v>#REF!</v>
      </c>
      <c r="P39" s="96" t="e">
        <f>'2026 год_ИСХ'!#REF!+'2026 год_ИСХ'!#REF!</f>
        <v>#REF!</v>
      </c>
      <c r="Q39" s="249" t="e">
        <f>R39+S39</f>
        <v>#REF!</v>
      </c>
      <c r="R39" s="95" t="e">
        <f>'2026 год_ИСХ'!#REF!+'2026 год_ИСХ'!#REF!</f>
        <v>#REF!</v>
      </c>
      <c r="S39" s="95" t="e">
        <f>'2026 год_ИСХ'!#REF!+'2026 год_ИСХ'!#REF!</f>
        <v>#REF!</v>
      </c>
      <c r="T39" s="97" t="e">
        <f>U39+V39</f>
        <v>#REF!</v>
      </c>
      <c r="U39" s="95" t="e">
        <f>'2026 год_ИСХ'!#REF!</f>
        <v>#REF!</v>
      </c>
      <c r="V39" s="96" t="e">
        <f>'2026 год_ИСХ'!#REF!</f>
        <v>#REF!</v>
      </c>
      <c r="W39" s="25" t="e">
        <f>X39+Y39</f>
        <v>#REF!</v>
      </c>
      <c r="X39" s="95" t="e">
        <f>'2026 год_ИСХ'!#REF!</f>
        <v>#REF!</v>
      </c>
      <c r="Y39" s="94" t="e">
        <f>'2026 год_ИСХ'!#REF!</f>
        <v>#REF!</v>
      </c>
      <c r="Z39" s="88">
        <f>'2026 год_ИСХ'!AA39</f>
        <v>0</v>
      </c>
      <c r="AA39" s="90">
        <f>'2026 год_ИСХ'!AD39</f>
        <v>0</v>
      </c>
      <c r="AB39" s="90">
        <f>'2026 год_ИСХ'!Z39</f>
        <v>3479.78</v>
      </c>
      <c r="AC39" s="90">
        <f>'2026 год_ИСХ'!AC39</f>
        <v>4043.51</v>
      </c>
      <c r="AD39" s="90">
        <f>'2026 год_ИСХ'!AA38</f>
        <v>0</v>
      </c>
      <c r="AE39" s="90">
        <f>'2026 год_ИСХ'!AD38</f>
        <v>0</v>
      </c>
      <c r="AF39" s="90">
        <f>'2026 год_ИСХ'!Z38</f>
        <v>60.3</v>
      </c>
      <c r="AG39" s="90">
        <f>'2026 год_ИСХ'!AC38</f>
        <v>66.099999999999994</v>
      </c>
    </row>
    <row r="40" spans="1:34" customFormat="1">
      <c r="B40" s="121"/>
      <c r="C40" s="23"/>
      <c r="D40" s="87"/>
      <c r="E40" s="133"/>
      <c r="F40" s="87"/>
      <c r="G40" s="125"/>
      <c r="H40" s="114"/>
      <c r="I40" s="115"/>
      <c r="J40" s="115"/>
      <c r="K40" s="120"/>
      <c r="L40" s="119"/>
      <c r="M40" s="117"/>
      <c r="N40" s="111"/>
      <c r="O40" s="110"/>
      <c r="P40" s="96"/>
      <c r="Q40" s="107"/>
      <c r="R40" s="95"/>
      <c r="S40" s="95"/>
      <c r="T40" s="97"/>
      <c r="U40" s="95"/>
      <c r="V40" s="96"/>
      <c r="W40" s="25"/>
      <c r="X40" s="95"/>
      <c r="Y40" s="94"/>
      <c r="Z40" s="88"/>
      <c r="AA40" s="90"/>
      <c r="AB40" s="90"/>
      <c r="AC40" s="90"/>
      <c r="AD40" s="90"/>
      <c r="AE40" s="90"/>
      <c r="AF40" s="90"/>
      <c r="AG40" s="90"/>
    </row>
    <row r="41" spans="1:34" customFormat="1">
      <c r="A41">
        <f t="shared" ref="A41" si="56">A39+1</f>
        <v>18</v>
      </c>
      <c r="B41" s="121" t="str">
        <f>'2026 год_ИСХ'!A40</f>
        <v>Курчатовский район</v>
      </c>
      <c r="C41" s="23">
        <f t="shared" si="19"/>
        <v>0</v>
      </c>
      <c r="D41" s="87" t="str">
        <f>'2026 год_ИСХ'!B40</f>
        <v>п.им. К.Либкнехта</v>
      </c>
      <c r="E41" s="133" t="str">
        <f>'2026 год_ИСХ'!G40</f>
        <v>закрытая</v>
      </c>
      <c r="F41" s="87" t="str">
        <f>'2026 год_ИСХ'!C40</f>
        <v xml:space="preserve">ГУПКО "Курскоблжилкомхоз"                              </v>
      </c>
      <c r="G41" s="243">
        <v>4632024035</v>
      </c>
      <c r="H41" s="114" t="e">
        <f>I41+J41</f>
        <v>#REF!</v>
      </c>
      <c r="I41" s="115" t="e">
        <f>O41+U41</f>
        <v>#REF!</v>
      </c>
      <c r="J41" s="115" t="e">
        <f>P41+V41</f>
        <v>#REF!</v>
      </c>
      <c r="K41" s="120" t="e">
        <f>L41+M41</f>
        <v>#REF!</v>
      </c>
      <c r="L41" s="119" t="e">
        <f>R41+X41</f>
        <v>#REF!</v>
      </c>
      <c r="M41" s="117" t="e">
        <f>S41+Y41</f>
        <v>#REF!</v>
      </c>
      <c r="N41" s="111" t="e">
        <f>O41+P41</f>
        <v>#REF!</v>
      </c>
      <c r="O41" s="110" t="e">
        <f>'2026 год_ИСХ'!#REF!+'2026 год_ИСХ'!#REF!</f>
        <v>#REF!</v>
      </c>
      <c r="P41" s="96" t="e">
        <f>'2026 год_ИСХ'!#REF!+'2026 год_ИСХ'!#REF!</f>
        <v>#REF!</v>
      </c>
      <c r="Q41" s="249" t="e">
        <f>R41+S41</f>
        <v>#REF!</v>
      </c>
      <c r="R41" s="95" t="e">
        <f>'2026 год_ИСХ'!#REF!+'2026 год_ИСХ'!#REF!</f>
        <v>#REF!</v>
      </c>
      <c r="S41" s="95" t="e">
        <f>'2026 год_ИСХ'!#REF!+'2026 год_ИСХ'!#REF!</f>
        <v>#REF!</v>
      </c>
      <c r="T41" s="97" t="e">
        <f>U41+V41</f>
        <v>#REF!</v>
      </c>
      <c r="U41" s="95" t="e">
        <f>'2026 год_ИСХ'!#REF!</f>
        <v>#REF!</v>
      </c>
      <c r="V41" s="96" t="e">
        <f>'2026 год_ИСХ'!#REF!</f>
        <v>#REF!</v>
      </c>
      <c r="W41" s="25" t="e">
        <f>X41+Y41</f>
        <v>#REF!</v>
      </c>
      <c r="X41" s="95" t="e">
        <f>'2026 год_ИСХ'!#REF!</f>
        <v>#REF!</v>
      </c>
      <c r="Y41" s="94" t="e">
        <f>'2026 год_ИСХ'!#REF!</f>
        <v>#REF!</v>
      </c>
      <c r="Z41" s="88">
        <f>'2026 год_ИСХ'!AA41</f>
        <v>4580.9901999999993</v>
      </c>
      <c r="AA41" s="90">
        <f>'2026 год_ИСХ'!AD41</f>
        <v>5497.1858000000002</v>
      </c>
      <c r="AB41" s="90">
        <f>'2026 год_ИСХ'!Z41</f>
        <v>0</v>
      </c>
      <c r="AC41" s="90">
        <f>'2026 год_ИСХ'!AC41</f>
        <v>0</v>
      </c>
      <c r="AD41" s="90">
        <f>'2026 год_ИСХ'!AA40</f>
        <v>79.592799999999997</v>
      </c>
      <c r="AE41" s="90">
        <f>'2026 год_ИСХ'!AD40</f>
        <v>83.008800000000008</v>
      </c>
      <c r="AF41" s="90">
        <f>'2026 год_ИСХ'!Z40</f>
        <v>0</v>
      </c>
      <c r="AG41" s="90">
        <f>'2026 год_ИСХ'!AC40</f>
        <v>0</v>
      </c>
    </row>
    <row r="42" spans="1:34" customFormat="1">
      <c r="B42" s="121"/>
      <c r="C42" s="23"/>
      <c r="D42" s="87"/>
      <c r="E42" s="133"/>
      <c r="F42" s="87"/>
      <c r="G42" s="125"/>
      <c r="H42" s="114"/>
      <c r="I42" s="115"/>
      <c r="J42" s="115"/>
      <c r="K42" s="120"/>
      <c r="L42" s="119"/>
      <c r="M42" s="117"/>
      <c r="N42" s="111"/>
      <c r="O42" s="110"/>
      <c r="P42" s="96"/>
      <c r="Q42" s="107"/>
      <c r="R42" s="95"/>
      <c r="S42" s="95"/>
      <c r="T42" s="97"/>
      <c r="U42" s="95"/>
      <c r="V42" s="96"/>
      <c r="W42" s="25"/>
      <c r="X42" s="95"/>
      <c r="Y42" s="94"/>
      <c r="Z42" s="88"/>
      <c r="AA42" s="90"/>
      <c r="AB42" s="90"/>
      <c r="AC42" s="90"/>
      <c r="AD42" s="90"/>
      <c r="AE42" s="90"/>
      <c r="AF42" s="90"/>
      <c r="AG42" s="90"/>
    </row>
    <row r="43" spans="1:34" customFormat="1">
      <c r="A43">
        <f t="shared" ref="A43" si="57">A41+1</f>
        <v>19</v>
      </c>
      <c r="B43" s="121" t="str">
        <f>'2026 год_ИСХ'!A42</f>
        <v>Медвенский район</v>
      </c>
      <c r="C43" s="23">
        <f t="shared" si="19"/>
        <v>0</v>
      </c>
      <c r="D43" s="87" t="str">
        <f>'2026 год_ИСХ'!B42</f>
        <v xml:space="preserve"> п. Медвенка</v>
      </c>
      <c r="E43" s="133" t="str">
        <f>'2026 год_ИСХ'!G42</f>
        <v>закрытая</v>
      </c>
      <c r="F43" s="87" t="str">
        <f>'2026 год_ИСХ'!C42</f>
        <v xml:space="preserve">ГУПКО "Курскоблжилкомхоз"                              </v>
      </c>
      <c r="G43" s="243">
        <v>4632024035</v>
      </c>
      <c r="H43" s="114" t="e">
        <f>I43+J43</f>
        <v>#REF!</v>
      </c>
      <c r="I43" s="115" t="e">
        <f>O43+U43</f>
        <v>#REF!</v>
      </c>
      <c r="J43" s="115" t="e">
        <f>P43+V43</f>
        <v>#REF!</v>
      </c>
      <c r="K43" s="120" t="e">
        <f>L43+M43</f>
        <v>#REF!</v>
      </c>
      <c r="L43" s="119" t="e">
        <f>R43+X43</f>
        <v>#REF!</v>
      </c>
      <c r="M43" s="117" t="e">
        <f>S43+Y43</f>
        <v>#REF!</v>
      </c>
      <c r="N43" s="111" t="e">
        <f>O43+P43</f>
        <v>#REF!</v>
      </c>
      <c r="O43" s="110" t="e">
        <f>'2026 год_ИСХ'!#REF!+'2026 год_ИСХ'!#REF!</f>
        <v>#REF!</v>
      </c>
      <c r="P43" s="96" t="e">
        <f>'2026 год_ИСХ'!#REF!+'2026 год_ИСХ'!#REF!</f>
        <v>#REF!</v>
      </c>
      <c r="Q43" s="249" t="e">
        <f>R43+S43</f>
        <v>#REF!</v>
      </c>
      <c r="R43" s="95" t="e">
        <f>'2026 год_ИСХ'!#REF!+'2026 год_ИСХ'!#REF!</f>
        <v>#REF!</v>
      </c>
      <c r="S43" s="95" t="e">
        <f>'2026 год_ИСХ'!#REF!+'2026 год_ИСХ'!#REF!</f>
        <v>#REF!</v>
      </c>
      <c r="T43" s="97" t="e">
        <f>U43+V43</f>
        <v>#REF!</v>
      </c>
      <c r="U43" s="95" t="e">
        <f>'2026 год_ИСХ'!#REF!</f>
        <v>#REF!</v>
      </c>
      <c r="V43" s="96" t="e">
        <f>'2026 год_ИСХ'!#REF!</f>
        <v>#REF!</v>
      </c>
      <c r="W43" s="25" t="e">
        <f>X43+Y43</f>
        <v>#REF!</v>
      </c>
      <c r="X43" s="95" t="e">
        <f>'2026 год_ИСХ'!#REF!</f>
        <v>#REF!</v>
      </c>
      <c r="Y43" s="94" t="e">
        <f>'2026 год_ИСХ'!#REF!</f>
        <v>#REF!</v>
      </c>
      <c r="Z43" s="88">
        <f>'2026 год_ИСХ'!AA43</f>
        <v>4580.9901999999993</v>
      </c>
      <c r="AA43" s="90">
        <f>'2026 год_ИСХ'!AD43</f>
        <v>5497.1858000000002</v>
      </c>
      <c r="AB43" s="90">
        <f>'2026 год_ИСХ'!Z43</f>
        <v>0</v>
      </c>
      <c r="AC43" s="90">
        <f>'2026 год_ИСХ'!AC43</f>
        <v>0</v>
      </c>
      <c r="AD43" s="90">
        <f>'2026 год_ИСХ'!AA42</f>
        <v>51.252199999999995</v>
      </c>
      <c r="AE43" s="90">
        <f>'2026 год_ИСХ'!AD42</f>
        <v>53.1188</v>
      </c>
      <c r="AF43" s="90">
        <f>'2026 год_ИСХ'!Z42</f>
        <v>0</v>
      </c>
      <c r="AG43" s="90">
        <f>'2026 год_ИСХ'!AC42</f>
        <v>0</v>
      </c>
    </row>
    <row r="44" spans="1:34" customFormat="1">
      <c r="B44" s="121"/>
      <c r="C44" s="23"/>
      <c r="D44" s="87"/>
      <c r="E44" s="133"/>
      <c r="F44" s="87"/>
      <c r="G44" s="125"/>
      <c r="H44" s="114"/>
      <c r="I44" s="115"/>
      <c r="J44" s="115"/>
      <c r="K44" s="120"/>
      <c r="L44" s="119"/>
      <c r="M44" s="117"/>
      <c r="N44" s="111"/>
      <c r="O44" s="208"/>
      <c r="P44" s="96"/>
      <c r="Q44" s="107"/>
      <c r="R44" s="95"/>
      <c r="S44" s="95"/>
      <c r="T44" s="97"/>
      <c r="U44" s="95"/>
      <c r="V44" s="96"/>
      <c r="W44" s="25"/>
      <c r="X44" s="95"/>
      <c r="Y44" s="94"/>
      <c r="Z44" s="88"/>
      <c r="AA44" s="90"/>
      <c r="AB44" s="90"/>
      <c r="AC44" s="90"/>
      <c r="AD44" s="90"/>
      <c r="AE44" s="90"/>
      <c r="AF44" s="90"/>
      <c r="AG44" s="90"/>
    </row>
    <row r="45" spans="1:34" customFormat="1">
      <c r="A45">
        <f t="shared" ref="A45" si="58">A43+1</f>
        <v>20</v>
      </c>
      <c r="B45" s="121" t="str">
        <f>'2026 год_ИСХ'!A44</f>
        <v>Обоянский район</v>
      </c>
      <c r="C45" s="23">
        <f t="shared" si="19"/>
        <v>0</v>
      </c>
      <c r="D45" s="87" t="str">
        <f>'2026 год_ИСХ'!B44</f>
        <v>г. Обоянь</v>
      </c>
      <c r="E45" s="133" t="str">
        <f>'2026 год_ИСХ'!G44</f>
        <v>закрытая</v>
      </c>
      <c r="F45" s="87" t="str">
        <f>'2026 год_ИСХ'!C44</f>
        <v>ООО "Обоянские Коммунальные Тепловые Сети"</v>
      </c>
      <c r="G45" s="244">
        <v>4616008283</v>
      </c>
      <c r="H45" s="114" t="e">
        <f>I45+J45</f>
        <v>#REF!</v>
      </c>
      <c r="I45" s="115" t="e">
        <f>O45+U45</f>
        <v>#REF!</v>
      </c>
      <c r="J45" s="115" t="e">
        <f>P45+V45</f>
        <v>#REF!</v>
      </c>
      <c r="K45" s="120" t="e">
        <f>L45+M45</f>
        <v>#REF!</v>
      </c>
      <c r="L45" s="119" t="e">
        <f>R45+X45</f>
        <v>#REF!</v>
      </c>
      <c r="M45" s="117" t="e">
        <f>S45+Y45</f>
        <v>#REF!</v>
      </c>
      <c r="N45" s="111" t="e">
        <f>O45+P45</f>
        <v>#REF!</v>
      </c>
      <c r="O45" s="110" t="e">
        <f>'2026 год_ИСХ'!#REF!+'2026 год_ИСХ'!#REF!</f>
        <v>#REF!</v>
      </c>
      <c r="P45" s="96" t="e">
        <f>'2026 год_ИСХ'!#REF!+'2026 год_ИСХ'!#REF!</f>
        <v>#REF!</v>
      </c>
      <c r="Q45" s="249" t="e">
        <f>R45+S45</f>
        <v>#REF!</v>
      </c>
      <c r="R45" s="95" t="e">
        <f>'2026 год_ИСХ'!#REF!+'2026 год_ИСХ'!#REF!</f>
        <v>#REF!</v>
      </c>
      <c r="S45" s="95" t="e">
        <f>'2026 год_ИСХ'!#REF!+'2026 год_ИСХ'!#REF!</f>
        <v>#REF!</v>
      </c>
      <c r="T45" s="97" t="e">
        <f>U45+V45</f>
        <v>#REF!</v>
      </c>
      <c r="U45" s="95" t="e">
        <f>'2026 год_ИСХ'!#REF!</f>
        <v>#REF!</v>
      </c>
      <c r="V45" s="96" t="e">
        <f>'2026 год_ИСХ'!#REF!</f>
        <v>#REF!</v>
      </c>
      <c r="W45" s="25" t="e">
        <f>X45+Y45</f>
        <v>#REF!</v>
      </c>
      <c r="X45" s="95" t="e">
        <f>'2026 год_ИСХ'!#REF!</f>
        <v>#REF!</v>
      </c>
      <c r="Y45" s="94" t="e">
        <f>'2026 год_ИСХ'!#REF!</f>
        <v>#REF!</v>
      </c>
      <c r="Z45" s="88">
        <f>'2026 год_ИСХ'!AA45</f>
        <v>4578.93</v>
      </c>
      <c r="AA45" s="90">
        <f>'2026 год_ИСХ'!AD45</f>
        <v>5309.94</v>
      </c>
      <c r="AB45" s="90">
        <f>'2026 год_ИСХ'!Z45</f>
        <v>0</v>
      </c>
      <c r="AC45" s="90">
        <f>'2026 год_ИСХ'!AC45</f>
        <v>0</v>
      </c>
      <c r="AD45" s="90">
        <f>'2026 год_ИСХ'!AA44</f>
        <v>0</v>
      </c>
      <c r="AE45" s="90">
        <f>'2026 год_ИСХ'!AD44</f>
        <v>0</v>
      </c>
      <c r="AF45" s="90">
        <f>'2026 год_ИСХ'!Z44</f>
        <v>0</v>
      </c>
      <c r="AG45" s="90">
        <f>'2026 год_ИСХ'!AC44</f>
        <v>0</v>
      </c>
    </row>
    <row r="46" spans="1:34" customFormat="1">
      <c r="B46" s="121"/>
      <c r="C46" s="23"/>
      <c r="D46" s="87"/>
      <c r="E46" s="133"/>
      <c r="F46" s="87"/>
      <c r="G46" s="125">
        <v>4632024035</v>
      </c>
      <c r="H46" s="114"/>
      <c r="I46" s="115"/>
      <c r="J46" s="115"/>
      <c r="K46" s="120"/>
      <c r="L46" s="119"/>
      <c r="M46" s="117"/>
      <c r="N46" s="111"/>
      <c r="O46" s="208"/>
      <c r="P46" s="96"/>
      <c r="Q46" s="107"/>
      <c r="R46" s="95"/>
      <c r="S46" s="95"/>
      <c r="T46" s="97"/>
      <c r="U46" s="95"/>
      <c r="V46" s="96"/>
      <c r="W46" s="25"/>
      <c r="X46" s="95"/>
      <c r="Y46" s="94"/>
      <c r="Z46" s="88"/>
      <c r="AA46" s="90"/>
      <c r="AB46" s="90"/>
      <c r="AC46" s="90"/>
      <c r="AD46" s="90"/>
      <c r="AE46" s="90"/>
      <c r="AF46" s="90"/>
      <c r="AG46" s="90"/>
    </row>
    <row r="47" spans="1:34" customFormat="1">
      <c r="A47">
        <f t="shared" ref="A47" si="59">A45+1</f>
        <v>21</v>
      </c>
      <c r="B47" s="121" t="str">
        <f>B45</f>
        <v>Обоянский район</v>
      </c>
      <c r="C47" s="23">
        <f t="shared" si="19"/>
        <v>0</v>
      </c>
      <c r="D47" s="87" t="str">
        <f>'2026 год_ИСХ'!B46</f>
        <v>г. Обоянь</v>
      </c>
      <c r="E47" s="133" t="str">
        <f>'2026 год_ИСХ'!G46</f>
        <v>открытая</v>
      </c>
      <c r="F47" s="87" t="str">
        <f>'2026 год_ИСХ'!C46</f>
        <v>ООО "Обоянские Коммунальные Тепловые Сети"</v>
      </c>
      <c r="G47" s="244">
        <v>4616008283</v>
      </c>
      <c r="H47" s="114" t="e">
        <f>I47+J47</f>
        <v>#REF!</v>
      </c>
      <c r="I47" s="115" t="e">
        <f>O47+U47</f>
        <v>#REF!</v>
      </c>
      <c r="J47" s="115" t="e">
        <f>P47+V47</f>
        <v>#REF!</v>
      </c>
      <c r="K47" s="120" t="e">
        <f>L47+M47</f>
        <v>#REF!</v>
      </c>
      <c r="L47" s="119" t="e">
        <f>R47+X47</f>
        <v>#REF!</v>
      </c>
      <c r="M47" s="117" t="e">
        <f>S47+Y47</f>
        <v>#REF!</v>
      </c>
      <c r="N47" s="111" t="e">
        <f>O47+P47</f>
        <v>#REF!</v>
      </c>
      <c r="O47" s="110" t="e">
        <f>'2026 год_ИСХ'!#REF!+'2026 год_ИСХ'!#REF!</f>
        <v>#REF!</v>
      </c>
      <c r="P47" s="96" t="e">
        <f>'2026 год_ИСХ'!#REF!+'2026 год_ИСХ'!#REF!</f>
        <v>#REF!</v>
      </c>
      <c r="Q47" s="107" t="e">
        <f>R47+S47</f>
        <v>#REF!</v>
      </c>
      <c r="R47" s="95" t="e">
        <f>'2026 год_ИСХ'!#REF!+'2026 год_ИСХ'!#REF!</f>
        <v>#REF!</v>
      </c>
      <c r="S47" s="95" t="e">
        <f>'2026 год_ИСХ'!#REF!+'2026 год_ИСХ'!#REF!</f>
        <v>#REF!</v>
      </c>
      <c r="T47" s="97" t="e">
        <f>U47+V47</f>
        <v>#REF!</v>
      </c>
      <c r="U47" s="95" t="e">
        <f>'2026 год_ИСХ'!#REF!</f>
        <v>#REF!</v>
      </c>
      <c r="V47" s="96" t="e">
        <f>'2026 год_ИСХ'!#REF!</f>
        <v>#REF!</v>
      </c>
      <c r="W47" s="25" t="e">
        <f>X47+Y47</f>
        <v>#REF!</v>
      </c>
      <c r="X47" s="95" t="e">
        <f>'2026 год_ИСХ'!#REF!</f>
        <v>#REF!</v>
      </c>
      <c r="Y47" s="94" t="e">
        <f>'2026 год_ИСХ'!#REF!</f>
        <v>#REF!</v>
      </c>
      <c r="Z47" s="88">
        <f>'2026 год_ИСХ'!AA47</f>
        <v>4578.93</v>
      </c>
      <c r="AA47" s="90">
        <f>'2026 год_ИСХ'!AD47</f>
        <v>5309.94</v>
      </c>
      <c r="AB47" s="90">
        <f>'2026 год_ИСХ'!Z47</f>
        <v>3986.88</v>
      </c>
      <c r="AC47" s="90">
        <f>'2026 год_ИСХ'!AC47</f>
        <v>4632.75</v>
      </c>
      <c r="AD47" s="90">
        <f>'2026 год_ИСХ'!AA46</f>
        <v>67.900000000000006</v>
      </c>
      <c r="AE47" s="90">
        <f>'2026 год_ИСХ'!AD46</f>
        <v>72.7</v>
      </c>
      <c r="AF47" s="90">
        <f>'2026 год_ИСХ'!Z46</f>
        <v>64.67</v>
      </c>
      <c r="AG47" s="90">
        <f>'2026 год_ИСХ'!AC46</f>
        <v>72.7</v>
      </c>
    </row>
    <row r="48" spans="1:34" customFormat="1">
      <c r="B48" s="121"/>
      <c r="C48" s="23"/>
      <c r="D48" s="87"/>
      <c r="E48" s="133"/>
      <c r="F48" s="87"/>
      <c r="G48" s="125"/>
      <c r="H48" s="114"/>
      <c r="I48" s="115"/>
      <c r="J48" s="115"/>
      <c r="K48" s="120"/>
      <c r="L48" s="119"/>
      <c r="M48" s="117"/>
      <c r="N48" s="111"/>
      <c r="O48" s="208"/>
      <c r="P48" s="96"/>
      <c r="Q48" s="107"/>
      <c r="R48" s="95"/>
      <c r="S48" s="95"/>
      <c r="T48" s="97"/>
      <c r="U48" s="95"/>
      <c r="V48" s="96"/>
      <c r="W48" s="25"/>
      <c r="X48" s="95"/>
      <c r="Y48" s="94"/>
      <c r="Z48" s="88"/>
      <c r="AA48" s="90"/>
      <c r="AB48" s="90"/>
      <c r="AC48" s="90"/>
      <c r="AD48" s="90"/>
      <c r="AE48" s="90"/>
      <c r="AF48" s="90"/>
      <c r="AG48" s="90"/>
    </row>
    <row r="49" spans="1:33" s="241" customFormat="1">
      <c r="A49">
        <f t="shared" ref="A49" si="60">A47+1</f>
        <v>22</v>
      </c>
      <c r="B49" s="121" t="str">
        <f>'2026 год_ИСХ'!A48</f>
        <v>Октябрьский район</v>
      </c>
      <c r="C49" s="23">
        <f t="shared" si="19"/>
        <v>0</v>
      </c>
      <c r="D49" s="87" t="str">
        <f>'2026 год_ИСХ'!B48</f>
        <v>п.Прямицыно</v>
      </c>
      <c r="E49" s="133" t="str">
        <f>'2026 год_ИСХ'!G48</f>
        <v>закрытая</v>
      </c>
      <c r="F49" s="87" t="str">
        <f>'2026 год_ИСХ'!C48</f>
        <v xml:space="preserve">ООО "Коммунальщик" </v>
      </c>
      <c r="G49" s="246">
        <v>4617004147</v>
      </c>
      <c r="H49" s="114" t="e">
        <f>I49+J49</f>
        <v>#REF!</v>
      </c>
      <c r="I49" s="115" t="e">
        <f>O49+U49</f>
        <v>#REF!</v>
      </c>
      <c r="J49" s="115" t="e">
        <f>P49+V49</f>
        <v>#REF!</v>
      </c>
      <c r="K49" s="120" t="e">
        <f>L49+M49</f>
        <v>#REF!</v>
      </c>
      <c r="L49" s="119" t="e">
        <f>R49+X49</f>
        <v>#REF!</v>
      </c>
      <c r="M49" s="117" t="e">
        <f>S49+Y49</f>
        <v>#REF!</v>
      </c>
      <c r="N49" s="111" t="e">
        <f>O49+P49</f>
        <v>#REF!</v>
      </c>
      <c r="O49" s="110" t="e">
        <f>'2026 год_ИСХ'!#REF!+'2026 год_ИСХ'!#REF!</f>
        <v>#REF!</v>
      </c>
      <c r="P49" s="96" t="e">
        <f>'2026 год_ИСХ'!#REF!+'2026 год_ИСХ'!#REF!</f>
        <v>#REF!</v>
      </c>
      <c r="Q49" s="249" t="e">
        <f>R49+S49</f>
        <v>#REF!</v>
      </c>
      <c r="R49" s="95" t="e">
        <f>'2026 год_ИСХ'!#REF!+'2026 год_ИСХ'!#REF!</f>
        <v>#REF!</v>
      </c>
      <c r="S49" s="95" t="e">
        <f>'2026 год_ИСХ'!#REF!+'2026 год_ИСХ'!#REF!</f>
        <v>#REF!</v>
      </c>
      <c r="T49" s="97" t="e">
        <f>U49+V49</f>
        <v>#REF!</v>
      </c>
      <c r="U49" s="95" t="e">
        <f>'2026 год_ИСХ'!#REF!</f>
        <v>#REF!</v>
      </c>
      <c r="V49" s="96" t="e">
        <f>'2026 год_ИСХ'!#REF!</f>
        <v>#REF!</v>
      </c>
      <c r="W49" s="25" t="e">
        <f>X49+Y49</f>
        <v>#REF!</v>
      </c>
      <c r="X49" s="95" t="e">
        <f>'2026 год_ИСХ'!#REF!</f>
        <v>#REF!</v>
      </c>
      <c r="Y49" s="94" t="e">
        <f>'2026 год_ИСХ'!#REF!</f>
        <v>#REF!</v>
      </c>
      <c r="Z49" s="88">
        <f>'2026 год_ИСХ'!AA49</f>
        <v>5802.99</v>
      </c>
      <c r="AA49" s="90">
        <f>'2026 год_ИСХ'!AD49</f>
        <v>6963.59</v>
      </c>
      <c r="AB49" s="90">
        <f>'2026 год_ИСХ'!Z49</f>
        <v>0</v>
      </c>
      <c r="AC49" s="90">
        <f>'2026 год_ИСХ'!AC49</f>
        <v>0</v>
      </c>
      <c r="AD49" s="90">
        <f>'2026 год_ИСХ'!AA48</f>
        <v>48.44</v>
      </c>
      <c r="AE49" s="90">
        <f>'2026 год_ИСХ'!AD48</f>
        <v>53.96</v>
      </c>
      <c r="AF49" s="90">
        <f>'2026 год_ИСХ'!Z48</f>
        <v>0</v>
      </c>
      <c r="AG49" s="90">
        <f>'2026 год_ИСХ'!AC48</f>
        <v>0</v>
      </c>
    </row>
    <row r="50" spans="1:33" s="241" customFormat="1">
      <c r="A50"/>
      <c r="B50" s="121"/>
      <c r="C50" s="23"/>
      <c r="D50" s="87"/>
      <c r="E50" s="133"/>
      <c r="F50" s="87"/>
      <c r="G50" s="125"/>
      <c r="H50" s="114"/>
      <c r="I50" s="115"/>
      <c r="J50" s="115"/>
      <c r="K50" s="120"/>
      <c r="L50" s="119"/>
      <c r="M50" s="117"/>
      <c r="N50" s="111"/>
      <c r="O50" s="208"/>
      <c r="P50" s="96"/>
      <c r="Q50" s="107"/>
      <c r="R50" s="95"/>
      <c r="S50" s="95"/>
      <c r="T50" s="97"/>
      <c r="U50" s="95"/>
      <c r="V50" s="96"/>
      <c r="W50" s="25"/>
      <c r="X50" s="95"/>
      <c r="Y50" s="94"/>
      <c r="Z50" s="88"/>
      <c r="AA50" s="90"/>
      <c r="AB50" s="90"/>
      <c r="AC50" s="90"/>
      <c r="AD50" s="90"/>
      <c r="AE50" s="90"/>
      <c r="AF50" s="90"/>
      <c r="AG50" s="90"/>
    </row>
    <row r="51" spans="1:33" customFormat="1">
      <c r="A51">
        <f t="shared" ref="A51" si="61">A49+1</f>
        <v>23</v>
      </c>
      <c r="B51" s="121" t="str">
        <f>'2026 год_ИСХ'!A50</f>
        <v>Поныровский район</v>
      </c>
      <c r="C51" s="23">
        <f t="shared" si="19"/>
        <v>0</v>
      </c>
      <c r="D51" s="87" t="str">
        <f>'2026 год_ИСХ'!B50</f>
        <v>п.Поныри</v>
      </c>
      <c r="E51" s="133" t="str">
        <f>'2026 год_ИСХ'!G50</f>
        <v>закрытая</v>
      </c>
      <c r="F51" s="87" t="str">
        <f>'2026 год_ИСХ'!C50</f>
        <v>ООО Теплосети п.Поныри</v>
      </c>
      <c r="G51" s="244">
        <v>4618003724</v>
      </c>
      <c r="H51" s="114" t="e">
        <f>I51+J51</f>
        <v>#REF!</v>
      </c>
      <c r="I51" s="115" t="e">
        <f>O51+U51</f>
        <v>#REF!</v>
      </c>
      <c r="J51" s="115" t="e">
        <f>P51+V51</f>
        <v>#REF!</v>
      </c>
      <c r="K51" s="120" t="e">
        <f>L51+M51</f>
        <v>#REF!</v>
      </c>
      <c r="L51" s="119" t="e">
        <f>R51+X51</f>
        <v>#REF!</v>
      </c>
      <c r="M51" s="117" t="e">
        <f>S51+Y51</f>
        <v>#REF!</v>
      </c>
      <c r="N51" s="111" t="e">
        <f>O51+P51</f>
        <v>#REF!</v>
      </c>
      <c r="O51" s="110" t="e">
        <f>'2026 год_ИСХ'!#REF!+'2026 год_ИСХ'!#REF!</f>
        <v>#REF!</v>
      </c>
      <c r="P51" s="96" t="e">
        <f>'2026 год_ИСХ'!#REF!+'2026 год_ИСХ'!#REF!</f>
        <v>#REF!</v>
      </c>
      <c r="Q51" s="249" t="e">
        <f>R51+S51</f>
        <v>#REF!</v>
      </c>
      <c r="R51" s="95" t="e">
        <f>'2026 год_ИСХ'!#REF!+'2026 год_ИСХ'!#REF!</f>
        <v>#REF!</v>
      </c>
      <c r="S51" s="95" t="e">
        <f>'2026 год_ИСХ'!#REF!+'2026 год_ИСХ'!#REF!</f>
        <v>#REF!</v>
      </c>
      <c r="T51" s="97" t="e">
        <f>U51+V51</f>
        <v>#REF!</v>
      </c>
      <c r="U51" s="95" t="e">
        <f>'2026 год_ИСХ'!#REF!</f>
        <v>#REF!</v>
      </c>
      <c r="V51" s="96" t="e">
        <f>'2026 год_ИСХ'!#REF!</f>
        <v>#REF!</v>
      </c>
      <c r="W51" s="25" t="e">
        <f>X51+Y51</f>
        <v>#REF!</v>
      </c>
      <c r="X51" s="95" t="e">
        <f>'2026 год_ИСХ'!#REF!</f>
        <v>#REF!</v>
      </c>
      <c r="Y51" s="94" t="e">
        <f>'2026 год_ИСХ'!#REF!</f>
        <v>#REF!</v>
      </c>
      <c r="Z51" s="88">
        <f>'2026 год_ИСХ'!AA51</f>
        <v>3385.56</v>
      </c>
      <c r="AA51" s="90">
        <f>'2026 год_ИСХ'!AD51</f>
        <v>3902.3</v>
      </c>
      <c r="AB51" s="90">
        <f>'2026 год_ИСХ'!Z51</f>
        <v>0</v>
      </c>
      <c r="AC51" s="90">
        <f>'2026 год_ИСХ'!AC51</f>
        <v>0</v>
      </c>
      <c r="AD51" s="90">
        <f>'2026 год_ИСХ'!AA50</f>
        <v>52.5</v>
      </c>
      <c r="AE51" s="90">
        <f>'2026 год_ИСХ'!AD50</f>
        <v>54</v>
      </c>
      <c r="AF51" s="90">
        <f>'2026 год_ИСХ'!Z50</f>
        <v>0</v>
      </c>
      <c r="AG51" s="90">
        <f>'2026 год_ИСХ'!AC50</f>
        <v>0</v>
      </c>
    </row>
    <row r="52" spans="1:33" customFormat="1">
      <c r="B52" s="121"/>
      <c r="C52" s="23"/>
      <c r="D52" s="87"/>
      <c r="E52" s="133"/>
      <c r="F52" s="87"/>
      <c r="G52" s="125"/>
      <c r="H52" s="114"/>
      <c r="I52" s="115"/>
      <c r="J52" s="115"/>
      <c r="K52" s="120"/>
      <c r="L52" s="119"/>
      <c r="M52" s="117"/>
      <c r="N52" s="111"/>
      <c r="O52" s="208"/>
      <c r="P52" s="96"/>
      <c r="Q52" s="107"/>
      <c r="R52" s="95"/>
      <c r="S52" s="95"/>
      <c r="T52" s="97"/>
      <c r="U52" s="95"/>
      <c r="V52" s="96"/>
      <c r="W52" s="25"/>
      <c r="X52" s="95"/>
      <c r="Y52" s="94"/>
      <c r="Z52" s="88"/>
      <c r="AA52" s="90"/>
      <c r="AB52" s="90"/>
      <c r="AC52" s="90"/>
      <c r="AD52" s="90"/>
      <c r="AE52" s="90"/>
      <c r="AF52" s="90"/>
      <c r="AG52" s="90"/>
    </row>
    <row r="53" spans="1:33" customFormat="1">
      <c r="A53">
        <f t="shared" ref="A53" si="62">A51+1</f>
        <v>24</v>
      </c>
      <c r="B53" s="121" t="str">
        <f>'2026 год_ИСХ'!A52</f>
        <v>Рыльский район</v>
      </c>
      <c r="C53" s="23">
        <f t="shared" si="19"/>
        <v>0</v>
      </c>
      <c r="D53" s="87" t="str">
        <f>'2026 год_ИСХ'!B52</f>
        <v>город Рыльск</v>
      </c>
      <c r="E53" s="133" t="str">
        <f>'2026 год_ИСХ'!G52</f>
        <v>открытая</v>
      </c>
      <c r="F53" s="87" t="str">
        <f>'2026 год_ИСХ'!C52</f>
        <v>ООО "ПРОМ-ЭНЕРГО-СЕРВИС"</v>
      </c>
      <c r="G53" s="244">
        <v>4620014875</v>
      </c>
      <c r="H53" s="114" t="e">
        <f>I53+J53</f>
        <v>#REF!</v>
      </c>
      <c r="I53" s="115" t="e">
        <f>O53+U53</f>
        <v>#REF!</v>
      </c>
      <c r="J53" s="115" t="e">
        <f>P53+V53</f>
        <v>#REF!</v>
      </c>
      <c r="K53" s="120" t="e">
        <f>L53+M53</f>
        <v>#REF!</v>
      </c>
      <c r="L53" s="119" t="e">
        <f>R53+X53</f>
        <v>#REF!</v>
      </c>
      <c r="M53" s="117" t="e">
        <f>S53+Y53</f>
        <v>#REF!</v>
      </c>
      <c r="N53" s="111" t="e">
        <f>O53+P53</f>
        <v>#REF!</v>
      </c>
      <c r="O53" s="110" t="e">
        <f>'2026 год_ИСХ'!#REF!+'2026 год_ИСХ'!#REF!</f>
        <v>#REF!</v>
      </c>
      <c r="P53" s="96" t="e">
        <f>'2026 год_ИСХ'!#REF!+'2026 год_ИСХ'!#REF!</f>
        <v>#REF!</v>
      </c>
      <c r="Q53" s="107" t="e">
        <f>R53+S53</f>
        <v>#REF!</v>
      </c>
      <c r="R53" s="95" t="e">
        <f>'2026 год_ИСХ'!#REF!+'2026 год_ИСХ'!#REF!</f>
        <v>#REF!</v>
      </c>
      <c r="S53" s="95" t="e">
        <f>'2026 год_ИСХ'!#REF!+'2026 год_ИСХ'!#REF!</f>
        <v>#REF!</v>
      </c>
      <c r="T53" s="97" t="e">
        <f>U53+V53</f>
        <v>#REF!</v>
      </c>
      <c r="U53" s="95" t="e">
        <f>'2026 год_ИСХ'!#REF!</f>
        <v>#REF!</v>
      </c>
      <c r="V53" s="96" t="e">
        <f>'2026 год_ИСХ'!#REF!</f>
        <v>#REF!</v>
      </c>
      <c r="W53" s="25" t="e">
        <f>X53+Y53</f>
        <v>#REF!</v>
      </c>
      <c r="X53" s="95" t="e">
        <f>'2026 год_ИСХ'!#REF!</f>
        <v>#REF!</v>
      </c>
      <c r="Y53" s="94" t="e">
        <f>'2026 год_ИСХ'!#REF!</f>
        <v>#REF!</v>
      </c>
      <c r="Z53" s="88">
        <f>'2026 год_ИСХ'!AA53</f>
        <v>3841.52</v>
      </c>
      <c r="AA53" s="90">
        <f>'2026 год_ИСХ'!AD53</f>
        <v>4512.53</v>
      </c>
      <c r="AB53" s="90">
        <f>'2026 год_ИСХ'!Z53</f>
        <v>2798.86</v>
      </c>
      <c r="AC53" s="90">
        <f>'2026 год_ИСХ'!AC53</f>
        <v>3252.27</v>
      </c>
      <c r="AD53" s="90">
        <f>'2026 год_ИСХ'!AA52</f>
        <v>55.5</v>
      </c>
      <c r="AE53" s="90">
        <f>'2026 год_ИСХ'!AD52</f>
        <v>61.06</v>
      </c>
      <c r="AF53" s="90">
        <f>'2026 год_ИСХ'!Z52</f>
        <v>42.09</v>
      </c>
      <c r="AG53" s="90">
        <f>'2026 год_ИСХ'!AC52</f>
        <v>46.89</v>
      </c>
    </row>
    <row r="54" spans="1:33" customFormat="1">
      <c r="B54" s="121"/>
      <c r="C54" s="23"/>
      <c r="D54" s="87"/>
      <c r="E54" s="133"/>
      <c r="F54" s="87"/>
      <c r="G54" s="125"/>
      <c r="H54" s="114"/>
      <c r="I54" s="115"/>
      <c r="J54" s="115"/>
      <c r="K54" s="120"/>
      <c r="L54" s="119"/>
      <c r="M54" s="117"/>
      <c r="N54" s="111"/>
      <c r="O54" s="208"/>
      <c r="P54" s="96"/>
      <c r="Q54" s="107"/>
      <c r="R54" s="95"/>
      <c r="S54" s="95"/>
      <c r="T54" s="97"/>
      <c r="U54" s="95"/>
      <c r="V54" s="96"/>
      <c r="W54" s="25"/>
      <c r="X54" s="95"/>
      <c r="Y54" s="94"/>
      <c r="Z54" s="88"/>
      <c r="AA54" s="90"/>
      <c r="AB54" s="90"/>
      <c r="AC54" s="90"/>
      <c r="AD54" s="90"/>
      <c r="AE54" s="90"/>
      <c r="AF54" s="90"/>
      <c r="AG54" s="90"/>
    </row>
    <row r="55" spans="1:33" customFormat="1">
      <c r="A55">
        <f t="shared" ref="A55" si="63">A53+1</f>
        <v>25</v>
      </c>
      <c r="B55" s="121" t="str">
        <f>B53</f>
        <v>Рыльский район</v>
      </c>
      <c r="C55" s="23">
        <f t="shared" si="19"/>
        <v>0</v>
      </c>
      <c r="D55" s="87" t="str">
        <f>'2026 год_ИСХ'!B54</f>
        <v>п.Учительский Ивановский сельсовет</v>
      </c>
      <c r="E55" s="133" t="str">
        <f>'2026 год_ИСХ'!G54</f>
        <v>закрытая</v>
      </c>
      <c r="F55" s="87" t="str">
        <f>'2026 год_ИСХ'!C54</f>
        <v>ООО "ПРОМ-ЭНЕРГО-СЕРВИС"</v>
      </c>
      <c r="G55" s="244">
        <v>4620014875</v>
      </c>
      <c r="H55" s="114" t="e">
        <f>I55+J55</f>
        <v>#REF!</v>
      </c>
      <c r="I55" s="115" t="e">
        <f>O55+U55</f>
        <v>#REF!</v>
      </c>
      <c r="J55" s="115" t="e">
        <f>P55+V55</f>
        <v>#REF!</v>
      </c>
      <c r="K55" s="120" t="e">
        <f>L55+M55</f>
        <v>#REF!</v>
      </c>
      <c r="L55" s="119" t="e">
        <f>R55+X55</f>
        <v>#REF!</v>
      </c>
      <c r="M55" s="117" t="e">
        <f>S55+Y55</f>
        <v>#REF!</v>
      </c>
      <c r="N55" s="111" t="e">
        <f>O55+P55</f>
        <v>#REF!</v>
      </c>
      <c r="O55" s="110" t="e">
        <f>'2026 год_ИСХ'!#REF!+'2026 год_ИСХ'!#REF!</f>
        <v>#REF!</v>
      </c>
      <c r="P55" s="96" t="e">
        <f>'2026 год_ИСХ'!#REF!+'2026 год_ИСХ'!#REF!</f>
        <v>#REF!</v>
      </c>
      <c r="Q55" s="249" t="e">
        <f>R55+S55</f>
        <v>#REF!</v>
      </c>
      <c r="R55" s="95" t="e">
        <f>'2026 год_ИСХ'!#REF!+'2026 год_ИСХ'!#REF!</f>
        <v>#REF!</v>
      </c>
      <c r="S55" s="95" t="e">
        <f>'2026 год_ИСХ'!#REF!+'2026 год_ИСХ'!#REF!</f>
        <v>#REF!</v>
      </c>
      <c r="T55" s="97" t="e">
        <f>U55+V55</f>
        <v>#REF!</v>
      </c>
      <c r="U55" s="95" t="e">
        <f>'2026 год_ИСХ'!#REF!</f>
        <v>#REF!</v>
      </c>
      <c r="V55" s="96" t="e">
        <f>'2026 год_ИСХ'!#REF!</f>
        <v>#REF!</v>
      </c>
      <c r="W55" s="25" t="e">
        <f>X55+Y55</f>
        <v>#REF!</v>
      </c>
      <c r="X55" s="95" t="e">
        <f>'2026 год_ИСХ'!#REF!</f>
        <v>#REF!</v>
      </c>
      <c r="Y55" s="94" t="e">
        <f>'2026 год_ИСХ'!#REF!</f>
        <v>#REF!</v>
      </c>
      <c r="Z55" s="88">
        <f>'2026 год_ИСХ'!AA55</f>
        <v>2659.97</v>
      </c>
      <c r="AA55" s="90">
        <f>'2026 год_ИСХ'!AD55</f>
        <v>3163.37</v>
      </c>
      <c r="AB55" s="90">
        <f>'2026 год_ИСХ'!Z55</f>
        <v>2473.02</v>
      </c>
      <c r="AC55" s="90">
        <f>'2026 год_ИСХ'!AC55</f>
        <v>2873.65</v>
      </c>
      <c r="AD55" s="90">
        <f>'2026 год_ИСХ'!AA54</f>
        <v>0</v>
      </c>
      <c r="AE55" s="90">
        <f>'2026 год_ИСХ'!AD54</f>
        <v>0</v>
      </c>
      <c r="AF55" s="90">
        <f>'2026 год_ИСХ'!Z54</f>
        <v>0</v>
      </c>
      <c r="AG55" s="90">
        <f>'2026 год_ИСХ'!AC54</f>
        <v>0</v>
      </c>
    </row>
    <row r="56" spans="1:33" customFormat="1">
      <c r="B56" s="121"/>
      <c r="C56" s="23"/>
      <c r="D56" s="87"/>
      <c r="E56" s="133"/>
      <c r="F56" s="87"/>
      <c r="G56" s="125"/>
      <c r="H56" s="114"/>
      <c r="I56" s="115"/>
      <c r="J56" s="115"/>
      <c r="K56" s="120"/>
      <c r="L56" s="119"/>
      <c r="M56" s="117"/>
      <c r="N56" s="111"/>
      <c r="O56" s="208"/>
      <c r="P56" s="96"/>
      <c r="Q56" s="107"/>
      <c r="R56" s="95"/>
      <c r="S56" s="95"/>
      <c r="T56" s="97"/>
      <c r="U56" s="95"/>
      <c r="V56" s="96"/>
      <c r="W56" s="25"/>
      <c r="X56" s="95"/>
      <c r="Y56" s="94"/>
      <c r="Z56" s="88"/>
      <c r="AA56" s="90"/>
      <c r="AB56" s="90"/>
      <c r="AC56" s="90"/>
      <c r="AD56" s="90"/>
      <c r="AE56" s="90"/>
      <c r="AF56" s="90"/>
      <c r="AG56" s="90"/>
    </row>
    <row r="57" spans="1:33" customFormat="1">
      <c r="A57">
        <f t="shared" ref="A57" si="64">A55+1</f>
        <v>26</v>
      </c>
      <c r="B57" s="121" t="str">
        <f>B55</f>
        <v>Рыльский район</v>
      </c>
      <c r="C57" s="23">
        <f t="shared" si="19"/>
        <v>0</v>
      </c>
      <c r="D57" s="87" t="str">
        <f>'2026 год_ИСХ'!B56</f>
        <v xml:space="preserve"> Ивановский сельсовет</v>
      </c>
      <c r="E57" s="133" t="str">
        <f>'2026 год_ИСХ'!G56</f>
        <v>открытая</v>
      </c>
      <c r="F57" s="87" t="str">
        <f>'2026 год_ИСХ'!C56</f>
        <v xml:space="preserve">ФГБУ "Санаторий "Марьино" </v>
      </c>
      <c r="G57" s="244">
        <v>4620001192</v>
      </c>
      <c r="H57" s="114" t="e">
        <f>I57+J57</f>
        <v>#REF!</v>
      </c>
      <c r="I57" s="115" t="e">
        <f>O57+U57</f>
        <v>#REF!</v>
      </c>
      <c r="J57" s="115" t="e">
        <f>P57+V57</f>
        <v>#REF!</v>
      </c>
      <c r="K57" s="120" t="e">
        <f>L57+M57</f>
        <v>#REF!</v>
      </c>
      <c r="L57" s="119" t="e">
        <f>R57+X57</f>
        <v>#REF!</v>
      </c>
      <c r="M57" s="117" t="e">
        <f>S57+Y57</f>
        <v>#REF!</v>
      </c>
      <c r="N57" s="111" t="e">
        <f>O57+P57</f>
        <v>#REF!</v>
      </c>
      <c r="O57" s="110" t="e">
        <f>'2026 год_ИСХ'!#REF!+'2026 год_ИСХ'!#REF!</f>
        <v>#REF!</v>
      </c>
      <c r="P57" s="96" t="e">
        <f>'2026 год_ИСХ'!#REF!+'2026 год_ИСХ'!#REF!</f>
        <v>#REF!</v>
      </c>
      <c r="Q57" s="107" t="e">
        <f>R57+S57</f>
        <v>#REF!</v>
      </c>
      <c r="R57" s="95" t="e">
        <f>'2026 год_ИСХ'!#REF!+'2026 год_ИСХ'!#REF!</f>
        <v>#REF!</v>
      </c>
      <c r="S57" s="95" t="e">
        <f>'2026 год_ИСХ'!#REF!+'2026 год_ИСХ'!#REF!</f>
        <v>#REF!</v>
      </c>
      <c r="T57" s="97" t="e">
        <f>U57+V57</f>
        <v>#REF!</v>
      </c>
      <c r="U57" s="95" t="e">
        <f>'2026 год_ИСХ'!#REF!</f>
        <v>#REF!</v>
      </c>
      <c r="V57" s="96" t="e">
        <f>'2026 год_ИСХ'!#REF!</f>
        <v>#REF!</v>
      </c>
      <c r="W57" s="25" t="e">
        <f>X57+Y57</f>
        <v>#REF!</v>
      </c>
      <c r="X57" s="95" t="e">
        <f>'2026 год_ИСХ'!#REF!</f>
        <v>#REF!</v>
      </c>
      <c r="Y57" s="94" t="e">
        <f>'2026 год_ИСХ'!#REF!</f>
        <v>#REF!</v>
      </c>
      <c r="Z57" s="88">
        <f>'2026 год_ИСХ'!AA57</f>
        <v>3001.4805999999999</v>
      </c>
      <c r="AA57" s="90">
        <f>'2026 год_ИСХ'!AD57</f>
        <v>3601.7693999999997</v>
      </c>
      <c r="AB57" s="90">
        <f>'2026 год_ИСХ'!Z57</f>
        <v>2514.46</v>
      </c>
      <c r="AC57" s="90">
        <f>'2026 год_ИСХ'!AC57</f>
        <v>2921.8</v>
      </c>
      <c r="AD57" s="90">
        <f>'2026 год_ИСХ'!AA56</f>
        <v>23.03</v>
      </c>
      <c r="AE57" s="90">
        <f>'2026 год_ИСХ'!AD56</f>
        <v>26.96</v>
      </c>
      <c r="AF57" s="90">
        <f>'2026 год_ИСХ'!Z56</f>
        <v>23.03</v>
      </c>
      <c r="AG57" s="90">
        <f>'2026 год_ИСХ'!AC56</f>
        <v>26.96</v>
      </c>
    </row>
    <row r="58" spans="1:33" customFormat="1">
      <c r="B58" s="121"/>
      <c r="C58" s="23"/>
      <c r="D58" s="87"/>
      <c r="E58" s="133"/>
      <c r="F58" s="87"/>
      <c r="G58" s="125"/>
      <c r="H58" s="114"/>
      <c r="I58" s="115"/>
      <c r="J58" s="115"/>
      <c r="K58" s="120"/>
      <c r="L58" s="119"/>
      <c r="M58" s="117"/>
      <c r="N58" s="111"/>
      <c r="O58" s="208"/>
      <c r="P58" s="96"/>
      <c r="Q58" s="107"/>
      <c r="R58" s="95"/>
      <c r="S58" s="95"/>
      <c r="T58" s="97"/>
      <c r="U58" s="95"/>
      <c r="V58" s="96"/>
      <c r="W58" s="25"/>
      <c r="X58" s="95"/>
      <c r="Y58" s="94"/>
      <c r="Z58" s="88"/>
      <c r="AA58" s="90"/>
      <c r="AB58" s="90"/>
      <c r="AC58" s="90"/>
      <c r="AD58" s="90"/>
      <c r="AE58" s="90"/>
      <c r="AF58" s="90"/>
      <c r="AG58" s="90"/>
    </row>
    <row r="59" spans="1:33" customFormat="1">
      <c r="A59">
        <f t="shared" ref="A59" si="65">A57+1</f>
        <v>27</v>
      </c>
      <c r="B59" s="121" t="str">
        <f>B57</f>
        <v>Рыльский район</v>
      </c>
      <c r="C59" s="23">
        <f t="shared" si="19"/>
        <v>0</v>
      </c>
      <c r="D59" s="87" t="str">
        <f>'2026 год_ИСХ'!B58</f>
        <v xml:space="preserve"> Ивановский сельсовет</v>
      </c>
      <c r="E59" s="133" t="str">
        <f>'2026 год_ИСХ'!G58</f>
        <v>закрытая</v>
      </c>
      <c r="F59" s="87" t="str">
        <f>'2026 год_ИСХ'!C58</f>
        <v>ГУПКО "Курскоблжилкомхоз"</v>
      </c>
      <c r="G59" s="243">
        <v>4632024035</v>
      </c>
      <c r="H59" s="114" t="e">
        <f>I59+J59</f>
        <v>#REF!</v>
      </c>
      <c r="I59" s="115" t="e">
        <f>O59+U59</f>
        <v>#REF!</v>
      </c>
      <c r="J59" s="115" t="e">
        <f>P59+V59</f>
        <v>#REF!</v>
      </c>
      <c r="K59" s="120" t="e">
        <f>L59+M59</f>
        <v>#REF!</v>
      </c>
      <c r="L59" s="119" t="e">
        <f>R59+X59</f>
        <v>#REF!</v>
      </c>
      <c r="M59" s="117" t="e">
        <f>S59+Y59</f>
        <v>#REF!</v>
      </c>
      <c r="N59" s="111" t="e">
        <f>O59+P59</f>
        <v>#REF!</v>
      </c>
      <c r="O59" s="110" t="e">
        <f>'2026 год_ИСХ'!#REF!+'2026 год_ИСХ'!#REF!</f>
        <v>#REF!</v>
      </c>
      <c r="P59" s="96" t="e">
        <f>'2026 год_ИСХ'!#REF!+'2026 год_ИСХ'!#REF!</f>
        <v>#REF!</v>
      </c>
      <c r="Q59" s="249" t="e">
        <f>R59+S59</f>
        <v>#REF!</v>
      </c>
      <c r="R59" s="95" t="e">
        <f>'2026 год_ИСХ'!#REF!+'2026 год_ИСХ'!#REF!</f>
        <v>#REF!</v>
      </c>
      <c r="S59" s="95" t="e">
        <f>'2026 год_ИСХ'!#REF!+'2026 год_ИСХ'!#REF!</f>
        <v>#REF!</v>
      </c>
      <c r="T59" s="97" t="e">
        <f>U59+V59</f>
        <v>#REF!</v>
      </c>
      <c r="U59" s="95" t="e">
        <f>'2026 год_ИСХ'!#REF!</f>
        <v>#REF!</v>
      </c>
      <c r="V59" s="96" t="e">
        <f>'2026 год_ИСХ'!#REF!</f>
        <v>#REF!</v>
      </c>
      <c r="W59" s="25" t="e">
        <f>X59+Y59</f>
        <v>#REF!</v>
      </c>
      <c r="X59" s="95" t="e">
        <f>'2026 год_ИСХ'!#REF!</f>
        <v>#REF!</v>
      </c>
      <c r="Y59" s="94" t="e">
        <f>'2026 год_ИСХ'!#REF!</f>
        <v>#REF!</v>
      </c>
      <c r="Z59" s="88">
        <f>'2026 год_ИСХ'!AA59</f>
        <v>4580.9901999999993</v>
      </c>
      <c r="AA59" s="90">
        <f>'2026 год_ИСХ'!AD59</f>
        <v>5497.1858000000002</v>
      </c>
      <c r="AB59" s="90">
        <f>'2026 год_ИСХ'!Z59</f>
        <v>0</v>
      </c>
      <c r="AC59" s="90">
        <f>'2026 год_ИСХ'!AC59</f>
        <v>0</v>
      </c>
      <c r="AD59" s="90">
        <f>'2026 год_ИСХ'!AA58</f>
        <v>66.502200000000002</v>
      </c>
      <c r="AE59" s="90">
        <f>'2026 год_ИСХ'!AD58</f>
        <v>68.843999999999994</v>
      </c>
      <c r="AF59" s="90">
        <f>'2026 год_ИСХ'!Z58</f>
        <v>0</v>
      </c>
      <c r="AG59" s="90">
        <f>'2026 год_ИСХ'!AC58</f>
        <v>0</v>
      </c>
    </row>
    <row r="60" spans="1:33" customFormat="1">
      <c r="B60" s="121"/>
      <c r="C60" s="23"/>
      <c r="D60" s="87"/>
      <c r="E60" s="133"/>
      <c r="F60" s="87"/>
      <c r="G60" s="125"/>
      <c r="H60" s="114"/>
      <c r="I60" s="115"/>
      <c r="J60" s="115"/>
      <c r="K60" s="120"/>
      <c r="L60" s="119"/>
      <c r="M60" s="117"/>
      <c r="N60" s="111"/>
      <c r="O60" s="208"/>
      <c r="P60" s="96"/>
      <c r="Q60" s="107"/>
      <c r="R60" s="95"/>
      <c r="S60" s="95"/>
      <c r="T60" s="97"/>
      <c r="U60" s="95"/>
      <c r="V60" s="96"/>
      <c r="W60" s="25"/>
      <c r="X60" s="95"/>
      <c r="Y60" s="94"/>
      <c r="Z60" s="88"/>
      <c r="AA60" s="90"/>
      <c r="AB60" s="90"/>
      <c r="AC60" s="90"/>
      <c r="AD60" s="90"/>
      <c r="AE60" s="90"/>
      <c r="AF60" s="90"/>
      <c r="AG60" s="90"/>
    </row>
    <row r="61" spans="1:33" customFormat="1">
      <c r="A61">
        <f t="shared" ref="A61" si="66">A59+1</f>
        <v>28</v>
      </c>
      <c r="B61" s="121" t="str">
        <f>'2026 год_ИСХ'!A60</f>
        <v>Советский район</v>
      </c>
      <c r="C61" s="23">
        <f t="shared" si="19"/>
        <v>0</v>
      </c>
      <c r="D61" s="87" t="str">
        <f>'2026 год_ИСХ'!B60</f>
        <v>Советский сельсовет</v>
      </c>
      <c r="E61" s="133" t="str">
        <f>'2026 год_ИСХ'!G60</f>
        <v>Закрытая</v>
      </c>
      <c r="F61" s="87" t="str">
        <f>'2026 год_ИСХ'!C60</f>
        <v>ГУПКО "Курскоблжилкомхоз"</v>
      </c>
      <c r="G61" s="243">
        <v>4632024035</v>
      </c>
      <c r="H61" s="114" t="e">
        <f>I61+J61</f>
        <v>#REF!</v>
      </c>
      <c r="I61" s="115" t="e">
        <f>O61+U61</f>
        <v>#REF!</v>
      </c>
      <c r="J61" s="115" t="e">
        <f>P61+V61</f>
        <v>#REF!</v>
      </c>
      <c r="K61" s="120" t="e">
        <f>L61+M61</f>
        <v>#REF!</v>
      </c>
      <c r="L61" s="119" t="e">
        <f>R61+X61</f>
        <v>#REF!</v>
      </c>
      <c r="M61" s="117" t="e">
        <f>S61+Y61</f>
        <v>#REF!</v>
      </c>
      <c r="N61" s="111" t="e">
        <f>O61+P61</f>
        <v>#REF!</v>
      </c>
      <c r="O61" s="110" t="e">
        <f>'2026 год_ИСХ'!#REF!+'2026 год_ИСХ'!#REF!</f>
        <v>#REF!</v>
      </c>
      <c r="P61" s="96" t="e">
        <f>'2026 год_ИСХ'!#REF!+'2026 год_ИСХ'!#REF!</f>
        <v>#REF!</v>
      </c>
      <c r="Q61" s="249" t="e">
        <f>R61+S61</f>
        <v>#REF!</v>
      </c>
      <c r="R61" s="95" t="e">
        <f>'2026 год_ИСХ'!#REF!+'2026 год_ИСХ'!#REF!</f>
        <v>#REF!</v>
      </c>
      <c r="S61" s="95" t="e">
        <f>'2026 год_ИСХ'!#REF!+'2026 год_ИСХ'!#REF!</f>
        <v>#REF!</v>
      </c>
      <c r="T61" s="97" t="e">
        <f>U61+V61</f>
        <v>#REF!</v>
      </c>
      <c r="U61" s="95" t="e">
        <f>'2026 год_ИСХ'!#REF!</f>
        <v>#REF!</v>
      </c>
      <c r="V61" s="96" t="e">
        <f>'2026 год_ИСХ'!#REF!</f>
        <v>#REF!</v>
      </c>
      <c r="W61" s="25" t="e">
        <f>X61+Y61</f>
        <v>#REF!</v>
      </c>
      <c r="X61" s="95" t="e">
        <f>'2026 год_ИСХ'!#REF!</f>
        <v>#REF!</v>
      </c>
      <c r="Y61" s="94" t="e">
        <f>'2026 год_ИСХ'!#REF!</f>
        <v>#REF!</v>
      </c>
      <c r="Z61" s="88">
        <f>'2026 год_ИСХ'!AA61</f>
        <v>4580.9901999999993</v>
      </c>
      <c r="AA61" s="90">
        <f>'2026 год_ИСХ'!AD61</f>
        <v>5497.1858000000002</v>
      </c>
      <c r="AB61" s="90">
        <f>'2026 год_ИСХ'!Z61</f>
        <v>0</v>
      </c>
      <c r="AC61" s="90">
        <f>'2026 год_ИСХ'!AC61</f>
        <v>0</v>
      </c>
      <c r="AD61" s="90">
        <f>'2026 год_ИСХ'!AA60</f>
        <v>78.336199999999991</v>
      </c>
      <c r="AE61" s="90">
        <f>'2026 год_ИСХ'!AD60</f>
        <v>104.08799999999999</v>
      </c>
      <c r="AF61" s="90">
        <f>'2026 год_ИСХ'!Z60</f>
        <v>0</v>
      </c>
      <c r="AG61" s="90">
        <f>'2026 год_ИСХ'!AC60</f>
        <v>0</v>
      </c>
    </row>
    <row r="62" spans="1:33" customFormat="1">
      <c r="B62" s="121"/>
      <c r="C62" s="23"/>
      <c r="D62" s="87"/>
      <c r="E62" s="133"/>
      <c r="F62" s="87"/>
      <c r="G62" s="125"/>
      <c r="H62" s="114"/>
      <c r="I62" s="115"/>
      <c r="J62" s="115"/>
      <c r="K62" s="120"/>
      <c r="L62" s="119"/>
      <c r="M62" s="117"/>
      <c r="N62" s="111"/>
      <c r="O62" s="208"/>
      <c r="P62" s="96"/>
      <c r="Q62" s="107"/>
      <c r="R62" s="95"/>
      <c r="S62" s="95"/>
      <c r="T62" s="97"/>
      <c r="U62" s="95"/>
      <c r="V62" s="96"/>
      <c r="W62" s="25"/>
      <c r="X62" s="95"/>
      <c r="Y62" s="94"/>
      <c r="Z62" s="88"/>
      <c r="AA62" s="90"/>
      <c r="AB62" s="90"/>
      <c r="AC62" s="90"/>
      <c r="AD62" s="90"/>
      <c r="AE62" s="90"/>
      <c r="AF62" s="90"/>
      <c r="AG62" s="90"/>
    </row>
    <row r="63" spans="1:33" customFormat="1">
      <c r="A63">
        <f t="shared" ref="A63" si="67">A61+1</f>
        <v>29</v>
      </c>
      <c r="B63" s="121" t="str">
        <f>'2026 год_ИСХ'!A62</f>
        <v>Суджанский район</v>
      </c>
      <c r="C63" s="23">
        <f t="shared" si="19"/>
        <v>0</v>
      </c>
      <c r="D63" s="87" t="str">
        <f>'2026 год_ИСХ'!B62</f>
        <v>г.Суджа</v>
      </c>
      <c r="E63" s="133" t="str">
        <f>'2026 год_ИСХ'!G62</f>
        <v>закрытая</v>
      </c>
      <c r="F63" s="87" t="str">
        <f>'2026 год_ИСХ'!C62</f>
        <v>МУП КЭТС г. Суджи</v>
      </c>
      <c r="G63" s="244">
        <v>4623002116</v>
      </c>
      <c r="H63" s="114" t="e">
        <f>I63+J63</f>
        <v>#REF!</v>
      </c>
      <c r="I63" s="115" t="e">
        <f>O63+U63</f>
        <v>#REF!</v>
      </c>
      <c r="J63" s="115" t="e">
        <f>P63+V63</f>
        <v>#REF!</v>
      </c>
      <c r="K63" s="120" t="e">
        <f>L63+M63</f>
        <v>#REF!</v>
      </c>
      <c r="L63" s="119" t="e">
        <f>R63+X63</f>
        <v>#REF!</v>
      </c>
      <c r="M63" s="117" t="e">
        <f>S63+Y63</f>
        <v>#REF!</v>
      </c>
      <c r="N63" s="111" t="e">
        <f>O63+P63</f>
        <v>#REF!</v>
      </c>
      <c r="O63" s="110" t="e">
        <f>'2026 год_ИСХ'!#REF!+'2026 год_ИСХ'!#REF!</f>
        <v>#REF!</v>
      </c>
      <c r="P63" s="96" t="e">
        <f>'2026 год_ИСХ'!#REF!+'2026 год_ИСХ'!#REF!</f>
        <v>#REF!</v>
      </c>
      <c r="Q63" s="249" t="e">
        <f>R63+S63</f>
        <v>#REF!</v>
      </c>
      <c r="R63" s="95" t="e">
        <f>'2026 год_ИСХ'!#REF!+'2026 год_ИСХ'!#REF!</f>
        <v>#REF!</v>
      </c>
      <c r="S63" s="95" t="e">
        <f>'2026 год_ИСХ'!#REF!+'2026 год_ИСХ'!#REF!</f>
        <v>#REF!</v>
      </c>
      <c r="T63" s="97" t="e">
        <f>U63+V63</f>
        <v>#REF!</v>
      </c>
      <c r="U63" s="95" t="e">
        <f>'2026 год_ИСХ'!#REF!</f>
        <v>#REF!</v>
      </c>
      <c r="V63" s="96" t="e">
        <f>'2026 год_ИСХ'!#REF!</f>
        <v>#REF!</v>
      </c>
      <c r="W63" s="25" t="e">
        <f>X63+Y63</f>
        <v>#REF!</v>
      </c>
      <c r="X63" s="95" t="e">
        <f>'2026 год_ИСХ'!#REF!</f>
        <v>#REF!</v>
      </c>
      <c r="Y63" s="94" t="e">
        <f>'2026 год_ИСХ'!#REF!</f>
        <v>#REF!</v>
      </c>
      <c r="Z63" s="88">
        <f>'2026 год_ИСХ'!AA63</f>
        <v>3674.59</v>
      </c>
      <c r="AA63" s="90">
        <f>'2026 год_ИСХ'!AD63</f>
        <v>3674.59</v>
      </c>
      <c r="AB63" s="90">
        <f>'2026 год_ИСХ'!Z63</f>
        <v>0</v>
      </c>
      <c r="AC63" s="90">
        <f>'2026 год_ИСХ'!AC63</f>
        <v>0</v>
      </c>
      <c r="AD63" s="90">
        <f>'2026 год_ИСХ'!AA62</f>
        <v>0</v>
      </c>
      <c r="AE63" s="90">
        <f>'2026 год_ИСХ'!AD62</f>
        <v>0</v>
      </c>
      <c r="AF63" s="90">
        <f>'2026 год_ИСХ'!Z62</f>
        <v>0</v>
      </c>
      <c r="AG63" s="90">
        <f>'2026 год_ИСХ'!AC62</f>
        <v>0</v>
      </c>
    </row>
    <row r="64" spans="1:33" customFormat="1">
      <c r="B64" s="121"/>
      <c r="C64" s="23"/>
      <c r="D64" s="87"/>
      <c r="E64" s="133"/>
      <c r="F64" s="87"/>
      <c r="G64" s="125"/>
      <c r="H64" s="114"/>
      <c r="I64" s="115"/>
      <c r="J64" s="115"/>
      <c r="K64" s="120"/>
      <c r="L64" s="119"/>
      <c r="M64" s="117"/>
      <c r="N64" s="111"/>
      <c r="O64" s="208"/>
      <c r="P64" s="96"/>
      <c r="Q64" s="107"/>
      <c r="R64" s="95"/>
      <c r="S64" s="95"/>
      <c r="T64" s="97"/>
      <c r="U64" s="95"/>
      <c r="V64" s="96"/>
      <c r="W64" s="25"/>
      <c r="X64" s="95"/>
      <c r="Y64" s="94"/>
      <c r="Z64" s="88"/>
      <c r="AA64" s="90"/>
      <c r="AB64" s="90"/>
      <c r="AC64" s="90"/>
      <c r="AD64" s="90"/>
      <c r="AE64" s="90"/>
      <c r="AF64" s="90"/>
      <c r="AG64" s="90"/>
    </row>
    <row r="65" spans="1:33" customFormat="1">
      <c r="A65">
        <f t="shared" ref="A65" si="68">A63+1</f>
        <v>30</v>
      </c>
      <c r="B65" s="121" t="str">
        <f>'2026 год_ИСХ'!A64</f>
        <v>Черемисиновский район</v>
      </c>
      <c r="C65" s="23">
        <f t="shared" si="19"/>
        <v>0</v>
      </c>
      <c r="D65" s="87" t="str">
        <f>'2026 год_ИСХ'!B64</f>
        <v>Краснополянский  сельсовет</v>
      </c>
      <c r="E65" s="133" t="str">
        <f>'2026 год_ИСХ'!G64</f>
        <v>Закрытая</v>
      </c>
      <c r="F65" s="87" t="str">
        <f>'2026 год_ИСХ'!C64</f>
        <v xml:space="preserve">ГУПКО "Курскоблжилкомхоз" </v>
      </c>
      <c r="G65" s="243">
        <v>4632024035</v>
      </c>
      <c r="H65" s="114" t="e">
        <f>I65+J65</f>
        <v>#REF!</v>
      </c>
      <c r="I65" s="115" t="e">
        <f>O65+U65</f>
        <v>#REF!</v>
      </c>
      <c r="J65" s="115" t="e">
        <f>P65+V65</f>
        <v>#REF!</v>
      </c>
      <c r="K65" s="120" t="e">
        <f>L65+M65</f>
        <v>#REF!</v>
      </c>
      <c r="L65" s="119" t="e">
        <f>R65+X65</f>
        <v>#REF!</v>
      </c>
      <c r="M65" s="117" t="e">
        <f>S65+Y65</f>
        <v>#REF!</v>
      </c>
      <c r="N65" s="111" t="e">
        <f>O65+P65</f>
        <v>#REF!</v>
      </c>
      <c r="O65" s="110" t="e">
        <f>'2026 год_ИСХ'!#REF!+'2026 год_ИСХ'!#REF!</f>
        <v>#REF!</v>
      </c>
      <c r="P65" s="96" t="e">
        <f>'2026 год_ИСХ'!#REF!+'2026 год_ИСХ'!#REF!</f>
        <v>#REF!</v>
      </c>
      <c r="Q65" s="249" t="e">
        <f>R65+S65</f>
        <v>#REF!</v>
      </c>
      <c r="R65" s="95" t="e">
        <f>'2026 год_ИСХ'!#REF!+'2026 год_ИСХ'!#REF!</f>
        <v>#REF!</v>
      </c>
      <c r="S65" s="95" t="e">
        <f>'2026 год_ИСХ'!#REF!+'2026 год_ИСХ'!#REF!</f>
        <v>#REF!</v>
      </c>
      <c r="T65" s="97" t="e">
        <f>U65+V65</f>
        <v>#REF!</v>
      </c>
      <c r="U65" s="95" t="e">
        <f>'2026 год_ИСХ'!#REF!</f>
        <v>#REF!</v>
      </c>
      <c r="V65" s="96" t="e">
        <f>'2026 год_ИСХ'!#REF!</f>
        <v>#REF!</v>
      </c>
      <c r="W65" s="25" t="e">
        <f>X65+Y65</f>
        <v>#REF!</v>
      </c>
      <c r="X65" s="95" t="e">
        <f>'2026 год_ИСХ'!#REF!</f>
        <v>#REF!</v>
      </c>
      <c r="Y65" s="94" t="e">
        <f>'2026 год_ИСХ'!#REF!</f>
        <v>#REF!</v>
      </c>
      <c r="Z65" s="88">
        <f>'2026 год_ИСХ'!AA65</f>
        <v>4580.9901999999993</v>
      </c>
      <c r="AA65" s="90">
        <f>'2026 год_ИСХ'!AD65</f>
        <v>5497.1858000000002</v>
      </c>
      <c r="AB65" s="90">
        <f>'2026 год_ИСХ'!Z65</f>
        <v>0</v>
      </c>
      <c r="AC65" s="90">
        <f>'2026 год_ИСХ'!AC65</f>
        <v>0</v>
      </c>
      <c r="AD65" s="90">
        <f>'2026 год_ИСХ'!AA64</f>
        <v>78.336199999999991</v>
      </c>
      <c r="AE65" s="90">
        <f>'2026 год_ИСХ'!AD64</f>
        <v>105.82279999999999</v>
      </c>
      <c r="AF65" s="90">
        <f>'2026 год_ИСХ'!Z64</f>
        <v>0</v>
      </c>
      <c r="AG65" s="90">
        <f>'2026 год_ИСХ'!AC64</f>
        <v>0</v>
      </c>
    </row>
    <row r="66" spans="1:33" customFormat="1">
      <c r="B66" s="121"/>
      <c r="C66" s="23"/>
      <c r="D66" s="87"/>
      <c r="E66" s="133"/>
      <c r="F66" s="87"/>
      <c r="G66" s="125"/>
      <c r="H66" s="114"/>
      <c r="I66" s="115"/>
      <c r="J66" s="115"/>
      <c r="K66" s="120"/>
      <c r="L66" s="119"/>
      <c r="M66" s="117"/>
      <c r="N66" s="111"/>
      <c r="O66" s="208"/>
      <c r="P66" s="96"/>
      <c r="Q66" s="107"/>
      <c r="R66" s="95"/>
      <c r="S66" s="95"/>
      <c r="T66" s="97"/>
      <c r="U66" s="95"/>
      <c r="V66" s="96"/>
      <c r="W66" s="25"/>
      <c r="X66" s="95"/>
      <c r="Y66" s="94"/>
      <c r="Z66" s="88"/>
      <c r="AA66" s="90"/>
      <c r="AB66" s="90"/>
      <c r="AC66" s="90"/>
      <c r="AD66" s="90"/>
      <c r="AE66" s="90"/>
      <c r="AF66" s="90"/>
      <c r="AG66" s="90"/>
    </row>
    <row r="67" spans="1:33" customFormat="1">
      <c r="A67">
        <f t="shared" ref="A67" si="69">A65+1</f>
        <v>31</v>
      </c>
      <c r="B67" s="121" t="str">
        <f>'2026 год_ИСХ'!A66</f>
        <v>Железногорский район</v>
      </c>
      <c r="C67" s="23">
        <f t="shared" si="19"/>
        <v>0</v>
      </c>
      <c r="D67" s="87" t="str">
        <f>'2026 год_ИСХ'!B66</f>
        <v>город Железногорск</v>
      </c>
      <c r="E67" s="133" t="str">
        <f>'2026 год_ИСХ'!G66</f>
        <v>закрытая</v>
      </c>
      <c r="F67" s="87" t="str">
        <f>'2026 год_ИСХ'!C66</f>
        <v xml:space="preserve">МУП "Гортеплосеть"
</v>
      </c>
      <c r="G67" s="244">
        <v>4633002394</v>
      </c>
      <c r="H67" s="114" t="e">
        <f>I67+J67</f>
        <v>#REF!</v>
      </c>
      <c r="I67" s="115" t="e">
        <f>O67+U67</f>
        <v>#REF!</v>
      </c>
      <c r="J67" s="115" t="e">
        <f>P67+V67</f>
        <v>#REF!</v>
      </c>
      <c r="K67" s="120" t="e">
        <f>L67+M67</f>
        <v>#REF!</v>
      </c>
      <c r="L67" s="119" t="e">
        <f>R67+X67</f>
        <v>#REF!</v>
      </c>
      <c r="M67" s="117" t="e">
        <f>S67+Y67</f>
        <v>#REF!</v>
      </c>
      <c r="N67" s="111" t="e">
        <f>O67+P67</f>
        <v>#REF!</v>
      </c>
      <c r="O67" s="110" t="e">
        <f>'2026 год_ИСХ'!#REF!+'2026 год_ИСХ'!#REF!</f>
        <v>#REF!</v>
      </c>
      <c r="P67" s="96" t="e">
        <f>'2026 год_ИСХ'!#REF!+'2026 год_ИСХ'!#REF!</f>
        <v>#REF!</v>
      </c>
      <c r="Q67" s="249" t="e">
        <f>R67+S67</f>
        <v>#REF!</v>
      </c>
      <c r="R67" s="95" t="e">
        <f>'2026 год_ИСХ'!#REF!+'2026 год_ИСХ'!#REF!</f>
        <v>#REF!</v>
      </c>
      <c r="S67" s="95" t="e">
        <f>'2026 год_ИСХ'!#REF!+'2026 год_ИСХ'!#REF!</f>
        <v>#REF!</v>
      </c>
      <c r="T67" s="97" t="e">
        <f>U67+V67</f>
        <v>#REF!</v>
      </c>
      <c r="U67" s="95" t="e">
        <f>'2026 год_ИСХ'!#REF!</f>
        <v>#REF!</v>
      </c>
      <c r="V67" s="96" t="e">
        <f>'2026 год_ИСХ'!#REF!</f>
        <v>#REF!</v>
      </c>
      <c r="W67" s="25" t="e">
        <f>X67+Y67</f>
        <v>#REF!</v>
      </c>
      <c r="X67" s="95" t="e">
        <f>'2026 год_ИСХ'!#REF!</f>
        <v>#REF!</v>
      </c>
      <c r="Y67" s="94" t="e">
        <f>'2026 год_ИСХ'!#REF!</f>
        <v>#REF!</v>
      </c>
      <c r="Z67" s="88">
        <f>'2026 год_ИСХ'!AA67</f>
        <v>2614.4233999999997</v>
      </c>
      <c r="AA67" s="90">
        <f>'2026 год_ИСХ'!AD67</f>
        <v>3137.3031999999998</v>
      </c>
      <c r="AB67" s="90">
        <f>'2026 год_ИСХ'!Z67</f>
        <v>2614.42</v>
      </c>
      <c r="AC67" s="90">
        <f>'2026 год_ИСХ'!AC67</f>
        <v>3113.51</v>
      </c>
      <c r="AD67" s="90">
        <f>'2026 год_ИСХ'!AA66</f>
        <v>41.455599999999997</v>
      </c>
      <c r="AE67" s="90">
        <f>'2026 год_ИСХ'!AD66</f>
        <v>51.837800000000001</v>
      </c>
      <c r="AF67" s="90">
        <f>'2026 год_ИСХ'!Z66</f>
        <v>34.090000000000003</v>
      </c>
      <c r="AG67" s="90">
        <f>'2026 год_ИСХ'!AC66</f>
        <v>43.25</v>
      </c>
    </row>
    <row r="68" spans="1:33" customFormat="1">
      <c r="B68" s="121"/>
      <c r="C68" s="23"/>
      <c r="D68" s="87"/>
      <c r="E68" s="133"/>
      <c r="F68" s="87"/>
      <c r="G68" s="125"/>
      <c r="H68" s="114"/>
      <c r="I68" s="115"/>
      <c r="J68" s="115"/>
      <c r="K68" s="120"/>
      <c r="L68" s="119"/>
      <c r="M68" s="117"/>
      <c r="N68" s="111"/>
      <c r="O68" s="208"/>
      <c r="P68" s="96"/>
      <c r="Q68" s="107"/>
      <c r="R68" s="95"/>
      <c r="S68" s="95"/>
      <c r="T68" s="97"/>
      <c r="U68" s="95"/>
      <c r="V68" s="96"/>
      <c r="W68" s="25"/>
      <c r="X68" s="95"/>
      <c r="Y68" s="94"/>
      <c r="Z68" s="88"/>
      <c r="AA68" s="90"/>
      <c r="AB68" s="90"/>
      <c r="AC68" s="90"/>
      <c r="AD68" s="90"/>
      <c r="AE68" s="90"/>
      <c r="AF68" s="90"/>
      <c r="AG68" s="90"/>
    </row>
    <row r="69" spans="1:33" customFormat="1">
      <c r="A69">
        <f t="shared" ref="A69" si="70">A67+1</f>
        <v>32</v>
      </c>
      <c r="B69" s="121" t="str">
        <f>B67</f>
        <v>Железногорский район</v>
      </c>
      <c r="C69" s="23">
        <f t="shared" si="19"/>
        <v>0</v>
      </c>
      <c r="D69" s="87" t="str">
        <f>'2026 год_ИСХ'!B68</f>
        <v>город Железногорск</v>
      </c>
      <c r="E69" s="133" t="str">
        <f>'2026 год_ИСХ'!G68</f>
        <v>закрытая</v>
      </c>
      <c r="F69" s="87" t="str">
        <f>'2026 год_ИСХ'!C68</f>
        <v>ООО "Комфорт"</v>
      </c>
      <c r="G69" s="244">
        <v>4633022993</v>
      </c>
      <c r="H69" s="114" t="e">
        <f>I69+J69</f>
        <v>#REF!</v>
      </c>
      <c r="I69" s="115" t="e">
        <f>O69+U69</f>
        <v>#REF!</v>
      </c>
      <c r="J69" s="115" t="e">
        <f>P69+V69</f>
        <v>#REF!</v>
      </c>
      <c r="K69" s="120" t="e">
        <f>L69+M69</f>
        <v>#REF!</v>
      </c>
      <c r="L69" s="119" t="e">
        <f>R69+X69</f>
        <v>#REF!</v>
      </c>
      <c r="M69" s="117" t="e">
        <f>S69+Y69</f>
        <v>#REF!</v>
      </c>
      <c r="N69" s="111" t="e">
        <f>O69+P69</f>
        <v>#REF!</v>
      </c>
      <c r="O69" s="110" t="e">
        <f>'2026 год_ИСХ'!#REF!+'2026 год_ИСХ'!#REF!</f>
        <v>#REF!</v>
      </c>
      <c r="P69" s="96" t="e">
        <f>'2026 год_ИСХ'!#REF!+'2026 год_ИСХ'!#REF!</f>
        <v>#REF!</v>
      </c>
      <c r="Q69" s="249" t="e">
        <f>R69+S69</f>
        <v>#REF!</v>
      </c>
      <c r="R69" s="95" t="e">
        <f>'2026 год_ИСХ'!#REF!+'2026 год_ИСХ'!#REF!</f>
        <v>#REF!</v>
      </c>
      <c r="S69" s="95" t="e">
        <f>'2026 год_ИСХ'!#REF!+'2026 год_ИСХ'!#REF!</f>
        <v>#REF!</v>
      </c>
      <c r="T69" s="97" t="e">
        <f>U69+V69</f>
        <v>#REF!</v>
      </c>
      <c r="U69" s="95" t="e">
        <f>'2026 год_ИСХ'!#REF!</f>
        <v>#REF!</v>
      </c>
      <c r="V69" s="96" t="e">
        <f>'2026 год_ИСХ'!#REF!</f>
        <v>#REF!</v>
      </c>
      <c r="W69" s="25" t="e">
        <f>X69+Y69</f>
        <v>#REF!</v>
      </c>
      <c r="X69" s="95" t="e">
        <f>'2026 год_ИСХ'!#REF!</f>
        <v>#REF!</v>
      </c>
      <c r="Y69" s="94" t="e">
        <f>'2026 год_ИСХ'!#REF!</f>
        <v>#REF!</v>
      </c>
      <c r="Z69" s="88">
        <f>'2026 год_ИСХ'!AA69</f>
        <v>0</v>
      </c>
      <c r="AA69" s="90">
        <f>'2026 год_ИСХ'!AD69</f>
        <v>0</v>
      </c>
      <c r="AB69" s="90">
        <f>'2026 год_ИСХ'!Z69</f>
        <v>1997.3</v>
      </c>
      <c r="AC69" s="90">
        <f>'2026 год_ИСХ'!AC69</f>
        <v>2376.7800000000002</v>
      </c>
      <c r="AD69" s="90">
        <f>'2026 год_ИСХ'!AA68</f>
        <v>0</v>
      </c>
      <c r="AE69" s="90">
        <f>'2026 год_ИСХ'!AD68</f>
        <v>0</v>
      </c>
      <c r="AF69" s="90">
        <f>'2026 год_ИСХ'!Z68</f>
        <v>34.090000000000003</v>
      </c>
      <c r="AG69" s="90">
        <f>'2026 год_ИСХ'!AC68</f>
        <v>43.25</v>
      </c>
    </row>
    <row r="70" spans="1:33" customFormat="1">
      <c r="B70" s="121"/>
      <c r="C70" s="23"/>
      <c r="D70" s="87"/>
      <c r="E70" s="133"/>
      <c r="F70" s="87"/>
      <c r="G70" s="125"/>
      <c r="H70" s="114"/>
      <c r="I70" s="115"/>
      <c r="J70" s="115"/>
      <c r="K70" s="120"/>
      <c r="L70" s="119"/>
      <c r="M70" s="117"/>
      <c r="N70" s="111"/>
      <c r="O70" s="208"/>
      <c r="P70" s="96"/>
      <c r="Q70" s="107"/>
      <c r="R70" s="95"/>
      <c r="S70" s="95"/>
      <c r="T70" s="97"/>
      <c r="U70" s="95"/>
      <c r="V70" s="96"/>
      <c r="W70" s="25"/>
      <c r="X70" s="95"/>
      <c r="Y70" s="94"/>
      <c r="Z70" s="88"/>
      <c r="AA70" s="90"/>
      <c r="AB70" s="90"/>
      <c r="AC70" s="90"/>
      <c r="AD70" s="90"/>
      <c r="AE70" s="90"/>
      <c r="AF70" s="90"/>
      <c r="AG70" s="90"/>
    </row>
    <row r="71" spans="1:33" customFormat="1">
      <c r="A71">
        <f t="shared" ref="A71" si="71">A69+1</f>
        <v>33</v>
      </c>
      <c r="B71" s="121" t="str">
        <f>B69</f>
        <v>Железногорский район</v>
      </c>
      <c r="C71" s="23">
        <f t="shared" si="19"/>
        <v>0</v>
      </c>
      <c r="D71" s="87" t="str">
        <f>'2026 год_ИСХ'!B70</f>
        <v>город Железногорск</v>
      </c>
      <c r="E71" s="133" t="str">
        <f>'2026 год_ИСХ'!G70</f>
        <v>закрытая</v>
      </c>
      <c r="F71" s="87" t="str">
        <f>'2026 год_ИСХ'!C70</f>
        <v>ООО "Комфорт"</v>
      </c>
      <c r="G71" s="244">
        <v>4633039010</v>
      </c>
      <c r="H71" s="114" t="e">
        <f>I71+J71</f>
        <v>#REF!</v>
      </c>
      <c r="I71" s="115" t="e">
        <f>O71+U71</f>
        <v>#REF!</v>
      </c>
      <c r="J71" s="115" t="e">
        <f>P71+V71</f>
        <v>#REF!</v>
      </c>
      <c r="K71" s="120" t="e">
        <f>L71+M71</f>
        <v>#REF!</v>
      </c>
      <c r="L71" s="119" t="e">
        <f>R71+X71</f>
        <v>#REF!</v>
      </c>
      <c r="M71" s="117" t="e">
        <f>S71+Y71</f>
        <v>#REF!</v>
      </c>
      <c r="N71" s="111" t="e">
        <f>O71+P71</f>
        <v>#REF!</v>
      </c>
      <c r="O71" s="110" t="e">
        <f>'2026 год_ИСХ'!#REF!+'2026 год_ИСХ'!#REF!</f>
        <v>#REF!</v>
      </c>
      <c r="P71" s="96" t="e">
        <f>'2026 год_ИСХ'!#REF!+'2026 год_ИСХ'!#REF!</f>
        <v>#REF!</v>
      </c>
      <c r="Q71" s="249" t="e">
        <f>R71+S71</f>
        <v>#REF!</v>
      </c>
      <c r="R71" s="95" t="e">
        <f>'2026 год_ИСХ'!#REF!+'2026 год_ИСХ'!#REF!</f>
        <v>#REF!</v>
      </c>
      <c r="S71" s="95" t="e">
        <f>'2026 год_ИСХ'!#REF!+'2026 год_ИСХ'!#REF!</f>
        <v>#REF!</v>
      </c>
      <c r="T71" s="97" t="e">
        <f>U71+V71</f>
        <v>#REF!</v>
      </c>
      <c r="U71" s="95" t="e">
        <f>'2026 год_ИСХ'!#REF!</f>
        <v>#REF!</v>
      </c>
      <c r="V71" s="96" t="e">
        <f>'2026 год_ИСХ'!#REF!</f>
        <v>#REF!</v>
      </c>
      <c r="W71" s="25" t="e">
        <f>X71+Y71</f>
        <v>#REF!</v>
      </c>
      <c r="X71" s="95" t="e">
        <f>'2026 год_ИСХ'!#REF!</f>
        <v>#REF!</v>
      </c>
      <c r="Y71" s="94" t="e">
        <f>'2026 год_ИСХ'!#REF!</f>
        <v>#REF!</v>
      </c>
      <c r="Z71" s="88">
        <f>'2026 год_ИСХ'!AB71</f>
        <v>1637.13</v>
      </c>
      <c r="AA71" s="265">
        <f>'2026 год_ИСХ'!AE71</f>
        <v>1637.13</v>
      </c>
      <c r="AB71" s="90">
        <f>'2026 год_ИСХ'!Z71</f>
        <v>1964.56</v>
      </c>
      <c r="AC71" s="90">
        <f>'2026 год_ИСХ'!AC71</f>
        <v>1964.56</v>
      </c>
      <c r="AD71" s="90">
        <f>'2026 год_ИСХ'!AB70</f>
        <v>33.979999999999997</v>
      </c>
      <c r="AE71" s="90">
        <f>'2026 год_ИСХ'!AE70</f>
        <v>33.979999999999997</v>
      </c>
      <c r="AF71" s="90">
        <f>'2026 год_ИСХ'!Z70</f>
        <v>33.53</v>
      </c>
      <c r="AG71" s="90">
        <f>'2026 год_ИСХ'!AC70</f>
        <v>33.53</v>
      </c>
    </row>
    <row r="72" spans="1:33" customFormat="1">
      <c r="B72" s="121"/>
      <c r="C72" s="23"/>
      <c r="D72" s="87"/>
      <c r="E72" s="133"/>
      <c r="F72" s="87"/>
      <c r="G72" s="125"/>
      <c r="H72" s="114"/>
      <c r="I72" s="115"/>
      <c r="J72" s="115"/>
      <c r="K72" s="120"/>
      <c r="L72" s="119"/>
      <c r="M72" s="117"/>
      <c r="N72" s="111"/>
      <c r="O72" s="208"/>
      <c r="P72" s="96"/>
      <c r="Q72" s="107"/>
      <c r="R72" s="95"/>
      <c r="S72" s="95"/>
      <c r="T72" s="97"/>
      <c r="U72" s="95"/>
      <c r="V72" s="96"/>
      <c r="W72" s="25"/>
      <c r="X72" s="95"/>
      <c r="Y72" s="94"/>
      <c r="Z72" s="88"/>
      <c r="AA72" s="90"/>
      <c r="AB72" s="90"/>
      <c r="AC72" s="90"/>
      <c r="AD72" s="90"/>
      <c r="AE72" s="90"/>
      <c r="AF72" s="90"/>
      <c r="AG72" s="90"/>
    </row>
    <row r="73" spans="1:33" customFormat="1">
      <c r="A73">
        <f t="shared" ref="A73" si="72">A71+1</f>
        <v>34</v>
      </c>
      <c r="B73" s="121" t="str">
        <f>'2026 год_ИСХ'!A72</f>
        <v>Курский район</v>
      </c>
      <c r="C73" s="23">
        <f t="shared" ref="C73:C101" si="73">C72</f>
        <v>0</v>
      </c>
      <c r="D73" s="87" t="str">
        <f>'2026 год_ИСХ'!B72</f>
        <v>город Курск</v>
      </c>
      <c r="E73" s="133" t="str">
        <f>'2026 год_ИСХ'!G72</f>
        <v>открытая</v>
      </c>
      <c r="F73" s="87" t="str">
        <f>'2026 год_ИСХ'!C72</f>
        <v>Курский завод "Маяк" - филиал АО "Нижегородское научно-производственное объединение имени М.В.Фрунзе"</v>
      </c>
      <c r="G73" s="244">
        <v>5261077695</v>
      </c>
      <c r="H73" s="114" t="e">
        <f>I73+J73</f>
        <v>#REF!</v>
      </c>
      <c r="I73" s="115" t="e">
        <f>O73+U73</f>
        <v>#REF!</v>
      </c>
      <c r="J73" s="115" t="e">
        <f>P73+V73</f>
        <v>#REF!</v>
      </c>
      <c r="K73" s="120" t="e">
        <f>L73+M73</f>
        <v>#REF!</v>
      </c>
      <c r="L73" s="119" t="e">
        <f>R73+X73</f>
        <v>#REF!</v>
      </c>
      <c r="M73" s="117" t="e">
        <f>S73+Y73</f>
        <v>#REF!</v>
      </c>
      <c r="N73" s="111" t="e">
        <f>O73+P73</f>
        <v>#REF!</v>
      </c>
      <c r="O73" s="110" t="e">
        <f>'2026 год_ИСХ'!#REF!+'2026 год_ИСХ'!#REF!</f>
        <v>#REF!</v>
      </c>
      <c r="P73" s="96" t="e">
        <f>'2026 год_ИСХ'!#REF!+'2026 год_ИСХ'!#REF!</f>
        <v>#REF!</v>
      </c>
      <c r="Q73" s="107" t="e">
        <f>R73+S73</f>
        <v>#REF!</v>
      </c>
      <c r="R73" s="95" t="e">
        <f>'2026 год_ИСХ'!#REF!+'2026 год_ИСХ'!#REF!</f>
        <v>#REF!</v>
      </c>
      <c r="S73" s="95" t="e">
        <f>'2026 год_ИСХ'!#REF!+'2026 год_ИСХ'!#REF!</f>
        <v>#REF!</v>
      </c>
      <c r="T73" s="97" t="e">
        <f>U73+V73</f>
        <v>#REF!</v>
      </c>
      <c r="U73" s="95" t="e">
        <f>'2026 год_ИСХ'!#REF!</f>
        <v>#REF!</v>
      </c>
      <c r="V73" s="96" t="e">
        <f>'2026 год_ИСХ'!#REF!</f>
        <v>#REF!</v>
      </c>
      <c r="W73" s="25" t="e">
        <f>X73+Y73</f>
        <v>#REF!</v>
      </c>
      <c r="X73" s="95" t="e">
        <f>'2026 год_ИСХ'!#REF!</f>
        <v>#REF!</v>
      </c>
      <c r="Y73" s="94" t="e">
        <f>'2026 год_ИСХ'!#REF!</f>
        <v>#REF!</v>
      </c>
      <c r="Z73" s="88">
        <f>'2026 год_ИСХ'!AA73</f>
        <v>3672</v>
      </c>
      <c r="AA73" s="90">
        <f>'2026 год_ИСХ'!AD73</f>
        <v>4406.41</v>
      </c>
      <c r="AB73" s="90">
        <f>'2026 год_ИСХ'!Z73</f>
        <v>0</v>
      </c>
      <c r="AC73" s="90">
        <f>'2026 год_ИСХ'!AC73</f>
        <v>0</v>
      </c>
      <c r="AD73" s="90">
        <f>'2026 год_ИСХ'!AA72</f>
        <v>31.65</v>
      </c>
      <c r="AE73" s="90">
        <f>'2026 год_ИСХ'!AD72</f>
        <v>37.979999999999997</v>
      </c>
      <c r="AF73" s="90">
        <f>'2026 год_ИСХ'!Z72</f>
        <v>0</v>
      </c>
      <c r="AG73" s="90">
        <f>'2026 год_ИСХ'!AC72</f>
        <v>0</v>
      </c>
    </row>
    <row r="74" spans="1:33" customFormat="1">
      <c r="B74" s="121"/>
      <c r="C74" s="23"/>
      <c r="D74" s="87"/>
      <c r="E74" s="133"/>
      <c r="F74" s="87"/>
      <c r="G74" s="125"/>
      <c r="H74" s="114"/>
      <c r="I74" s="115"/>
      <c r="J74" s="115"/>
      <c r="K74" s="120"/>
      <c r="L74" s="119"/>
      <c r="M74" s="117"/>
      <c r="N74" s="111"/>
      <c r="O74" s="208"/>
      <c r="P74" s="96"/>
      <c r="Q74" s="107"/>
      <c r="R74" s="95"/>
      <c r="S74" s="95"/>
      <c r="T74" s="97"/>
      <c r="U74" s="95"/>
      <c r="V74" s="96"/>
      <c r="W74" s="25"/>
      <c r="X74" s="95"/>
      <c r="Y74" s="94"/>
      <c r="Z74" s="88"/>
      <c r="AA74" s="90"/>
      <c r="AB74" s="90"/>
      <c r="AC74" s="90"/>
      <c r="AD74" s="90"/>
      <c r="AE74" s="90"/>
      <c r="AF74" s="90"/>
      <c r="AG74" s="90"/>
    </row>
    <row r="75" spans="1:33" customFormat="1">
      <c r="A75">
        <f t="shared" ref="A75" si="74">A73+1</f>
        <v>35</v>
      </c>
      <c r="B75" s="121" t="str">
        <f t="shared" ref="B75" si="75">B73</f>
        <v>Курский район</v>
      </c>
      <c r="C75" s="23">
        <f t="shared" si="73"/>
        <v>0</v>
      </c>
      <c r="D75" s="87" t="str">
        <f>'2026 год_ИСХ'!B74</f>
        <v>город Курск</v>
      </c>
      <c r="E75" s="133" t="str">
        <f>'2026 год_ИСХ'!G74</f>
        <v>открытая</v>
      </c>
      <c r="F75" s="87" t="str">
        <f>'2026 год_ИСХ'!C74</f>
        <v>ООО "Теплогенерирующая компания"</v>
      </c>
      <c r="G75" s="244">
        <v>4632068226</v>
      </c>
      <c r="H75" s="114" t="e">
        <f>I75+J75</f>
        <v>#REF!</v>
      </c>
      <c r="I75" s="115" t="e">
        <f>O75+U75</f>
        <v>#REF!</v>
      </c>
      <c r="J75" s="115" t="e">
        <f>P75+V75</f>
        <v>#REF!</v>
      </c>
      <c r="K75" s="120" t="e">
        <f>L75+M75</f>
        <v>#REF!</v>
      </c>
      <c r="L75" s="119" t="e">
        <f>R75+X75</f>
        <v>#REF!</v>
      </c>
      <c r="M75" s="117" t="e">
        <f>S75+Y75</f>
        <v>#REF!</v>
      </c>
      <c r="N75" s="111" t="e">
        <f>O75+P75</f>
        <v>#REF!</v>
      </c>
      <c r="O75" s="110" t="e">
        <f>'2026 год_ИСХ'!#REF!+'2026 год_ИСХ'!#REF!</f>
        <v>#REF!</v>
      </c>
      <c r="P75" s="96" t="e">
        <f>'2026 год_ИСХ'!#REF!+'2026 год_ИСХ'!#REF!</f>
        <v>#REF!</v>
      </c>
      <c r="Q75" s="107" t="e">
        <f>R75+S75</f>
        <v>#REF!</v>
      </c>
      <c r="R75" s="95" t="e">
        <f>'2026 год_ИСХ'!#REF!+'2026 год_ИСХ'!#REF!</f>
        <v>#REF!</v>
      </c>
      <c r="S75" s="95" t="e">
        <f>'2026 год_ИСХ'!#REF!+'2026 год_ИСХ'!#REF!</f>
        <v>#REF!</v>
      </c>
      <c r="T75" s="97" t="e">
        <f>U75+V75</f>
        <v>#REF!</v>
      </c>
      <c r="U75" s="95" t="e">
        <f>'2026 год_ИСХ'!#REF!</f>
        <v>#REF!</v>
      </c>
      <c r="V75" s="96" t="e">
        <f>'2026 год_ИСХ'!#REF!</f>
        <v>#REF!</v>
      </c>
      <c r="W75" s="25" t="e">
        <f>X75+Y75</f>
        <v>#REF!</v>
      </c>
      <c r="X75" s="95" t="e">
        <f>'2026 год_ИСХ'!#REF!</f>
        <v>#REF!</v>
      </c>
      <c r="Y75" s="94" t="e">
        <f>'2026 год_ИСХ'!#REF!</f>
        <v>#REF!</v>
      </c>
      <c r="Z75" s="88">
        <f>'2026 год_ИСХ'!AA75</f>
        <v>2231.08</v>
      </c>
      <c r="AA75" s="90">
        <f>'2026 год_ИСХ'!AD75</f>
        <v>2677.29</v>
      </c>
      <c r="AB75" s="90">
        <f>'2026 год_ИСХ'!Z75</f>
        <v>2119.5100000000002</v>
      </c>
      <c r="AC75" s="90">
        <f>'2026 год_ИСХ'!AC75</f>
        <v>2462.86</v>
      </c>
      <c r="AD75" s="90">
        <f>'2026 год_ИСХ'!AA74</f>
        <v>39.299999999999997</v>
      </c>
      <c r="AE75" s="90">
        <f>'2026 год_ИСХ'!AD74</f>
        <v>46.2</v>
      </c>
      <c r="AF75" s="90">
        <f>'2026 год_ИСХ'!Z74</f>
        <v>39.299999999999997</v>
      </c>
      <c r="AG75" s="90">
        <f>'2026 год_ИСХ'!AC74</f>
        <v>46.2</v>
      </c>
    </row>
    <row r="76" spans="1:33" customFormat="1">
      <c r="B76" s="121"/>
      <c r="C76" s="23"/>
      <c r="D76" s="87"/>
      <c r="E76" s="133"/>
      <c r="F76" s="87"/>
      <c r="G76" s="125"/>
      <c r="H76" s="114"/>
      <c r="I76" s="115"/>
      <c r="J76" s="115"/>
      <c r="K76" s="120"/>
      <c r="L76" s="119"/>
      <c r="M76" s="117"/>
      <c r="N76" s="111"/>
      <c r="O76" s="208"/>
      <c r="P76" s="96"/>
      <c r="Q76" s="107"/>
      <c r="R76" s="95"/>
      <c r="S76" s="95"/>
      <c r="T76" s="97"/>
      <c r="U76" s="95"/>
      <c r="V76" s="96"/>
      <c r="W76" s="25"/>
      <c r="X76" s="95"/>
      <c r="Y76" s="94"/>
      <c r="Z76" s="88"/>
      <c r="AA76" s="90"/>
      <c r="AB76" s="90"/>
      <c r="AC76" s="90"/>
      <c r="AD76" s="90"/>
      <c r="AE76" s="90"/>
      <c r="AF76" s="90"/>
      <c r="AG76" s="90"/>
    </row>
    <row r="77" spans="1:33" customFormat="1">
      <c r="A77">
        <f t="shared" ref="A77" si="76">A75+1</f>
        <v>36</v>
      </c>
      <c r="B77" s="121" t="str">
        <f t="shared" ref="B77" si="77">B75</f>
        <v>Курский район</v>
      </c>
      <c r="C77" s="23">
        <f t="shared" si="73"/>
        <v>0</v>
      </c>
      <c r="D77" s="87" t="str">
        <f>'2026 год_ИСХ'!B76</f>
        <v>город Курск</v>
      </c>
      <c r="E77" s="133" t="str">
        <f>'2026 год_ИСХ'!G76</f>
        <v>Закрытая</v>
      </c>
      <c r="F77" s="87" t="str">
        <f>'2026 год_ИСХ'!C76</f>
        <v xml:space="preserve">ГУПКО "Курскоблжилкомхоз"                       </v>
      </c>
      <c r="G77" s="243">
        <v>4632024035</v>
      </c>
      <c r="H77" s="114" t="e">
        <f>I77+J77</f>
        <v>#REF!</v>
      </c>
      <c r="I77" s="115" t="e">
        <f>O77+U77</f>
        <v>#REF!</v>
      </c>
      <c r="J77" s="115" t="e">
        <f>P77+V77</f>
        <v>#REF!</v>
      </c>
      <c r="K77" s="120" t="e">
        <f>L77+M77</f>
        <v>#REF!</v>
      </c>
      <c r="L77" s="119" t="e">
        <f>R77+X77</f>
        <v>#REF!</v>
      </c>
      <c r="M77" s="117" t="e">
        <f>S77+Y77</f>
        <v>#REF!</v>
      </c>
      <c r="N77" s="111" t="e">
        <f>O77+P77</f>
        <v>#REF!</v>
      </c>
      <c r="O77" s="110" t="e">
        <f>'2026 год_ИСХ'!#REF!+'2026 год_ИСХ'!#REF!</f>
        <v>#REF!</v>
      </c>
      <c r="P77" s="96" t="e">
        <f>'2026 год_ИСХ'!#REF!+'2026 год_ИСХ'!#REF!</f>
        <v>#REF!</v>
      </c>
      <c r="Q77" s="249" t="e">
        <f>R77+S77</f>
        <v>#REF!</v>
      </c>
      <c r="R77" s="95" t="e">
        <f>'2026 год_ИСХ'!#REF!+'2026 год_ИСХ'!#REF!</f>
        <v>#REF!</v>
      </c>
      <c r="S77" s="95" t="e">
        <f>'2026 год_ИСХ'!#REF!+'2026 год_ИСХ'!#REF!</f>
        <v>#REF!</v>
      </c>
      <c r="T77" s="97" t="e">
        <f>U77+V77</f>
        <v>#REF!</v>
      </c>
      <c r="U77" s="95" t="e">
        <f>'2026 год_ИСХ'!#REF!</f>
        <v>#REF!</v>
      </c>
      <c r="V77" s="96" t="e">
        <f>'2026 год_ИСХ'!#REF!</f>
        <v>#REF!</v>
      </c>
      <c r="W77" s="25" t="e">
        <f>X77+Y77</f>
        <v>#REF!</v>
      </c>
      <c r="X77" s="95" t="e">
        <f>'2026 год_ИСХ'!#REF!</f>
        <v>#REF!</v>
      </c>
      <c r="Y77" s="94" t="e">
        <f>'2026 год_ИСХ'!#REF!</f>
        <v>#REF!</v>
      </c>
      <c r="Z77" s="88">
        <f>'2026 год_ИСХ'!AA77</f>
        <v>4580.9901999999993</v>
      </c>
      <c r="AA77" s="90">
        <f>'2026 год_ИСХ'!AD77</f>
        <v>5497.1858000000002</v>
      </c>
      <c r="AB77" s="90">
        <f>'2026 год_ИСХ'!Z77</f>
        <v>0</v>
      </c>
      <c r="AC77" s="90">
        <f>'2026 год_ИСХ'!AC77</f>
        <v>0</v>
      </c>
      <c r="AD77" s="90">
        <f>'2026 год_ИСХ'!AA76</f>
        <v>35.172599999999996</v>
      </c>
      <c r="AE77" s="90">
        <f>'2026 год_ИСХ'!AD76</f>
        <v>39.186399999999999</v>
      </c>
      <c r="AF77" s="90">
        <f>'2026 год_ИСХ'!Z76</f>
        <v>0</v>
      </c>
      <c r="AG77" s="90">
        <f>'2026 год_ИСХ'!AC76</f>
        <v>0</v>
      </c>
    </row>
    <row r="78" spans="1:33" customFormat="1">
      <c r="B78" s="121"/>
      <c r="C78" s="23"/>
      <c r="D78" s="87"/>
      <c r="E78" s="133"/>
      <c r="F78" s="87"/>
      <c r="G78" s="125"/>
      <c r="H78" s="114"/>
      <c r="I78" s="115"/>
      <c r="J78" s="115"/>
      <c r="K78" s="120"/>
      <c r="L78" s="119"/>
      <c r="M78" s="117"/>
      <c r="N78" s="111"/>
      <c r="O78" s="208"/>
      <c r="P78" s="96"/>
      <c r="Q78" s="107"/>
      <c r="R78" s="95"/>
      <c r="S78" s="95"/>
      <c r="T78" s="97"/>
      <c r="U78" s="95"/>
      <c r="V78" s="96"/>
      <c r="W78" s="25"/>
      <c r="X78" s="95"/>
      <c r="Y78" s="94"/>
      <c r="Z78" s="88"/>
      <c r="AA78" s="90"/>
      <c r="AB78" s="90"/>
      <c r="AC78" s="90"/>
      <c r="AD78" s="90"/>
      <c r="AE78" s="90"/>
      <c r="AF78" s="90"/>
      <c r="AG78" s="90"/>
    </row>
    <row r="79" spans="1:33" customFormat="1">
      <c r="A79">
        <f t="shared" ref="A79" si="78">A77+1</f>
        <v>37</v>
      </c>
      <c r="B79" s="121" t="str">
        <f t="shared" ref="B79" si="79">B77</f>
        <v>Курский район</v>
      </c>
      <c r="C79" s="23">
        <f t="shared" si="73"/>
        <v>0</v>
      </c>
      <c r="D79" s="87" t="str">
        <f>'2026 год_ИСХ'!B78</f>
        <v>город Курск</v>
      </c>
      <c r="E79" s="133" t="str">
        <f>'2026 год_ИСХ'!G78</f>
        <v>Закрытая</v>
      </c>
      <c r="F79" s="87" t="str">
        <f>'2026 год_ИСХ'!C78</f>
        <v xml:space="preserve">ГУПКО "Курскоблжилкомхоз"                       </v>
      </c>
      <c r="G79" s="243">
        <v>4632024035</v>
      </c>
      <c r="H79" s="114" t="e">
        <f>I79+J79</f>
        <v>#REF!</v>
      </c>
      <c r="I79" s="115" t="e">
        <f>O79+U79</f>
        <v>#REF!</v>
      </c>
      <c r="J79" s="115" t="e">
        <f>P79+V79</f>
        <v>#REF!</v>
      </c>
      <c r="K79" s="120" t="e">
        <f>L79+M79</f>
        <v>#REF!</v>
      </c>
      <c r="L79" s="119" t="e">
        <f>R79+X79</f>
        <v>#REF!</v>
      </c>
      <c r="M79" s="117" t="e">
        <f>S79+Y79</f>
        <v>#REF!</v>
      </c>
      <c r="N79" s="111" t="e">
        <f>O79+P79</f>
        <v>#REF!</v>
      </c>
      <c r="O79" s="110" t="e">
        <f>'2026 год_ИСХ'!#REF!+'2026 год_ИСХ'!#REF!</f>
        <v>#REF!</v>
      </c>
      <c r="P79" s="96" t="e">
        <f>'2026 год_ИСХ'!#REF!+'2026 год_ИСХ'!#REF!</f>
        <v>#REF!</v>
      </c>
      <c r="Q79" s="249" t="e">
        <f>R79+S79</f>
        <v>#REF!</v>
      </c>
      <c r="R79" s="95" t="e">
        <f>'2026 год_ИСХ'!#REF!+'2026 год_ИСХ'!#REF!</f>
        <v>#REF!</v>
      </c>
      <c r="S79" s="95" t="e">
        <f>'2026 год_ИСХ'!#REF!+'2026 год_ИСХ'!#REF!</f>
        <v>#REF!</v>
      </c>
      <c r="T79" s="97" t="e">
        <f>U79+V79</f>
        <v>#REF!</v>
      </c>
      <c r="U79" s="95" t="e">
        <f>'2026 год_ИСХ'!#REF!</f>
        <v>#REF!</v>
      </c>
      <c r="V79" s="96" t="e">
        <f>'2026 год_ИСХ'!#REF!</f>
        <v>#REF!</v>
      </c>
      <c r="W79" s="25" t="e">
        <f>X79+Y79</f>
        <v>#REF!</v>
      </c>
      <c r="X79" s="95" t="e">
        <f>'2026 год_ИСХ'!#REF!</f>
        <v>#REF!</v>
      </c>
      <c r="Y79" s="94" t="e">
        <f>'2026 год_ИСХ'!#REF!</f>
        <v>#REF!</v>
      </c>
      <c r="Z79" s="88">
        <f>'2026 год_ИСХ'!AA79</f>
        <v>4580.9901999999993</v>
      </c>
      <c r="AA79" s="90">
        <f>'2026 год_ИСХ'!AD79</f>
        <v>5497.1858000000002</v>
      </c>
      <c r="AB79" s="90">
        <f>'2026 год_ИСХ'!Z79</f>
        <v>3059.67</v>
      </c>
      <c r="AC79" s="90">
        <f>'2026 год_ИСХ'!AC79</f>
        <v>3549.22</v>
      </c>
      <c r="AD79" s="90">
        <f>'2026 год_ИСХ'!AA78</f>
        <v>27.1816</v>
      </c>
      <c r="AE79" s="90">
        <f>'2026 год_ИСХ'!AD78</f>
        <v>30.7562</v>
      </c>
      <c r="AF79" s="90">
        <f>'2026 год_ИСХ'!Z78</f>
        <v>22.28</v>
      </c>
      <c r="AG79" s="90">
        <f>'2026 год_ИСХ'!AC78</f>
        <v>25.21</v>
      </c>
    </row>
    <row r="80" spans="1:33" customFormat="1">
      <c r="B80" s="121"/>
      <c r="C80" s="23"/>
      <c r="D80" s="87"/>
      <c r="E80" s="133"/>
      <c r="F80" s="87"/>
      <c r="G80" s="125"/>
      <c r="H80" s="114"/>
      <c r="I80" s="115"/>
      <c r="J80" s="115"/>
      <c r="K80" s="120"/>
      <c r="L80" s="119"/>
      <c r="M80" s="117"/>
      <c r="N80" s="111"/>
      <c r="O80" s="208"/>
      <c r="P80" s="96"/>
      <c r="Q80" s="107"/>
      <c r="R80" s="95"/>
      <c r="S80" s="95"/>
      <c r="T80" s="97"/>
      <c r="U80" s="95"/>
      <c r="V80" s="96"/>
      <c r="W80" s="25"/>
      <c r="X80" s="95"/>
      <c r="Y80" s="94"/>
      <c r="Z80" s="88"/>
      <c r="AA80" s="90"/>
      <c r="AB80" s="90"/>
      <c r="AC80" s="90"/>
      <c r="AD80" s="90"/>
      <c r="AE80" s="90"/>
      <c r="AF80" s="90"/>
      <c r="AG80" s="90"/>
    </row>
    <row r="81" spans="1:41" customFormat="1">
      <c r="A81">
        <f t="shared" ref="A81" si="80">A79+1</f>
        <v>38</v>
      </c>
      <c r="B81" s="121" t="str">
        <f t="shared" ref="B81" si="81">B79</f>
        <v>Курский район</v>
      </c>
      <c r="C81" s="23">
        <f t="shared" si="73"/>
        <v>0</v>
      </c>
      <c r="D81" s="87" t="str">
        <f>'2026 год_ИСХ'!B80</f>
        <v>город Курск</v>
      </c>
      <c r="E81" s="133" t="str">
        <f>'2026 год_ИСХ'!G80</f>
        <v>закрытая</v>
      </c>
      <c r="F81" s="87" t="str">
        <f>'2026 год_ИСХ'!C80</f>
        <v>«АО «РИР Энерго» (филиал  АО «РИР Энерго» - «Курская генерация»)</v>
      </c>
      <c r="G81" s="244">
        <v>6829012680</v>
      </c>
      <c r="H81" s="114" t="e">
        <f>I81+J81</f>
        <v>#REF!</v>
      </c>
      <c r="I81" s="115" t="e">
        <f>O81+U81</f>
        <v>#REF!</v>
      </c>
      <c r="J81" s="115" t="e">
        <f>P81+V81</f>
        <v>#REF!</v>
      </c>
      <c r="K81" s="120" t="e">
        <f>L81+M81</f>
        <v>#REF!</v>
      </c>
      <c r="L81" s="119" t="e">
        <f>R81+X81</f>
        <v>#REF!</v>
      </c>
      <c r="M81" s="117" t="e">
        <f>S81+Y81</f>
        <v>#REF!</v>
      </c>
      <c r="N81" s="111" t="e">
        <f>O81+P81</f>
        <v>#REF!</v>
      </c>
      <c r="O81" s="110" t="e">
        <f>'2026 год_ИСХ'!#REF!+'2026 год_ИСХ'!#REF!</f>
        <v>#REF!</v>
      </c>
      <c r="P81" s="96" t="e">
        <f>'2026 год_ИСХ'!#REF!+'2026 год_ИСХ'!#REF!</f>
        <v>#REF!</v>
      </c>
      <c r="Q81" s="249" t="e">
        <f>R81+S81</f>
        <v>#REF!</v>
      </c>
      <c r="R81" s="95" t="e">
        <f>'2026 год_ИСХ'!#REF!+'2026 год_ИСХ'!#REF!</f>
        <v>#REF!</v>
      </c>
      <c r="S81" s="95" t="e">
        <f>'2026 год_ИСХ'!#REF!+'2026 год_ИСХ'!#REF!</f>
        <v>#REF!</v>
      </c>
      <c r="T81" s="97" t="e">
        <f>U81+V81</f>
        <v>#REF!</v>
      </c>
      <c r="U81" s="95" t="e">
        <f>'2026 год_ИСХ'!#REF!</f>
        <v>#REF!</v>
      </c>
      <c r="V81" s="96" t="e">
        <f>'2026 год_ИСХ'!#REF!</f>
        <v>#REF!</v>
      </c>
      <c r="W81" s="25" t="e">
        <f>X81+Y81</f>
        <v>#REF!</v>
      </c>
      <c r="X81" s="95" t="e">
        <f>'2026 год_ИСХ'!#REF!</f>
        <v>#REF!</v>
      </c>
      <c r="Y81" s="94" t="e">
        <f>'2026 год_ИСХ'!#REF!</f>
        <v>#REF!</v>
      </c>
      <c r="Z81" s="88">
        <f>'2026 год_ИСХ'!AA81</f>
        <v>3038.4344000000001</v>
      </c>
      <c r="AA81" s="90">
        <f>'2026 год_ИСХ'!AD81</f>
        <v>3390.8924000000002</v>
      </c>
      <c r="AB81" s="90">
        <f>'2026 год_ИСХ'!Z81</f>
        <v>2755.78</v>
      </c>
      <c r="AC81" s="90">
        <f>'2026 год_ИСХ'!AC81</f>
        <v>3089.76</v>
      </c>
      <c r="AD81" s="90">
        <f>'2026 год_ИСХ'!AA80</f>
        <v>35.172599999999996</v>
      </c>
      <c r="AE81" s="90">
        <f>'2026 год_ИСХ'!AD80</f>
        <v>39.186399999999999</v>
      </c>
      <c r="AF81" s="90">
        <f>'2026 год_ИСХ'!Z80</f>
        <v>33.729999999999997</v>
      </c>
      <c r="AG81" s="90">
        <f>'2026 год_ИСХ'!AC80</f>
        <v>39.19</v>
      </c>
    </row>
    <row r="82" spans="1:41" customFormat="1">
      <c r="B82" s="121"/>
      <c r="C82" s="23"/>
      <c r="D82" s="87"/>
      <c r="E82" s="133"/>
      <c r="F82" s="87"/>
      <c r="G82" s="125"/>
      <c r="H82" s="114"/>
      <c r="I82" s="115"/>
      <c r="J82" s="115"/>
      <c r="K82" s="120"/>
      <c r="L82" s="119"/>
      <c r="M82" s="117"/>
      <c r="N82" s="111"/>
      <c r="O82" s="208"/>
      <c r="P82" s="96"/>
      <c r="Q82" s="107"/>
      <c r="R82" s="95"/>
      <c r="S82" s="95"/>
      <c r="T82" s="97"/>
      <c r="U82" s="95"/>
      <c r="V82" s="96"/>
      <c r="W82" s="25"/>
      <c r="X82" s="95"/>
      <c r="Y82" s="94"/>
      <c r="Z82" s="88"/>
      <c r="AA82" s="90"/>
      <c r="AB82" s="90"/>
      <c r="AC82" s="90"/>
      <c r="AD82" s="90"/>
      <c r="AE82" s="90"/>
      <c r="AF82" s="90"/>
      <c r="AG82" s="90"/>
    </row>
    <row r="83" spans="1:41" customFormat="1">
      <c r="A83">
        <f t="shared" ref="A83" si="82">A81+1</f>
        <v>39</v>
      </c>
      <c r="B83" s="121" t="str">
        <f t="shared" ref="B83" si="83">B81</f>
        <v>Курский район</v>
      </c>
      <c r="C83" s="23">
        <f t="shared" si="73"/>
        <v>0</v>
      </c>
      <c r="D83" s="87" t="str">
        <f>'2026 год_ИСХ'!B82</f>
        <v>город Курск</v>
      </c>
      <c r="E83" s="133" t="str">
        <f>'2026 год_ИСХ'!G82</f>
        <v>открытая</v>
      </c>
      <c r="F83" s="87" t="str">
        <f>'2026 год_ИСХ'!C82</f>
        <v>«АО «РИР Энерго» (филиал  АО «РИР Энерго» - «Курская генерация»)</v>
      </c>
      <c r="G83" s="244">
        <v>6829012680</v>
      </c>
      <c r="H83" s="114" t="e">
        <f>I83+J83</f>
        <v>#REF!</v>
      </c>
      <c r="I83" s="115" t="e">
        <f>O83+U83</f>
        <v>#REF!</v>
      </c>
      <c r="J83" s="115" t="e">
        <f>P83+V83</f>
        <v>#REF!</v>
      </c>
      <c r="K83" s="120" t="e">
        <f>L83+M83</f>
        <v>#REF!</v>
      </c>
      <c r="L83" s="119" t="e">
        <f>R83+X83</f>
        <v>#REF!</v>
      </c>
      <c r="M83" s="117" t="e">
        <f>S83+Y83</f>
        <v>#REF!</v>
      </c>
      <c r="N83" s="111" t="e">
        <f>O83+P83</f>
        <v>#REF!</v>
      </c>
      <c r="O83" s="110" t="e">
        <f>'2026 год_ИСХ'!#REF!+'2026 год_ИСХ'!#REF!</f>
        <v>#REF!</v>
      </c>
      <c r="P83" s="96" t="e">
        <f>'2026 год_ИСХ'!#REF!+'2026 год_ИСХ'!#REF!</f>
        <v>#REF!</v>
      </c>
      <c r="Q83" s="107" t="e">
        <f>R83+S83</f>
        <v>#REF!</v>
      </c>
      <c r="R83" s="95" t="e">
        <f>'2026 год_ИСХ'!#REF!+'2026 год_ИСХ'!#REF!</f>
        <v>#REF!</v>
      </c>
      <c r="S83" s="95" t="e">
        <f>'2026 год_ИСХ'!#REF!+'2026 год_ИСХ'!#REF!</f>
        <v>#REF!</v>
      </c>
      <c r="T83" s="97" t="e">
        <f>U83+V83</f>
        <v>#REF!</v>
      </c>
      <c r="U83" s="95" t="e">
        <f>'2026 год_ИСХ'!#REF!</f>
        <v>#REF!</v>
      </c>
      <c r="V83" s="96" t="e">
        <f>'2026 год_ИСХ'!#REF!</f>
        <v>#REF!</v>
      </c>
      <c r="W83" s="25" t="e">
        <f>X83+Y83</f>
        <v>#REF!</v>
      </c>
      <c r="X83" s="95" t="e">
        <f>'2026 год_ИСХ'!#REF!</f>
        <v>#REF!</v>
      </c>
      <c r="Y83" s="94" t="e">
        <f>'2026 год_ИСХ'!#REF!</f>
        <v>#REF!</v>
      </c>
      <c r="Z83" s="88">
        <f>'2026 год_ИСХ'!AA83</f>
        <v>3038.4344000000001</v>
      </c>
      <c r="AA83" s="90">
        <f>'2026 год_ИСХ'!AD83</f>
        <v>3390.8924000000002</v>
      </c>
      <c r="AB83" s="90">
        <f>'2026 год_ИСХ'!Z83</f>
        <v>2755.78</v>
      </c>
      <c r="AC83" s="90">
        <f>'2026 год_ИСХ'!AC83</f>
        <v>3089.76</v>
      </c>
      <c r="AD83" s="90">
        <f>'2026 год_ИСХ'!AA82</f>
        <v>36.78</v>
      </c>
      <c r="AE83" s="90">
        <f>'2026 год_ИСХ'!AD82</f>
        <v>41.58</v>
      </c>
      <c r="AF83" s="90">
        <f>'2026 год_ИСХ'!Z82</f>
        <v>36.78</v>
      </c>
      <c r="AG83" s="90">
        <f>'2026 год_ИСХ'!AC82</f>
        <v>41.58</v>
      </c>
    </row>
    <row r="84" spans="1:41" customFormat="1">
      <c r="B84" s="121"/>
      <c r="C84" s="23"/>
      <c r="D84" s="87"/>
      <c r="E84" s="133"/>
      <c r="F84" s="87"/>
      <c r="G84" s="125"/>
      <c r="H84" s="114"/>
      <c r="I84" s="115"/>
      <c r="J84" s="115"/>
      <c r="K84" s="120"/>
      <c r="L84" s="119"/>
      <c r="M84" s="117"/>
      <c r="N84" s="111"/>
      <c r="O84" s="208"/>
      <c r="P84" s="96"/>
      <c r="Q84" s="107"/>
      <c r="R84" s="95"/>
      <c r="S84" s="95"/>
      <c r="T84" s="97"/>
      <c r="U84" s="95"/>
      <c r="V84" s="96"/>
      <c r="W84" s="25"/>
      <c r="X84" s="95"/>
      <c r="Y84" s="94"/>
      <c r="Z84" s="88"/>
      <c r="AA84" s="90"/>
      <c r="AB84" s="90"/>
      <c r="AC84" s="90"/>
      <c r="AD84" s="90"/>
      <c r="AE84" s="90"/>
      <c r="AF84" s="90"/>
      <c r="AG84" s="90"/>
    </row>
    <row r="85" spans="1:41" customFormat="1">
      <c r="A85">
        <f t="shared" ref="A85" si="84">A83+1</f>
        <v>40</v>
      </c>
      <c r="B85" s="121" t="str">
        <f t="shared" ref="B85" si="85">B83</f>
        <v>Курский район</v>
      </c>
      <c r="C85" s="23">
        <f t="shared" si="73"/>
        <v>0</v>
      </c>
      <c r="D85" s="87" t="str">
        <f>'2026 год_ИСХ'!B84</f>
        <v>город Курск</v>
      </c>
      <c r="E85" s="133" t="str">
        <f>'2026 год_ИСХ'!G84</f>
        <v>закрытая</v>
      </c>
      <c r="F85" s="87" t="str">
        <f>'2026 год_ИСХ'!C84</f>
        <v xml:space="preserve">МУП "Курские городские коммунальные тепловые сети"
</v>
      </c>
      <c r="G85" s="244">
        <v>4632000330</v>
      </c>
      <c r="H85" s="114" t="e">
        <f>I85+J85</f>
        <v>#REF!</v>
      </c>
      <c r="I85" s="115" t="e">
        <f>O85+U85</f>
        <v>#REF!</v>
      </c>
      <c r="J85" s="115" t="e">
        <f>P85+V85</f>
        <v>#REF!</v>
      </c>
      <c r="K85" s="120" t="e">
        <f>L85+M85</f>
        <v>#REF!</v>
      </c>
      <c r="L85" s="119" t="e">
        <f>R85+X85</f>
        <v>#REF!</v>
      </c>
      <c r="M85" s="117" t="e">
        <f>S85+Y85</f>
        <v>#REF!</v>
      </c>
      <c r="N85" s="111" t="e">
        <f>O85+P85</f>
        <v>#REF!</v>
      </c>
      <c r="O85" s="110" t="e">
        <f>'2026 год_ИСХ'!#REF!+'2026 год_ИСХ'!#REF!</f>
        <v>#REF!</v>
      </c>
      <c r="P85" s="96" t="e">
        <f>'2026 год_ИСХ'!#REF!+'2026 год_ИСХ'!#REF!</f>
        <v>#REF!</v>
      </c>
      <c r="Q85" s="249" t="e">
        <f>R85+S85</f>
        <v>#REF!</v>
      </c>
      <c r="R85" s="95" t="e">
        <f>'2026 год_ИСХ'!#REF!+'2026 год_ИСХ'!#REF!</f>
        <v>#REF!</v>
      </c>
      <c r="S85" s="95" t="e">
        <f>'2026 год_ИСХ'!#REF!+'2026 год_ИСХ'!#REF!</f>
        <v>#REF!</v>
      </c>
      <c r="T85" s="97" t="e">
        <f>U85+V85</f>
        <v>#REF!</v>
      </c>
      <c r="U85" s="95" t="e">
        <f>'2026 год_ИСХ'!#REF!</f>
        <v>#REF!</v>
      </c>
      <c r="V85" s="96" t="e">
        <f>'2026 год_ИСХ'!#REF!</f>
        <v>#REF!</v>
      </c>
      <c r="W85" s="25" t="e">
        <f>X85+Y85</f>
        <v>#REF!</v>
      </c>
      <c r="X85" s="95" t="e">
        <f>'2026 год_ИСХ'!#REF!</f>
        <v>#REF!</v>
      </c>
      <c r="Y85" s="94" t="e">
        <f>'2026 год_ИСХ'!#REF!</f>
        <v>#REF!</v>
      </c>
      <c r="Z85" s="88">
        <f>'2026 год_ИСХ'!AA85</f>
        <v>3038.4344000000001</v>
      </c>
      <c r="AA85" s="90">
        <f>'2026 год_ИСХ'!AD85</f>
        <v>3646.1163999999999</v>
      </c>
      <c r="AB85" s="90">
        <f>'2026 год_ИСХ'!Z85</f>
        <v>2755.78</v>
      </c>
      <c r="AC85" s="90">
        <f>'2026 год_ИСХ'!AC85</f>
        <v>3089.76</v>
      </c>
      <c r="AD85" s="90">
        <f>'2026 год_ИСХ'!AA84</f>
        <v>35.172599999999996</v>
      </c>
      <c r="AE85" s="90">
        <f>'2026 год_ИСХ'!AD84</f>
        <v>39.186399999999999</v>
      </c>
      <c r="AF85" s="90">
        <f>'2026 год_ИСХ'!Z84</f>
        <v>33.729999999999997</v>
      </c>
      <c r="AG85" s="90">
        <f>'2026 год_ИСХ'!AC84</f>
        <v>39.19</v>
      </c>
    </row>
    <row r="86" spans="1:41" customFormat="1">
      <c r="B86" s="121"/>
      <c r="C86" s="23"/>
      <c r="D86" s="87"/>
      <c r="E86" s="133"/>
      <c r="F86" s="87"/>
      <c r="G86" s="125"/>
      <c r="H86" s="114"/>
      <c r="I86" s="115"/>
      <c r="J86" s="115"/>
      <c r="K86" s="120"/>
      <c r="L86" s="119"/>
      <c r="M86" s="117"/>
      <c r="N86" s="111"/>
      <c r="O86" s="208"/>
      <c r="P86" s="96"/>
      <c r="Q86" s="107"/>
      <c r="R86" s="95"/>
      <c r="S86" s="95"/>
      <c r="T86" s="97"/>
      <c r="U86" s="95"/>
      <c r="V86" s="96"/>
      <c r="W86" s="25"/>
      <c r="X86" s="95"/>
      <c r="Y86" s="94"/>
      <c r="Z86" s="88"/>
      <c r="AA86" s="90"/>
      <c r="AB86" s="90"/>
      <c r="AC86" s="90"/>
      <c r="AD86" s="90"/>
      <c r="AE86" s="90"/>
      <c r="AF86" s="90"/>
      <c r="AG86" s="90"/>
    </row>
    <row r="87" spans="1:41" customFormat="1">
      <c r="A87">
        <f t="shared" ref="A87" si="86">A85+1</f>
        <v>41</v>
      </c>
      <c r="B87" s="121" t="str">
        <f t="shared" ref="B87" si="87">B85</f>
        <v>Курский район</v>
      </c>
      <c r="C87" s="23">
        <f t="shared" si="73"/>
        <v>0</v>
      </c>
      <c r="D87" s="87" t="e">
        <f>'2026 год_ИСХ'!#REF!</f>
        <v>#REF!</v>
      </c>
      <c r="E87" s="133" t="e">
        <f>'2026 год_ИСХ'!#REF!</f>
        <v>#REF!</v>
      </c>
      <c r="F87" s="87" t="e">
        <f>'2026 год_ИСХ'!#REF!</f>
        <v>#REF!</v>
      </c>
      <c r="G87" s="244">
        <v>3123389689</v>
      </c>
      <c r="H87" s="114" t="e">
        <f>I87+J87</f>
        <v>#REF!</v>
      </c>
      <c r="I87" s="115" t="e">
        <f>O87+U87</f>
        <v>#REF!</v>
      </c>
      <c r="J87" s="115" t="e">
        <f>P87+V87</f>
        <v>#REF!</v>
      </c>
      <c r="K87" s="120" t="e">
        <f>L87+M87</f>
        <v>#REF!</v>
      </c>
      <c r="L87" s="119" t="e">
        <f>R87+X87</f>
        <v>#REF!</v>
      </c>
      <c r="M87" s="117" t="e">
        <f>S87+Y87</f>
        <v>#REF!</v>
      </c>
      <c r="N87" s="111" t="e">
        <f>O87+P87</f>
        <v>#REF!</v>
      </c>
      <c r="O87" s="110" t="e">
        <f>'2026 год_ИСХ'!#REF!+'2026 год_ИСХ'!#REF!</f>
        <v>#REF!</v>
      </c>
      <c r="P87" s="96" t="e">
        <f>'2026 год_ИСХ'!#REF!+'2026 год_ИСХ'!#REF!</f>
        <v>#REF!</v>
      </c>
      <c r="Q87" s="249" t="e">
        <f>R87+S87</f>
        <v>#REF!</v>
      </c>
      <c r="R87" s="95" t="e">
        <f>'2026 год_ИСХ'!#REF!+'2026 год_ИСХ'!#REF!</f>
        <v>#REF!</v>
      </c>
      <c r="S87" s="95" t="e">
        <f>'2026 год_ИСХ'!#REF!+'2026 год_ИСХ'!#REF!</f>
        <v>#REF!</v>
      </c>
      <c r="T87" s="97" t="e">
        <f>U87+V87</f>
        <v>#REF!</v>
      </c>
      <c r="U87" s="95" t="e">
        <f>'2026 год_ИСХ'!#REF!</f>
        <v>#REF!</v>
      </c>
      <c r="V87" s="96" t="e">
        <f>'2026 год_ИСХ'!#REF!</f>
        <v>#REF!</v>
      </c>
      <c r="W87" s="25" t="e">
        <f>X87+Y87</f>
        <v>#REF!</v>
      </c>
      <c r="X87" s="95" t="e">
        <f>'2026 год_ИСХ'!#REF!</f>
        <v>#REF!</v>
      </c>
      <c r="Y87" s="94" t="e">
        <f>'2026 год_ИСХ'!#REF!</f>
        <v>#REF!</v>
      </c>
      <c r="Z87" s="88" t="e">
        <f>'2026 год_ИСХ'!#REF!</f>
        <v>#REF!</v>
      </c>
      <c r="AA87" s="90" t="e">
        <f>'2026 год_ИСХ'!#REF!</f>
        <v>#REF!</v>
      </c>
      <c r="AB87" s="90" t="e">
        <f>'2026 год_ИСХ'!#REF!</f>
        <v>#REF!</v>
      </c>
      <c r="AC87" s="90" t="e">
        <f>'2026 год_ИСХ'!#REF!</f>
        <v>#REF!</v>
      </c>
      <c r="AD87" s="90" t="e">
        <f>'2026 год_ИСХ'!#REF!</f>
        <v>#REF!</v>
      </c>
      <c r="AE87" s="90" t="e">
        <f>'2026 год_ИСХ'!#REF!</f>
        <v>#REF!</v>
      </c>
      <c r="AF87" s="90" t="e">
        <f>'2026 год_ИСХ'!#REF!</f>
        <v>#REF!</v>
      </c>
      <c r="AG87" s="90" t="e">
        <f>'2026 год_ИСХ'!#REF!</f>
        <v>#REF!</v>
      </c>
    </row>
    <row r="88" spans="1:41" customFormat="1">
      <c r="B88" s="121"/>
      <c r="C88" s="23"/>
      <c r="D88" s="87"/>
      <c r="E88" s="133"/>
      <c r="F88" s="87"/>
      <c r="G88" s="125"/>
      <c r="H88" s="114"/>
      <c r="I88" s="115"/>
      <c r="J88" s="115"/>
      <c r="K88" s="120"/>
      <c r="L88" s="119"/>
      <c r="M88" s="117"/>
      <c r="N88" s="111"/>
      <c r="O88" s="110"/>
      <c r="P88" s="96"/>
      <c r="Q88" s="107"/>
      <c r="R88" s="95"/>
      <c r="S88" s="95"/>
      <c r="T88" s="97"/>
      <c r="U88" s="95"/>
      <c r="V88" s="96"/>
      <c r="W88" s="25"/>
      <c r="X88" s="95"/>
      <c r="Y88" s="94"/>
      <c r="Z88" s="88"/>
      <c r="AA88" s="90"/>
      <c r="AB88" s="90"/>
      <c r="AC88" s="90"/>
      <c r="AD88" s="90"/>
      <c r="AE88" s="90"/>
      <c r="AF88" s="90"/>
      <c r="AG88" s="90"/>
    </row>
    <row r="89" spans="1:41" customFormat="1">
      <c r="A89">
        <f t="shared" ref="A89" si="88">A87+1</f>
        <v>42</v>
      </c>
      <c r="B89" s="121" t="str">
        <f t="shared" ref="B89" si="89">B87</f>
        <v>Курский район</v>
      </c>
      <c r="C89" s="23">
        <f t="shared" si="73"/>
        <v>0</v>
      </c>
      <c r="D89" s="87" t="str">
        <f>'2026 год_ИСХ'!B86</f>
        <v>город Курск</v>
      </c>
      <c r="E89" s="133" t="str">
        <f>'2026 год_ИСХ'!G86</f>
        <v>закрытая</v>
      </c>
      <c r="F89" s="87" t="str">
        <f>'2026 год_ИСХ'!C86</f>
        <v>ООО "Агропроект"</v>
      </c>
      <c r="G89" s="244">
        <v>3666120176</v>
      </c>
      <c r="H89" s="114" t="e">
        <f>I89+J89</f>
        <v>#REF!</v>
      </c>
      <c r="I89" s="115" t="e">
        <f>O89+U89</f>
        <v>#REF!</v>
      </c>
      <c r="J89" s="115" t="e">
        <f>P89+V89</f>
        <v>#REF!</v>
      </c>
      <c r="K89" s="120" t="e">
        <f>L89+M89</f>
        <v>#REF!</v>
      </c>
      <c r="L89" s="119" t="e">
        <f>R89+X89</f>
        <v>#REF!</v>
      </c>
      <c r="M89" s="117" t="e">
        <f>S89+Y89</f>
        <v>#REF!</v>
      </c>
      <c r="N89" s="111" t="e">
        <f>O89+P89</f>
        <v>#REF!</v>
      </c>
      <c r="O89" s="110" t="e">
        <f>'2026 год_ИСХ'!#REF!+'2026 год_ИСХ'!#REF!</f>
        <v>#REF!</v>
      </c>
      <c r="P89" s="96" t="e">
        <f>'2026 год_ИСХ'!#REF!+'2026 год_ИСХ'!#REF!</f>
        <v>#REF!</v>
      </c>
      <c r="Q89" s="249" t="e">
        <f>R89+S89</f>
        <v>#REF!</v>
      </c>
      <c r="R89" s="95" t="e">
        <f>'2026 год_ИСХ'!#REF!+'2026 год_ИСХ'!#REF!</f>
        <v>#REF!</v>
      </c>
      <c r="S89" s="95" t="e">
        <f>'2026 год_ИСХ'!#REF!+'2026 год_ИСХ'!#REF!</f>
        <v>#REF!</v>
      </c>
      <c r="T89" s="97" t="e">
        <f>U89+V89</f>
        <v>#REF!</v>
      </c>
      <c r="U89" s="95" t="e">
        <f>'2026 год_ИСХ'!#REF!</f>
        <v>#REF!</v>
      </c>
      <c r="V89" s="96" t="e">
        <f>'2026 год_ИСХ'!#REF!</f>
        <v>#REF!</v>
      </c>
      <c r="W89" s="25" t="e">
        <f>X89+Y89</f>
        <v>#REF!</v>
      </c>
      <c r="X89" s="95" t="e">
        <f>'2026 год_ИСХ'!#REF!</f>
        <v>#REF!</v>
      </c>
      <c r="Y89" s="94" t="e">
        <f>'2026 год_ИСХ'!#REF!</f>
        <v>#REF!</v>
      </c>
      <c r="Z89" s="88">
        <f>'2026 год_ИСХ'!AA87</f>
        <v>0</v>
      </c>
      <c r="AA89" s="90">
        <f>'2026 год_ИСХ'!AD87</f>
        <v>0</v>
      </c>
      <c r="AB89" s="90">
        <f>'2026 год_ИСХ'!Z87</f>
        <v>2335.23</v>
      </c>
      <c r="AC89" s="90">
        <f>'2026 год_ИСХ'!AC87</f>
        <v>2713.54</v>
      </c>
      <c r="AD89" s="90">
        <f>'2026 год_ИСХ'!AA86</f>
        <v>0</v>
      </c>
      <c r="AE89" s="90">
        <f>'2026 год_ИСХ'!AD86</f>
        <v>0</v>
      </c>
      <c r="AF89" s="90">
        <f>'2026 год_ИСХ'!Z86</f>
        <v>0</v>
      </c>
      <c r="AG89" s="90">
        <f>'2026 год_ИСХ'!AC86</f>
        <v>0</v>
      </c>
    </row>
    <row r="90" spans="1:41" customFormat="1">
      <c r="B90" s="121"/>
      <c r="C90" s="23"/>
      <c r="D90" s="87"/>
      <c r="E90" s="133"/>
      <c r="F90" s="87"/>
      <c r="G90" s="125"/>
      <c r="H90" s="114"/>
      <c r="I90" s="115"/>
      <c r="J90" s="115"/>
      <c r="K90" s="120"/>
      <c r="L90" s="119"/>
      <c r="M90" s="117"/>
      <c r="N90" s="111"/>
      <c r="O90" s="208"/>
      <c r="P90" s="96"/>
      <c r="Q90" s="107"/>
      <c r="R90" s="95"/>
      <c r="S90" s="95"/>
      <c r="T90" s="97"/>
      <c r="U90" s="95"/>
      <c r="V90" s="96"/>
      <c r="W90" s="25"/>
      <c r="X90" s="95"/>
      <c r="Y90" s="94"/>
      <c r="Z90" s="88"/>
      <c r="AA90" s="90"/>
      <c r="AB90" s="90"/>
      <c r="AC90" s="90"/>
      <c r="AD90" s="90"/>
      <c r="AE90" s="90"/>
      <c r="AF90" s="90"/>
      <c r="AG90" s="90"/>
    </row>
    <row r="91" spans="1:41" s="240" customFormat="1">
      <c r="A91">
        <f t="shared" ref="A91" si="90">A89+1</f>
        <v>43</v>
      </c>
      <c r="B91" s="121" t="str">
        <f>'2026 год_ИСХ'!A88</f>
        <v>Курчатовский район</v>
      </c>
      <c r="C91" s="23">
        <f t="shared" si="73"/>
        <v>0</v>
      </c>
      <c r="D91" s="87" t="str">
        <f>'2026 год_ИСХ'!B88</f>
        <v>город Курчатов</v>
      </c>
      <c r="E91" s="133" t="str">
        <f>'2026 год_ИСХ'!G88</f>
        <v>открытая</v>
      </c>
      <c r="F91" s="87" t="str">
        <f>'2026 год_ИСХ'!C88</f>
        <v xml:space="preserve">МУП "Гортеплосеть"
</v>
      </c>
      <c r="G91" s="244">
        <v>4634002573</v>
      </c>
      <c r="H91" s="251" t="e">
        <f>I91+J91</f>
        <v>#REF!</v>
      </c>
      <c r="I91" s="252" t="e">
        <f>O91+U91</f>
        <v>#REF!</v>
      </c>
      <c r="J91" s="252" t="e">
        <f>P91+V91</f>
        <v>#REF!</v>
      </c>
      <c r="K91" s="253" t="e">
        <f>L91+M91</f>
        <v>#REF!</v>
      </c>
      <c r="L91" s="95" t="e">
        <f>R91+X91</f>
        <v>#REF!</v>
      </c>
      <c r="M91" s="96" t="e">
        <f>S91+Y91</f>
        <v>#REF!</v>
      </c>
      <c r="N91" s="111" t="e">
        <f>O91+P91</f>
        <v>#REF!</v>
      </c>
      <c r="O91" s="110" t="e">
        <f>'2026 год_ИСХ'!#REF!+'2026 год_ИСХ'!#REF!</f>
        <v>#REF!</v>
      </c>
      <c r="P91" s="96" t="e">
        <f>'2026 год_ИСХ'!#REF!+'2026 год_ИСХ'!#REF!</f>
        <v>#REF!</v>
      </c>
      <c r="Q91" s="107" t="e">
        <f>R91+S91</f>
        <v>#REF!</v>
      </c>
      <c r="R91" s="95" t="e">
        <f>'2026 год_ИСХ'!#REF!+'2026 год_ИСХ'!#REF!</f>
        <v>#REF!</v>
      </c>
      <c r="S91" s="95" t="e">
        <f>'2026 год_ИСХ'!#REF!+'2026 год_ИСХ'!#REF!</f>
        <v>#REF!</v>
      </c>
      <c r="T91" s="97" t="e">
        <f>U91+V91</f>
        <v>#REF!</v>
      </c>
      <c r="U91" s="95" t="e">
        <f>'2026 год_ИСХ'!#REF!</f>
        <v>#REF!</v>
      </c>
      <c r="V91" s="96" t="e">
        <f>'2026 год_ИСХ'!#REF!</f>
        <v>#REF!</v>
      </c>
      <c r="W91" s="25" t="e">
        <f>X91+Y91</f>
        <v>#REF!</v>
      </c>
      <c r="X91" s="95" t="e">
        <f>'2026 год_ИСХ'!#REF!</f>
        <v>#REF!</v>
      </c>
      <c r="Y91" s="94" t="e">
        <f>'2026 год_ИСХ'!#REF!</f>
        <v>#REF!</v>
      </c>
      <c r="Z91" s="88">
        <f>'2026 год_ИСХ'!AA89</f>
        <v>937.89</v>
      </c>
      <c r="AA91" s="90">
        <f>'2026 год_ИСХ'!AD89</f>
        <v>1153.74</v>
      </c>
      <c r="AB91" s="90">
        <f>'2026 год_ИСХ'!Z89</f>
        <v>937.89</v>
      </c>
      <c r="AC91" s="90">
        <f>'2026 год_ИСХ'!AC89</f>
        <v>1153.74</v>
      </c>
      <c r="AD91" s="90">
        <f>'2026 год_ИСХ'!AA88</f>
        <v>27.3</v>
      </c>
      <c r="AE91" s="90">
        <f>'2026 год_ИСХ'!AD88</f>
        <v>28.24</v>
      </c>
      <c r="AF91" s="90">
        <f>'2026 год_ИСХ'!Z88</f>
        <v>27.3</v>
      </c>
      <c r="AG91" s="90">
        <f>'2026 год_ИСХ'!AC88</f>
        <v>28.24</v>
      </c>
      <c r="AH91" s="1"/>
      <c r="AI91" s="1"/>
      <c r="AJ91" s="1"/>
      <c r="AK91" s="1"/>
      <c r="AL91" s="1"/>
      <c r="AM91" s="1"/>
      <c r="AN91" s="1"/>
      <c r="AO91" s="1"/>
    </row>
    <row r="92" spans="1:41" s="240" customFormat="1">
      <c r="A92"/>
      <c r="B92" s="121"/>
      <c r="C92" s="23"/>
      <c r="D92" s="87"/>
      <c r="E92" s="133"/>
      <c r="F92" s="87"/>
      <c r="G92" s="125"/>
      <c r="H92" s="251"/>
      <c r="I92" s="252"/>
      <c r="J92" s="252"/>
      <c r="K92" s="253"/>
      <c r="L92" s="95"/>
      <c r="M92" s="96"/>
      <c r="N92" s="111"/>
      <c r="O92" s="208"/>
      <c r="P92" s="96"/>
      <c r="Q92" s="107"/>
      <c r="R92" s="95"/>
      <c r="S92" s="95"/>
      <c r="T92" s="97"/>
      <c r="U92" s="95"/>
      <c r="V92" s="96"/>
      <c r="W92" s="25"/>
      <c r="X92" s="95"/>
      <c r="Y92" s="94"/>
      <c r="Z92" s="88"/>
      <c r="AA92" s="90"/>
      <c r="AB92" s="90"/>
      <c r="AC92" s="90"/>
      <c r="AD92" s="90"/>
      <c r="AE92" s="90"/>
      <c r="AF92" s="90"/>
      <c r="AG92" s="90"/>
      <c r="AH92" s="1"/>
      <c r="AI92" s="1"/>
      <c r="AJ92" s="1"/>
      <c r="AK92" s="1"/>
      <c r="AL92" s="1"/>
      <c r="AM92" s="1"/>
      <c r="AN92" s="1"/>
      <c r="AO92" s="1"/>
    </row>
    <row r="93" spans="1:41" customFormat="1">
      <c r="A93">
        <f t="shared" ref="A93" si="91">A91+1</f>
        <v>44</v>
      </c>
      <c r="B93" s="121" t="str">
        <f t="shared" ref="B93" si="92">B91</f>
        <v>Курчатовский район</v>
      </c>
      <c r="C93" s="23">
        <f t="shared" si="73"/>
        <v>0</v>
      </c>
      <c r="D93" s="87" t="str">
        <f>'2026 год_ИСХ'!B90</f>
        <v>город Курчатов</v>
      </c>
      <c r="E93" s="133" t="str">
        <f>'2026 год_ИСХ'!G90</f>
        <v>открытая</v>
      </c>
      <c r="F93" s="87" t="str">
        <f>'2026 год_ИСХ'!C90</f>
        <v>АО «Концерн Росэнергоатом» (филиал «Курская атомная станция»)</v>
      </c>
      <c r="G93" s="244">
        <v>7721632827</v>
      </c>
      <c r="H93" s="114" t="e">
        <f>I93+J93</f>
        <v>#REF!</v>
      </c>
      <c r="I93" s="115" t="e">
        <f>O93+U93</f>
        <v>#REF!</v>
      </c>
      <c r="J93" s="115" t="e">
        <f>P93+V93</f>
        <v>#REF!</v>
      </c>
      <c r="K93" s="120" t="e">
        <f>L93+M93</f>
        <v>#REF!</v>
      </c>
      <c r="L93" s="119" t="e">
        <f>R93+X93</f>
        <v>#REF!</v>
      </c>
      <c r="M93" s="117" t="e">
        <f>S93+Y93</f>
        <v>#REF!</v>
      </c>
      <c r="N93" s="111" t="e">
        <f>O93+P93</f>
        <v>#REF!</v>
      </c>
      <c r="O93" s="110" t="e">
        <f>'2026 год_ИСХ'!#REF!+'2026 год_ИСХ'!#REF!</f>
        <v>#REF!</v>
      </c>
      <c r="P93" s="96" t="e">
        <f>'2026 год_ИСХ'!#REF!+'2026 год_ИСХ'!#REF!</f>
        <v>#REF!</v>
      </c>
      <c r="Q93" s="107" t="e">
        <f>R93+S93</f>
        <v>#REF!</v>
      </c>
      <c r="R93" s="95" t="e">
        <f>'2026 год_ИСХ'!#REF!+'2026 год_ИСХ'!#REF!</f>
        <v>#REF!</v>
      </c>
      <c r="S93" s="95" t="e">
        <f>'2026 год_ИСХ'!#REF!+'2026 год_ИСХ'!#REF!</f>
        <v>#REF!</v>
      </c>
      <c r="T93" s="97" t="e">
        <f>U93+V93</f>
        <v>#REF!</v>
      </c>
      <c r="U93" s="95" t="e">
        <f>'2026 год_ИСХ'!#REF!</f>
        <v>#REF!</v>
      </c>
      <c r="V93" s="96" t="e">
        <f>'2026 год_ИСХ'!#REF!</f>
        <v>#REF!</v>
      </c>
      <c r="W93" s="25" t="e">
        <f>X93+Y93</f>
        <v>#REF!</v>
      </c>
      <c r="X93" s="95" t="e">
        <f>'2026 год_ИСХ'!#REF!</f>
        <v>#REF!</v>
      </c>
      <c r="Y93" s="94" t="e">
        <f>'2026 год_ИСХ'!#REF!</f>
        <v>#REF!</v>
      </c>
      <c r="Z93" s="88">
        <f>'2026 год_ИСХ'!AA91</f>
        <v>372.88</v>
      </c>
      <c r="AA93" s="90">
        <f>'2026 год_ИСХ'!AD91</f>
        <v>429.23</v>
      </c>
      <c r="AB93" s="90">
        <f>'2026 год_ИСХ'!Z91</f>
        <v>372.88</v>
      </c>
      <c r="AC93" s="90">
        <f>'2026 год_ИСХ'!AC91</f>
        <v>429.23</v>
      </c>
      <c r="AD93" s="90">
        <f>'2026 год_ИСХ'!AA90</f>
        <v>27.3</v>
      </c>
      <c r="AE93" s="90">
        <f>'2026 год_ИСХ'!AD90</f>
        <v>28.24</v>
      </c>
      <c r="AF93" s="90">
        <f>'2026 год_ИСХ'!Z90</f>
        <v>27.3</v>
      </c>
      <c r="AG93" s="90">
        <f>'2026 год_ИСХ'!AC90</f>
        <v>28.24</v>
      </c>
    </row>
    <row r="94" spans="1:41" customFormat="1">
      <c r="B94" s="121"/>
      <c r="C94" s="23"/>
      <c r="D94" s="87"/>
      <c r="E94" s="133"/>
      <c r="F94" s="87"/>
      <c r="G94" s="125"/>
      <c r="H94" s="114"/>
      <c r="I94" s="115"/>
      <c r="J94" s="115"/>
      <c r="K94" s="120"/>
      <c r="L94" s="119"/>
      <c r="M94" s="117"/>
      <c r="N94" s="111"/>
      <c r="O94" s="110"/>
      <c r="P94" s="96"/>
      <c r="Q94" s="107"/>
      <c r="R94" s="95"/>
      <c r="S94" s="95"/>
      <c r="T94" s="97"/>
      <c r="U94" s="95"/>
      <c r="V94" s="96"/>
      <c r="W94" s="25"/>
      <c r="X94" s="95"/>
      <c r="Y94" s="94"/>
      <c r="Z94" s="88"/>
      <c r="AA94" s="90"/>
      <c r="AB94" s="90"/>
      <c r="AC94" s="90"/>
      <c r="AD94" s="90"/>
      <c r="AE94" s="90"/>
      <c r="AF94" s="90"/>
      <c r="AG94" s="90"/>
    </row>
    <row r="95" spans="1:41" customFormat="1">
      <c r="A95">
        <f t="shared" ref="A95" si="93">A93+1</f>
        <v>45</v>
      </c>
      <c r="B95" s="121" t="str">
        <f>'2026 год_ИСХ'!A92</f>
        <v>Щигровский район</v>
      </c>
      <c r="C95" s="23">
        <f t="shared" si="73"/>
        <v>0</v>
      </c>
      <c r="D95" s="87" t="str">
        <f>'2026 год_ИСХ'!B92</f>
        <v>г.Щигры</v>
      </c>
      <c r="E95" s="133" t="str">
        <f>'2026 год_ИСХ'!G92</f>
        <v>закрытая</v>
      </c>
      <c r="F95" s="87" t="str">
        <f>'2026 год_ИСХ'!C92</f>
        <v>ГУПКО "Курскоблжилкомхоз"</v>
      </c>
      <c r="G95" s="243">
        <v>4632024035</v>
      </c>
      <c r="H95" s="114" t="e">
        <f>I95+J95</f>
        <v>#REF!</v>
      </c>
      <c r="I95" s="115" t="e">
        <f>O95+U95</f>
        <v>#REF!</v>
      </c>
      <c r="J95" s="115" t="e">
        <f>P95+V95</f>
        <v>#REF!</v>
      </c>
      <c r="K95" s="120" t="e">
        <f>L95+M95</f>
        <v>#REF!</v>
      </c>
      <c r="L95" s="119" t="e">
        <f>R95+X95</f>
        <v>#REF!</v>
      </c>
      <c r="M95" s="117" t="e">
        <f>S95+Y95</f>
        <v>#REF!</v>
      </c>
      <c r="N95" s="111" t="e">
        <f>O95+P95</f>
        <v>#REF!</v>
      </c>
      <c r="O95" s="110" t="e">
        <f>'2026 год_ИСХ'!#REF!+'2026 год_ИСХ'!#REF!</f>
        <v>#REF!</v>
      </c>
      <c r="P95" s="96" t="e">
        <f>'2026 год_ИСХ'!#REF!+'2026 год_ИСХ'!#REF!</f>
        <v>#REF!</v>
      </c>
      <c r="Q95" s="249" t="e">
        <f>R95+S95</f>
        <v>#REF!</v>
      </c>
      <c r="R95" s="95" t="e">
        <f>'2026 год_ИСХ'!#REF!+'2026 год_ИСХ'!#REF!</f>
        <v>#REF!</v>
      </c>
      <c r="S95" s="95" t="e">
        <f>'2026 год_ИСХ'!#REF!+'2026 год_ИСХ'!#REF!</f>
        <v>#REF!</v>
      </c>
      <c r="T95" s="97" t="e">
        <f>U95+V95</f>
        <v>#REF!</v>
      </c>
      <c r="U95" s="95" t="e">
        <f>'2026 год_ИСХ'!#REF!</f>
        <v>#REF!</v>
      </c>
      <c r="V95" s="96" t="e">
        <f>'2026 год_ИСХ'!#REF!</f>
        <v>#REF!</v>
      </c>
      <c r="W95" s="25" t="e">
        <f>X95+Y95</f>
        <v>#REF!</v>
      </c>
      <c r="X95" s="95" t="e">
        <f>'2026 год_ИСХ'!#REF!</f>
        <v>#REF!</v>
      </c>
      <c r="Y95" s="94" t="e">
        <f>'2026 год_ИСХ'!#REF!</f>
        <v>#REF!</v>
      </c>
      <c r="Z95" s="88">
        <f>'2026 год_ИСХ'!AA93</f>
        <v>4580.9901999999993</v>
      </c>
      <c r="AA95" s="90">
        <f>'2026 год_ИСХ'!AD93</f>
        <v>5497.1858000000002</v>
      </c>
      <c r="AB95" s="90">
        <f>'2026 год_ИСХ'!Z93</f>
        <v>2357.63</v>
      </c>
      <c r="AC95" s="90">
        <f>'2026 год_ИСХ'!AC93</f>
        <v>2734.85</v>
      </c>
      <c r="AD95" s="90">
        <f>'2026 год_ИСХ'!AA92</f>
        <v>78.336199999999991</v>
      </c>
      <c r="AE95" s="90">
        <f>'2026 год_ИСХ'!AD92</f>
        <v>105.82279999999999</v>
      </c>
      <c r="AF95" s="90">
        <f>'2026 год_ИСХ'!Z92</f>
        <v>74.66</v>
      </c>
      <c r="AG95" s="90">
        <f>'2026 год_ИСХ'!AC92</f>
        <v>86.75</v>
      </c>
    </row>
    <row r="96" spans="1:41" customFormat="1">
      <c r="B96" s="121"/>
      <c r="C96" s="23"/>
      <c r="D96" s="87"/>
      <c r="E96" s="133"/>
      <c r="F96" s="87"/>
      <c r="G96" s="125"/>
      <c r="H96" s="114"/>
      <c r="I96" s="115"/>
      <c r="J96" s="115"/>
      <c r="K96" s="120"/>
      <c r="L96" s="119"/>
      <c r="M96" s="117"/>
      <c r="N96" s="111"/>
      <c r="O96" s="110"/>
      <c r="P96" s="96"/>
      <c r="Q96" s="107"/>
      <c r="R96" s="95"/>
      <c r="S96" s="95"/>
      <c r="T96" s="97"/>
      <c r="U96" s="95"/>
      <c r="V96" s="96"/>
      <c r="W96" s="25"/>
      <c r="X96" s="95"/>
      <c r="Y96" s="94"/>
      <c r="Z96" s="88"/>
      <c r="AA96" s="90"/>
      <c r="AB96" s="90"/>
      <c r="AC96" s="90"/>
      <c r="AD96" s="90"/>
      <c r="AE96" s="90"/>
      <c r="AF96" s="90"/>
      <c r="AG96" s="90"/>
    </row>
    <row r="97" spans="1:33" customFormat="1">
      <c r="A97">
        <f t="shared" ref="A97" si="94">A95+1</f>
        <v>46</v>
      </c>
      <c r="B97" s="121" t="str">
        <f t="shared" ref="B97" si="95">B95</f>
        <v>Щигровский район</v>
      </c>
      <c r="C97" s="23">
        <f t="shared" si="73"/>
        <v>0</v>
      </c>
      <c r="D97" s="87" t="str">
        <f>'2026 год_ИСХ'!B94</f>
        <v>г.Щигры</v>
      </c>
      <c r="E97" s="133" t="str">
        <f>'2026 год_ИСХ'!G94</f>
        <v>открытая</v>
      </c>
      <c r="F97" s="87" t="str">
        <f>'2026 год_ИСХ'!C94</f>
        <v>ГУПКО "Курскоблжилкомхоз"</v>
      </c>
      <c r="G97" s="243">
        <v>4632024035</v>
      </c>
      <c r="H97" s="114" t="e">
        <f>I97+J97</f>
        <v>#REF!</v>
      </c>
      <c r="I97" s="115" t="e">
        <f>O97+U97</f>
        <v>#REF!</v>
      </c>
      <c r="J97" s="115" t="e">
        <f>P97+V97</f>
        <v>#REF!</v>
      </c>
      <c r="K97" s="120" t="e">
        <f>L97+M97</f>
        <v>#REF!</v>
      </c>
      <c r="L97" s="119" t="e">
        <f>R97+X97</f>
        <v>#REF!</v>
      </c>
      <c r="M97" s="117" t="e">
        <f>S97+Y97</f>
        <v>#REF!</v>
      </c>
      <c r="N97" s="111" t="e">
        <f>O97+P97</f>
        <v>#REF!</v>
      </c>
      <c r="O97" s="110" t="e">
        <f>'2026 год_ИСХ'!#REF!+'2026 год_ИСХ'!#REF!</f>
        <v>#REF!</v>
      </c>
      <c r="P97" s="96" t="e">
        <f>'2026 год_ИСХ'!#REF!+'2026 год_ИСХ'!#REF!</f>
        <v>#REF!</v>
      </c>
      <c r="Q97" s="107" t="e">
        <f>R97+S97</f>
        <v>#REF!</v>
      </c>
      <c r="R97" s="95" t="e">
        <f>'2026 год_ИСХ'!#REF!+'2026 год_ИСХ'!#REF!</f>
        <v>#REF!</v>
      </c>
      <c r="S97" s="95" t="e">
        <f>'2026 год_ИСХ'!#REF!+'2026 год_ИСХ'!#REF!</f>
        <v>#REF!</v>
      </c>
      <c r="T97" s="97" t="e">
        <f>U97+V97</f>
        <v>#REF!</v>
      </c>
      <c r="U97" s="95" t="e">
        <f>'2026 год_ИСХ'!#REF!</f>
        <v>#REF!</v>
      </c>
      <c r="V97" s="96" t="e">
        <f>'2026 год_ИСХ'!#REF!</f>
        <v>#REF!</v>
      </c>
      <c r="W97" s="25" t="e">
        <f>X97+Y97</f>
        <v>#REF!</v>
      </c>
      <c r="X97" s="95" t="e">
        <f>'2026 год_ИСХ'!#REF!</f>
        <v>#REF!</v>
      </c>
      <c r="Y97" s="94" t="e">
        <f>'2026 год_ИСХ'!#REF!</f>
        <v>#REF!</v>
      </c>
      <c r="Z97" s="88">
        <f>'2026 год_ИСХ'!AA95</f>
        <v>4580.9901999999993</v>
      </c>
      <c r="AA97" s="90">
        <f>'2026 год_ИСХ'!AD95</f>
        <v>5497.1858000000002</v>
      </c>
      <c r="AB97" s="90">
        <f>'2026 год_ИСХ'!Z95</f>
        <v>2357.63</v>
      </c>
      <c r="AC97" s="90">
        <f>'2026 год_ИСХ'!AC95</f>
        <v>2734.85</v>
      </c>
      <c r="AD97" s="90">
        <f>'2026 год_ИСХ'!AA94</f>
        <v>78.336199999999991</v>
      </c>
      <c r="AE97" s="90">
        <f>'2026 год_ИСХ'!AD94</f>
        <v>105.82279999999999</v>
      </c>
      <c r="AF97" s="90">
        <f>'2026 год_ИСХ'!Z94</f>
        <v>74.66</v>
      </c>
      <c r="AG97" s="90">
        <f>'2026 год_ИСХ'!AC94</f>
        <v>86.75</v>
      </c>
    </row>
    <row r="98" spans="1:33" customFormat="1">
      <c r="B98" s="121"/>
      <c r="C98" s="23"/>
      <c r="D98" s="87"/>
      <c r="E98" s="133"/>
      <c r="F98" s="87"/>
      <c r="G98" s="125"/>
      <c r="H98" s="114"/>
      <c r="I98" s="115"/>
      <c r="J98" s="115"/>
      <c r="K98" s="120"/>
      <c r="L98" s="119"/>
      <c r="M98" s="117"/>
      <c r="N98" s="111"/>
      <c r="O98" s="110"/>
      <c r="P98" s="96"/>
      <c r="Q98" s="107"/>
      <c r="R98" s="95"/>
      <c r="S98" s="95"/>
      <c r="T98" s="97"/>
      <c r="U98" s="95"/>
      <c r="V98" s="96"/>
      <c r="W98" s="25"/>
      <c r="X98" s="95"/>
      <c r="Y98" s="94"/>
      <c r="Z98" s="88"/>
      <c r="AA98" s="90"/>
      <c r="AB98" s="90"/>
      <c r="AC98" s="90"/>
      <c r="AD98" s="90"/>
      <c r="AE98" s="90"/>
      <c r="AF98" s="90"/>
      <c r="AG98" s="90"/>
    </row>
    <row r="99" spans="1:33" customFormat="1">
      <c r="A99">
        <f t="shared" ref="A99" si="96">A97+1</f>
        <v>47</v>
      </c>
      <c r="B99" s="121" t="str">
        <f>'2026 год_ИСХ'!A96</f>
        <v>Льговский район</v>
      </c>
      <c r="C99" s="23">
        <f t="shared" si="73"/>
        <v>0</v>
      </c>
      <c r="D99" s="87" t="str">
        <f>'2026 год_ИСХ'!B96</f>
        <v>г.Льгов</v>
      </c>
      <c r="E99" s="133" t="str">
        <f>'2026 год_ИСХ'!G96</f>
        <v>Закрытая</v>
      </c>
      <c r="F99" s="87" t="str">
        <f>'2026 год_ИСХ'!C96</f>
        <v>ГУПКО "Курскоблжилкомхоз"</v>
      </c>
      <c r="G99" s="243">
        <v>4632024035</v>
      </c>
      <c r="H99" s="114" t="e">
        <f>I99+J99</f>
        <v>#REF!</v>
      </c>
      <c r="I99" s="115" t="e">
        <f>O99+U99</f>
        <v>#REF!</v>
      </c>
      <c r="J99" s="115" t="e">
        <f>P99+V99</f>
        <v>#REF!</v>
      </c>
      <c r="K99" s="120" t="e">
        <f>L99+M99</f>
        <v>#REF!</v>
      </c>
      <c r="L99" s="119" t="e">
        <f>R99+X99</f>
        <v>#REF!</v>
      </c>
      <c r="M99" s="117" t="e">
        <f>S99+Y99</f>
        <v>#REF!</v>
      </c>
      <c r="N99" s="111" t="e">
        <f>O99+P99</f>
        <v>#REF!</v>
      </c>
      <c r="O99" s="110" t="e">
        <f>'2026 год_ИСХ'!#REF!+'2026 год_ИСХ'!#REF!</f>
        <v>#REF!</v>
      </c>
      <c r="P99" s="96" t="e">
        <f>'2026 год_ИСХ'!#REF!+'2026 год_ИСХ'!#REF!</f>
        <v>#REF!</v>
      </c>
      <c r="Q99" s="249" t="e">
        <f>R99+S99</f>
        <v>#REF!</v>
      </c>
      <c r="R99" s="95" t="e">
        <f>'2026 год_ИСХ'!#REF!+'2026 год_ИСХ'!#REF!</f>
        <v>#REF!</v>
      </c>
      <c r="S99" s="95" t="e">
        <f>'2026 год_ИСХ'!#REF!+'2026 год_ИСХ'!#REF!</f>
        <v>#REF!</v>
      </c>
      <c r="T99" s="97" t="e">
        <f>U99+V99</f>
        <v>#REF!</v>
      </c>
      <c r="U99" s="95" t="e">
        <f>'2026 год_ИСХ'!#REF!</f>
        <v>#REF!</v>
      </c>
      <c r="V99" s="96" t="e">
        <f>'2026 год_ИСХ'!#REF!</f>
        <v>#REF!</v>
      </c>
      <c r="W99" s="25" t="e">
        <f>X99+Y99</f>
        <v>#REF!</v>
      </c>
      <c r="X99" s="95" t="e">
        <f>'2026 год_ИСХ'!#REF!</f>
        <v>#REF!</v>
      </c>
      <c r="Y99" s="94" t="e">
        <f>'2026 год_ИСХ'!#REF!</f>
        <v>#REF!</v>
      </c>
      <c r="Z99" s="88">
        <f>'2026 год_ИСХ'!AA97</f>
        <v>4580.9901999999993</v>
      </c>
      <c r="AA99" s="90">
        <f>'2026 год_ИСХ'!AD97</f>
        <v>5497.1858000000002</v>
      </c>
      <c r="AB99" s="90">
        <f>'2026 год_ИСХ'!Z97</f>
        <v>0</v>
      </c>
      <c r="AC99" s="90">
        <f>'2026 год_ИСХ'!AC97</f>
        <v>0</v>
      </c>
      <c r="AD99" s="90">
        <f>'2026 год_ИСХ'!AA96</f>
        <v>78.580199999999991</v>
      </c>
      <c r="AE99" s="90">
        <f>'2026 год_ИСХ'!AD96</f>
        <v>80.495599999999996</v>
      </c>
      <c r="AF99" s="90">
        <f>'2026 год_ИСХ'!Z96</f>
        <v>0</v>
      </c>
      <c r="AG99" s="90">
        <f>'2026 год_ИСХ'!AC96</f>
        <v>0</v>
      </c>
    </row>
    <row r="100" spans="1:33" customFormat="1">
      <c r="B100" s="121"/>
      <c r="C100" s="23"/>
      <c r="D100" s="87"/>
      <c r="E100" s="133"/>
      <c r="F100" s="87"/>
      <c r="G100" s="125"/>
      <c r="H100" s="114"/>
      <c r="I100" s="115"/>
      <c r="J100" s="115"/>
      <c r="K100" s="120"/>
      <c r="L100" s="119"/>
      <c r="M100" s="117"/>
      <c r="N100" s="111"/>
      <c r="O100" s="110"/>
      <c r="P100" s="96"/>
      <c r="Q100" s="107"/>
      <c r="R100" s="95"/>
      <c r="S100" s="95"/>
      <c r="T100" s="97"/>
      <c r="U100" s="95"/>
      <c r="V100" s="96"/>
      <c r="W100" s="25"/>
      <c r="X100" s="95"/>
      <c r="Y100" s="94"/>
      <c r="Z100" s="88"/>
      <c r="AA100" s="90"/>
      <c r="AB100" s="90"/>
      <c r="AC100" s="90"/>
      <c r="AD100" s="90"/>
      <c r="AE100" s="90"/>
      <c r="AF100" s="90"/>
      <c r="AG100" s="90"/>
    </row>
    <row r="101" spans="1:33" customFormat="1">
      <c r="A101">
        <f t="shared" ref="A101:A163" si="97">A99+1</f>
        <v>48</v>
      </c>
      <c r="B101" s="121" t="str">
        <f>'2026 год_ИСХ'!A98</f>
        <v>Фатежский район</v>
      </c>
      <c r="C101" s="23">
        <f t="shared" si="73"/>
        <v>0</v>
      </c>
      <c r="D101" s="87" t="str">
        <f>'2026 год_ИСХ'!B98</f>
        <v>г.Фатеж</v>
      </c>
      <c r="E101" s="133" t="str">
        <f>'2026 год_ИСХ'!G98</f>
        <v>Закрытая</v>
      </c>
      <c r="F101" s="87" t="str">
        <f>'2026 год_ИСХ'!C98</f>
        <v>ГУПКО "Курскоблжилкомхоз"</v>
      </c>
      <c r="G101" s="243">
        <v>4632024035</v>
      </c>
      <c r="H101" s="114" t="e">
        <f>I101+J101</f>
        <v>#REF!</v>
      </c>
      <c r="I101" s="115" t="e">
        <f>O101+U101</f>
        <v>#REF!</v>
      </c>
      <c r="J101" s="115" t="e">
        <f>P101+V101</f>
        <v>#REF!</v>
      </c>
      <c r="K101" s="120" t="e">
        <f>L101+M101</f>
        <v>#REF!</v>
      </c>
      <c r="L101" s="119" t="e">
        <f>R101+X101</f>
        <v>#REF!</v>
      </c>
      <c r="M101" s="117" t="e">
        <f>S101+Y101</f>
        <v>#REF!</v>
      </c>
      <c r="N101" s="111" t="e">
        <f>O101+P101</f>
        <v>#REF!</v>
      </c>
      <c r="O101" s="110" t="e">
        <f>'2026 год_ИСХ'!#REF!+'2026 год_ИСХ'!#REF!</f>
        <v>#REF!</v>
      </c>
      <c r="P101" s="96" t="e">
        <f>'2026 год_ИСХ'!#REF!+'2026 год_ИСХ'!#REF!</f>
        <v>#REF!</v>
      </c>
      <c r="Q101" s="249" t="e">
        <f>R101+S101</f>
        <v>#REF!</v>
      </c>
      <c r="R101" s="95" t="e">
        <f>'2026 год_ИСХ'!#REF!+'2026 год_ИСХ'!#REF!</f>
        <v>#REF!</v>
      </c>
      <c r="S101" s="95" t="e">
        <f>'2026 год_ИСХ'!#REF!+'2026 год_ИСХ'!#REF!</f>
        <v>#REF!</v>
      </c>
      <c r="T101" s="97" t="e">
        <f>U101+V101</f>
        <v>#REF!</v>
      </c>
      <c r="U101" s="95" t="e">
        <f>'2026 год_ИСХ'!#REF!</f>
        <v>#REF!</v>
      </c>
      <c r="V101" s="96" t="e">
        <f>'2026 год_ИСХ'!#REF!</f>
        <v>#REF!</v>
      </c>
      <c r="W101" s="25" t="e">
        <f>X101+Y101</f>
        <v>#REF!</v>
      </c>
      <c r="X101" s="95" t="e">
        <f>'2026 год_ИСХ'!#REF!</f>
        <v>#REF!</v>
      </c>
      <c r="Y101" s="94" t="e">
        <f>'2026 год_ИСХ'!#REF!</f>
        <v>#REF!</v>
      </c>
      <c r="Z101" s="88">
        <f>'2026 год_ИСХ'!AA99</f>
        <v>4580.9901999999993</v>
      </c>
      <c r="AA101" s="90">
        <f>'2026 год_ИСХ'!AD99</f>
        <v>5497.1858000000002</v>
      </c>
      <c r="AB101" s="90">
        <f>'2026 год_ИСХ'!Z99</f>
        <v>0</v>
      </c>
      <c r="AC101" s="90">
        <f>'2026 год_ИСХ'!AC99</f>
        <v>0</v>
      </c>
      <c r="AD101" s="90">
        <f>'2026 год_ИСХ'!AA98</f>
        <v>77.051999999999992</v>
      </c>
      <c r="AE101" s="90">
        <f>'2026 год_ИСХ'!AD98</f>
        <v>104.08799999999999</v>
      </c>
      <c r="AF101" s="90">
        <f>'2026 год_ИСХ'!Z98</f>
        <v>0</v>
      </c>
      <c r="AG101" s="90">
        <f>'2026 год_ИСХ'!AC98</f>
        <v>0</v>
      </c>
    </row>
    <row r="102" spans="1:33" customFormat="1">
      <c r="B102" s="121"/>
      <c r="C102" s="23"/>
      <c r="D102" s="87"/>
      <c r="E102" s="133"/>
      <c r="F102" s="87"/>
      <c r="G102" s="125"/>
      <c r="H102" s="114"/>
      <c r="I102" s="115"/>
      <c r="J102" s="115"/>
      <c r="K102" s="120"/>
      <c r="L102" s="119"/>
      <c r="M102" s="117"/>
      <c r="N102" s="111"/>
      <c r="O102" s="110"/>
      <c r="P102" s="96"/>
      <c r="Q102" s="107"/>
      <c r="R102" s="95"/>
      <c r="S102" s="95"/>
      <c r="T102" s="97"/>
      <c r="U102" s="95"/>
      <c r="V102" s="96"/>
      <c r="W102" s="25"/>
      <c r="X102" s="95"/>
      <c r="Y102" s="94"/>
      <c r="Z102" s="88"/>
      <c r="AA102" s="90"/>
      <c r="AB102" s="90"/>
      <c r="AC102" s="90"/>
      <c r="AD102" s="90"/>
      <c r="AE102" s="90"/>
      <c r="AF102" s="90"/>
      <c r="AG102" s="90"/>
    </row>
    <row r="103" spans="1:33" customFormat="1">
      <c r="A103">
        <f t="shared" si="97"/>
        <v>49</v>
      </c>
      <c r="B103" s="121"/>
      <c r="C103" s="23"/>
      <c r="D103" s="87"/>
      <c r="E103" s="133"/>
      <c r="F103" s="87"/>
      <c r="G103" s="125"/>
      <c r="H103" s="114"/>
      <c r="I103" s="115"/>
      <c r="J103" s="115"/>
      <c r="K103" s="120"/>
      <c r="L103" s="119"/>
      <c r="M103" s="117"/>
      <c r="N103" s="111"/>
      <c r="O103" s="110"/>
      <c r="P103" s="96"/>
      <c r="Q103" s="107"/>
      <c r="R103" s="95"/>
      <c r="S103" s="95"/>
      <c r="T103" s="97"/>
      <c r="U103" s="95"/>
      <c r="V103" s="96"/>
      <c r="W103" s="25"/>
      <c r="X103" s="95"/>
      <c r="Y103" s="94"/>
      <c r="Z103" s="88"/>
      <c r="AA103" s="90"/>
      <c r="AB103" s="90"/>
      <c r="AC103" s="90"/>
      <c r="AD103" s="90"/>
      <c r="AE103" s="90"/>
      <c r="AF103" s="90"/>
      <c r="AG103" s="90"/>
    </row>
    <row r="104" spans="1:33" customFormat="1">
      <c r="B104" s="121"/>
      <c r="C104" s="23"/>
      <c r="D104" s="87"/>
      <c r="E104" s="133"/>
      <c r="F104" s="87"/>
      <c r="G104" s="125"/>
      <c r="H104" s="114"/>
      <c r="I104" s="115"/>
      <c r="J104" s="115"/>
      <c r="K104" s="120"/>
      <c r="L104" s="119"/>
      <c r="M104" s="117"/>
      <c r="N104" s="111"/>
      <c r="O104" s="110"/>
      <c r="P104" s="96"/>
      <c r="Q104" s="107"/>
      <c r="R104" s="95"/>
      <c r="S104" s="95"/>
      <c r="T104" s="97"/>
      <c r="U104" s="95"/>
      <c r="V104" s="96"/>
      <c r="W104" s="25"/>
      <c r="X104" s="95"/>
      <c r="Y104" s="94"/>
      <c r="Z104" s="88"/>
      <c r="AA104" s="90"/>
      <c r="AB104" s="90"/>
      <c r="AC104" s="90"/>
      <c r="AD104" s="90"/>
      <c r="AE104" s="90"/>
      <c r="AF104" s="90"/>
      <c r="AG104" s="90"/>
    </row>
    <row r="105" spans="1:33" customFormat="1">
      <c r="A105">
        <f t="shared" si="97"/>
        <v>50</v>
      </c>
      <c r="B105" s="121"/>
      <c r="C105" s="23"/>
      <c r="D105" s="87"/>
      <c r="E105" s="133"/>
      <c r="F105" s="87"/>
      <c r="G105" s="125"/>
      <c r="H105" s="114"/>
      <c r="I105" s="115"/>
      <c r="J105" s="115"/>
      <c r="K105" s="120"/>
      <c r="L105" s="119"/>
      <c r="M105" s="117"/>
      <c r="N105" s="111"/>
      <c r="O105" s="110"/>
      <c r="P105" s="96"/>
      <c r="Q105" s="107"/>
      <c r="R105" s="95"/>
      <c r="S105" s="95"/>
      <c r="T105" s="97"/>
      <c r="U105" s="95"/>
      <c r="V105" s="96"/>
      <c r="W105" s="25"/>
      <c r="X105" s="95"/>
      <c r="Y105" s="94"/>
      <c r="Z105" s="88"/>
      <c r="AA105" s="90"/>
      <c r="AB105" s="90"/>
      <c r="AC105" s="90"/>
      <c r="AD105" s="90"/>
      <c r="AE105" s="90"/>
      <c r="AF105" s="90"/>
      <c r="AG105" s="90"/>
    </row>
    <row r="106" spans="1:33" customFormat="1">
      <c r="B106" s="121"/>
      <c r="C106" s="23"/>
      <c r="D106" s="87"/>
      <c r="E106" s="133"/>
      <c r="F106" s="87"/>
      <c r="G106" s="125"/>
      <c r="H106" s="114"/>
      <c r="I106" s="115"/>
      <c r="J106" s="115"/>
      <c r="K106" s="120"/>
      <c r="L106" s="119"/>
      <c r="M106" s="117"/>
      <c r="N106" s="111"/>
      <c r="O106" s="110"/>
      <c r="P106" s="96"/>
      <c r="Q106" s="107"/>
      <c r="R106" s="95"/>
      <c r="S106" s="95"/>
      <c r="T106" s="97"/>
      <c r="U106" s="95"/>
      <c r="V106" s="96"/>
      <c r="W106" s="25"/>
      <c r="X106" s="95"/>
      <c r="Y106" s="94"/>
      <c r="Z106" s="88"/>
      <c r="AA106" s="90"/>
      <c r="AB106" s="90"/>
      <c r="AC106" s="90"/>
      <c r="AD106" s="90"/>
      <c r="AE106" s="90"/>
      <c r="AF106" s="90"/>
      <c r="AG106" s="90"/>
    </row>
    <row r="107" spans="1:33" customFormat="1">
      <c r="A107">
        <f t="shared" si="97"/>
        <v>51</v>
      </c>
      <c r="B107" s="121"/>
      <c r="C107" s="23"/>
      <c r="D107" s="87"/>
      <c r="E107" s="133"/>
      <c r="F107" s="87"/>
      <c r="G107" s="125"/>
      <c r="H107" s="114"/>
      <c r="I107" s="115"/>
      <c r="J107" s="115"/>
      <c r="K107" s="120"/>
      <c r="L107" s="119"/>
      <c r="M107" s="117"/>
      <c r="N107" s="111"/>
      <c r="O107" s="110"/>
      <c r="P107" s="96"/>
      <c r="Q107" s="107"/>
      <c r="R107" s="95"/>
      <c r="S107" s="95"/>
      <c r="T107" s="97"/>
      <c r="U107" s="95"/>
      <c r="V107" s="96"/>
      <c r="W107" s="25"/>
      <c r="X107" s="95"/>
      <c r="Y107" s="94"/>
      <c r="Z107" s="88"/>
      <c r="AA107" s="90"/>
      <c r="AB107" s="90"/>
      <c r="AC107" s="90"/>
      <c r="AD107" s="90"/>
      <c r="AE107" s="90"/>
      <c r="AF107" s="90"/>
      <c r="AG107" s="90"/>
    </row>
    <row r="108" spans="1:33" customFormat="1">
      <c r="B108" s="121"/>
      <c r="C108" s="23"/>
      <c r="D108" s="87"/>
      <c r="E108" s="133"/>
      <c r="F108" s="87"/>
      <c r="G108" s="125"/>
      <c r="H108" s="114"/>
      <c r="I108" s="115"/>
      <c r="J108" s="115"/>
      <c r="K108" s="120"/>
      <c r="L108" s="119"/>
      <c r="M108" s="117"/>
      <c r="N108" s="111"/>
      <c r="O108" s="110"/>
      <c r="P108" s="96"/>
      <c r="Q108" s="107"/>
      <c r="R108" s="95"/>
      <c r="S108" s="95"/>
      <c r="T108" s="97"/>
      <c r="U108" s="95"/>
      <c r="V108" s="96"/>
      <c r="W108" s="25"/>
      <c r="X108" s="95"/>
      <c r="Y108" s="94"/>
      <c r="Z108" s="88"/>
      <c r="AA108" s="90"/>
      <c r="AB108" s="90"/>
      <c r="AC108" s="90"/>
      <c r="AD108" s="90"/>
      <c r="AE108" s="90"/>
      <c r="AF108" s="90"/>
      <c r="AG108" s="90"/>
    </row>
    <row r="109" spans="1:33" customFormat="1">
      <c r="A109">
        <f t="shared" si="97"/>
        <v>52</v>
      </c>
      <c r="B109" s="121"/>
      <c r="C109" s="23"/>
      <c r="D109" s="87"/>
      <c r="E109" s="133"/>
      <c r="F109" s="87"/>
      <c r="G109" s="125"/>
      <c r="H109" s="114"/>
      <c r="I109" s="115"/>
      <c r="J109" s="115"/>
      <c r="K109" s="120"/>
      <c r="L109" s="119"/>
      <c r="M109" s="117"/>
      <c r="N109" s="111"/>
      <c r="O109" s="110"/>
      <c r="P109" s="96"/>
      <c r="Q109" s="107"/>
      <c r="R109" s="95"/>
      <c r="S109" s="95"/>
      <c r="T109" s="97"/>
      <c r="U109" s="95"/>
      <c r="V109" s="96"/>
      <c r="W109" s="25"/>
      <c r="X109" s="95"/>
      <c r="Y109" s="94"/>
      <c r="Z109" s="88"/>
      <c r="AA109" s="90"/>
      <c r="AB109" s="90"/>
      <c r="AC109" s="90"/>
      <c r="AD109" s="90"/>
      <c r="AE109" s="90"/>
      <c r="AF109" s="90"/>
      <c r="AG109" s="90"/>
    </row>
    <row r="110" spans="1:33" customFormat="1">
      <c r="B110" s="121"/>
      <c r="C110" s="23"/>
      <c r="D110" s="87"/>
      <c r="E110" s="133"/>
      <c r="F110" s="87"/>
      <c r="G110" s="125"/>
      <c r="H110" s="114"/>
      <c r="I110" s="115"/>
      <c r="J110" s="115"/>
      <c r="K110" s="120"/>
      <c r="L110" s="119"/>
      <c r="M110" s="117"/>
      <c r="N110" s="111"/>
      <c r="O110" s="110"/>
      <c r="P110" s="96"/>
      <c r="Q110" s="107"/>
      <c r="R110" s="95"/>
      <c r="S110" s="95"/>
      <c r="T110" s="97"/>
      <c r="U110" s="95"/>
      <c r="V110" s="96"/>
      <c r="W110" s="25"/>
      <c r="X110" s="95"/>
      <c r="Y110" s="94"/>
      <c r="Z110" s="88"/>
      <c r="AA110" s="90"/>
      <c r="AB110" s="90"/>
      <c r="AC110" s="90"/>
      <c r="AD110" s="90"/>
      <c r="AE110" s="90"/>
      <c r="AF110" s="90"/>
      <c r="AG110" s="90"/>
    </row>
    <row r="111" spans="1:33" customFormat="1">
      <c r="A111">
        <f t="shared" si="97"/>
        <v>53</v>
      </c>
      <c r="B111" s="121"/>
      <c r="C111" s="23"/>
      <c r="D111" s="87"/>
      <c r="E111" s="133"/>
      <c r="F111" s="87"/>
      <c r="G111" s="125"/>
      <c r="H111" s="114"/>
      <c r="I111" s="115"/>
      <c r="J111" s="115"/>
      <c r="K111" s="120"/>
      <c r="L111" s="119"/>
      <c r="M111" s="117"/>
      <c r="N111" s="111"/>
      <c r="O111" s="110"/>
      <c r="P111" s="96"/>
      <c r="Q111" s="107"/>
      <c r="R111" s="95"/>
      <c r="S111" s="95"/>
      <c r="T111" s="97"/>
      <c r="U111" s="95"/>
      <c r="V111" s="96"/>
      <c r="W111" s="25"/>
      <c r="X111" s="95"/>
      <c r="Y111" s="94"/>
      <c r="Z111" s="88"/>
      <c r="AA111" s="90"/>
      <c r="AB111" s="90"/>
      <c r="AC111" s="90"/>
      <c r="AD111" s="90"/>
      <c r="AE111" s="90"/>
      <c r="AF111" s="90"/>
      <c r="AG111" s="90"/>
    </row>
    <row r="112" spans="1:33" customFormat="1">
      <c r="B112" s="121"/>
      <c r="C112" s="23"/>
      <c r="D112" s="87"/>
      <c r="E112" s="133"/>
      <c r="F112" s="87"/>
      <c r="G112" s="125"/>
      <c r="H112" s="114"/>
      <c r="I112" s="115"/>
      <c r="J112" s="115"/>
      <c r="K112" s="120"/>
      <c r="L112" s="119"/>
      <c r="M112" s="117"/>
      <c r="N112" s="111"/>
      <c r="O112" s="110"/>
      <c r="P112" s="96"/>
      <c r="Q112" s="107"/>
      <c r="R112" s="95"/>
      <c r="S112" s="95"/>
      <c r="T112" s="97"/>
      <c r="U112" s="95"/>
      <c r="V112" s="96"/>
      <c r="W112" s="25"/>
      <c r="X112" s="95"/>
      <c r="Y112" s="94"/>
      <c r="Z112" s="88"/>
      <c r="AA112" s="90"/>
      <c r="AB112" s="90"/>
      <c r="AC112" s="90"/>
      <c r="AD112" s="90"/>
      <c r="AE112" s="90"/>
      <c r="AF112" s="90"/>
      <c r="AG112" s="90"/>
    </row>
    <row r="113" spans="1:34" customFormat="1">
      <c r="A113">
        <f t="shared" si="97"/>
        <v>54</v>
      </c>
      <c r="B113" s="121"/>
      <c r="C113" s="23"/>
      <c r="D113" s="87"/>
      <c r="E113" s="133"/>
      <c r="F113" s="87"/>
      <c r="G113" s="125"/>
      <c r="H113" s="114"/>
      <c r="I113" s="115"/>
      <c r="J113" s="115"/>
      <c r="K113" s="120"/>
      <c r="L113" s="119"/>
      <c r="M113" s="117"/>
      <c r="N113" s="111"/>
      <c r="O113" s="110"/>
      <c r="P113" s="96"/>
      <c r="Q113" s="107"/>
      <c r="R113" s="95"/>
      <c r="S113" s="95"/>
      <c r="T113" s="97"/>
      <c r="U113" s="95"/>
      <c r="V113" s="96"/>
      <c r="W113" s="25"/>
      <c r="X113" s="95"/>
      <c r="Y113" s="94"/>
      <c r="Z113" s="88"/>
      <c r="AA113" s="90"/>
      <c r="AB113" s="90"/>
      <c r="AC113" s="90"/>
      <c r="AD113" s="90"/>
      <c r="AE113" s="90"/>
      <c r="AF113" s="90"/>
      <c r="AG113" s="90"/>
    </row>
    <row r="114" spans="1:34" customFormat="1">
      <c r="B114" s="121"/>
      <c r="C114" s="23"/>
      <c r="D114" s="87"/>
      <c r="E114" s="133"/>
      <c r="F114" s="87"/>
      <c r="G114" s="125"/>
      <c r="H114" s="114"/>
      <c r="I114" s="115"/>
      <c r="J114" s="115"/>
      <c r="K114" s="120"/>
      <c r="L114" s="119"/>
      <c r="M114" s="117"/>
      <c r="N114" s="111"/>
      <c r="O114" s="110"/>
      <c r="P114" s="96"/>
      <c r="Q114" s="107"/>
      <c r="R114" s="95"/>
      <c r="S114" s="95"/>
      <c r="T114" s="97"/>
      <c r="U114" s="95"/>
      <c r="V114" s="96"/>
      <c r="W114" s="25"/>
      <c r="X114" s="95"/>
      <c r="Y114" s="94"/>
      <c r="Z114" s="88"/>
      <c r="AA114" s="90"/>
      <c r="AB114" s="90"/>
      <c r="AC114" s="90"/>
      <c r="AD114" s="90"/>
      <c r="AE114" s="90"/>
      <c r="AF114" s="90"/>
      <c r="AG114" s="90"/>
    </row>
    <row r="115" spans="1:34" customFormat="1">
      <c r="A115">
        <f t="shared" si="97"/>
        <v>55</v>
      </c>
      <c r="B115" s="121"/>
      <c r="C115" s="23"/>
      <c r="D115" s="87"/>
      <c r="E115" s="133"/>
      <c r="F115" s="87"/>
      <c r="G115" s="125"/>
      <c r="H115" s="114"/>
      <c r="I115" s="115"/>
      <c r="J115" s="115"/>
      <c r="K115" s="120"/>
      <c r="L115" s="119"/>
      <c r="M115" s="117"/>
      <c r="N115" s="111"/>
      <c r="O115" s="110"/>
      <c r="P115" s="96"/>
      <c r="Q115" s="107"/>
      <c r="R115" s="95"/>
      <c r="S115" s="95"/>
      <c r="T115" s="97"/>
      <c r="U115" s="95"/>
      <c r="V115" s="96"/>
      <c r="W115" s="25"/>
      <c r="X115" s="95"/>
      <c r="Y115" s="94"/>
      <c r="Z115" s="88"/>
      <c r="AA115" s="90"/>
      <c r="AB115" s="90"/>
      <c r="AC115" s="90"/>
      <c r="AD115" s="90"/>
      <c r="AE115" s="90"/>
      <c r="AF115" s="90"/>
      <c r="AG115" s="90"/>
    </row>
    <row r="116" spans="1:34" customFormat="1">
      <c r="B116" s="121"/>
      <c r="C116" s="23"/>
      <c r="D116" s="87"/>
      <c r="E116" s="133"/>
      <c r="F116" s="87"/>
      <c r="G116" s="125"/>
      <c r="H116" s="114"/>
      <c r="I116" s="115"/>
      <c r="J116" s="115"/>
      <c r="K116" s="120"/>
      <c r="L116" s="119"/>
      <c r="M116" s="117"/>
      <c r="N116" s="111"/>
      <c r="O116" s="110"/>
      <c r="P116" s="96"/>
      <c r="Q116" s="107"/>
      <c r="R116" s="95"/>
      <c r="S116" s="95"/>
      <c r="T116" s="97"/>
      <c r="U116" s="95"/>
      <c r="V116" s="96"/>
      <c r="W116" s="25"/>
      <c r="X116" s="95"/>
      <c r="Y116" s="94"/>
      <c r="Z116" s="88"/>
      <c r="AA116" s="90"/>
      <c r="AB116" s="90"/>
      <c r="AC116" s="90"/>
      <c r="AD116" s="90"/>
      <c r="AE116" s="90"/>
      <c r="AF116" s="90"/>
      <c r="AG116" s="90"/>
    </row>
    <row r="117" spans="1:34" customFormat="1">
      <c r="A117">
        <f t="shared" si="97"/>
        <v>56</v>
      </c>
      <c r="B117" s="121"/>
      <c r="C117" s="23"/>
      <c r="D117" s="87"/>
      <c r="E117" s="133"/>
      <c r="F117" s="87"/>
      <c r="G117" s="125"/>
      <c r="H117" s="114"/>
      <c r="I117" s="115"/>
      <c r="J117" s="115"/>
      <c r="K117" s="120"/>
      <c r="L117" s="119"/>
      <c r="M117" s="117"/>
      <c r="N117" s="111"/>
      <c r="O117" s="110"/>
      <c r="P117" s="96"/>
      <c r="Q117" s="107"/>
      <c r="R117" s="95"/>
      <c r="S117" s="95"/>
      <c r="T117" s="97"/>
      <c r="U117" s="95"/>
      <c r="V117" s="96"/>
      <c r="W117" s="25"/>
      <c r="X117" s="95"/>
      <c r="Y117" s="94"/>
      <c r="Z117" s="88"/>
      <c r="AA117" s="90"/>
      <c r="AB117" s="90"/>
      <c r="AC117" s="90"/>
      <c r="AD117" s="90"/>
      <c r="AE117" s="90"/>
      <c r="AF117" s="90"/>
      <c r="AG117" s="90"/>
    </row>
    <row r="118" spans="1:34" customFormat="1">
      <c r="B118" s="121"/>
      <c r="C118" s="23"/>
      <c r="D118" s="87"/>
      <c r="E118" s="133"/>
      <c r="F118" s="87"/>
      <c r="G118" s="125"/>
      <c r="H118" s="114"/>
      <c r="I118" s="115"/>
      <c r="J118" s="115"/>
      <c r="K118" s="120"/>
      <c r="L118" s="119"/>
      <c r="M118" s="117"/>
      <c r="N118" s="111"/>
      <c r="O118" s="110"/>
      <c r="P118" s="96"/>
      <c r="Q118" s="107"/>
      <c r="R118" s="95"/>
      <c r="S118" s="95"/>
      <c r="T118" s="97"/>
      <c r="U118" s="95"/>
      <c r="V118" s="96"/>
      <c r="W118" s="25"/>
      <c r="X118" s="95"/>
      <c r="Y118" s="94"/>
      <c r="Z118" s="88"/>
      <c r="AA118" s="90"/>
      <c r="AB118" s="90"/>
      <c r="AC118" s="90"/>
      <c r="AD118" s="90"/>
      <c r="AE118" s="90"/>
      <c r="AF118" s="90"/>
      <c r="AG118" s="90"/>
    </row>
    <row r="119" spans="1:34" customFormat="1">
      <c r="A119">
        <f t="shared" si="97"/>
        <v>57</v>
      </c>
      <c r="B119" s="121"/>
      <c r="C119" s="23"/>
      <c r="D119" s="87"/>
      <c r="E119" s="133"/>
      <c r="F119" s="87"/>
      <c r="G119" s="125"/>
      <c r="H119" s="114"/>
      <c r="I119" s="115"/>
      <c r="J119" s="115"/>
      <c r="K119" s="120"/>
      <c r="L119" s="119"/>
      <c r="M119" s="117"/>
      <c r="N119" s="111"/>
      <c r="O119" s="110"/>
      <c r="P119" s="96"/>
      <c r="Q119" s="107"/>
      <c r="R119" s="95"/>
      <c r="S119" s="95"/>
      <c r="T119" s="97"/>
      <c r="U119" s="95"/>
      <c r="V119" s="96"/>
      <c r="W119" s="25"/>
      <c r="X119" s="95"/>
      <c r="Y119" s="94"/>
      <c r="Z119" s="88"/>
      <c r="AA119" s="90"/>
      <c r="AB119" s="90"/>
      <c r="AC119" s="90"/>
      <c r="AD119" s="90"/>
      <c r="AE119" s="90"/>
      <c r="AF119" s="90"/>
      <c r="AG119" s="90"/>
    </row>
    <row r="120" spans="1:34" customFormat="1">
      <c r="B120" s="121"/>
      <c r="C120" s="23"/>
      <c r="D120" s="87"/>
      <c r="E120" s="133"/>
      <c r="F120" s="87"/>
      <c r="G120" s="125"/>
      <c r="H120" s="114"/>
      <c r="I120" s="115"/>
      <c r="J120" s="115"/>
      <c r="K120" s="120"/>
      <c r="L120" s="119"/>
      <c r="M120" s="117"/>
      <c r="N120" s="111"/>
      <c r="O120" s="110"/>
      <c r="P120" s="96"/>
      <c r="Q120" s="107"/>
      <c r="R120" s="95"/>
      <c r="S120" s="95"/>
      <c r="T120" s="97"/>
      <c r="U120" s="95"/>
      <c r="V120" s="96"/>
      <c r="W120" s="25"/>
      <c r="X120" s="95"/>
      <c r="Y120" s="94"/>
      <c r="Z120" s="88"/>
      <c r="AA120" s="90"/>
      <c r="AB120" s="90"/>
      <c r="AC120" s="90"/>
      <c r="AD120" s="90"/>
      <c r="AE120" s="90"/>
      <c r="AF120" s="90"/>
      <c r="AG120" s="90"/>
    </row>
    <row r="121" spans="1:34" customFormat="1">
      <c r="A121">
        <f t="shared" si="97"/>
        <v>58</v>
      </c>
      <c r="B121" s="121"/>
      <c r="C121" s="23"/>
      <c r="D121" s="87"/>
      <c r="E121" s="133"/>
      <c r="F121" s="87"/>
      <c r="G121" s="125"/>
      <c r="H121" s="114"/>
      <c r="I121" s="115"/>
      <c r="J121" s="115"/>
      <c r="K121" s="120"/>
      <c r="L121" s="119"/>
      <c r="M121" s="117"/>
      <c r="N121" s="111"/>
      <c r="O121" s="110"/>
      <c r="P121" s="96"/>
      <c r="Q121" s="107"/>
      <c r="R121" s="95"/>
      <c r="S121" s="95"/>
      <c r="T121" s="97"/>
      <c r="U121" s="95"/>
      <c r="V121" s="96"/>
      <c r="W121" s="25"/>
      <c r="X121" s="95"/>
      <c r="Y121" s="94"/>
      <c r="Z121" s="88"/>
      <c r="AA121" s="90"/>
      <c r="AB121" s="90"/>
      <c r="AC121" s="90"/>
      <c r="AD121" s="90"/>
      <c r="AE121" s="90"/>
      <c r="AF121" s="90"/>
      <c r="AG121" s="90"/>
    </row>
    <row r="122" spans="1:34" customFormat="1">
      <c r="B122" s="121"/>
      <c r="C122" s="23"/>
      <c r="D122" s="87"/>
      <c r="E122" s="133"/>
      <c r="F122" s="87"/>
      <c r="G122" s="125"/>
      <c r="H122" s="114"/>
      <c r="I122" s="115"/>
      <c r="J122" s="115"/>
      <c r="K122" s="120"/>
      <c r="L122" s="119"/>
      <c r="M122" s="117"/>
      <c r="N122" s="111"/>
      <c r="O122" s="110"/>
      <c r="P122" s="96"/>
      <c r="Q122" s="107"/>
      <c r="R122" s="95"/>
      <c r="S122" s="95"/>
      <c r="T122" s="97"/>
      <c r="U122" s="95"/>
      <c r="V122" s="96"/>
      <c r="W122" s="25"/>
      <c r="X122" s="95"/>
      <c r="Y122" s="94"/>
      <c r="Z122" s="88"/>
      <c r="AA122" s="90"/>
      <c r="AB122" s="90"/>
      <c r="AC122" s="90"/>
      <c r="AD122" s="90"/>
      <c r="AE122" s="90"/>
      <c r="AF122" s="90"/>
      <c r="AG122" s="90"/>
    </row>
    <row r="123" spans="1:34" customFormat="1">
      <c r="A123">
        <f t="shared" si="97"/>
        <v>59</v>
      </c>
      <c r="B123" s="121"/>
      <c r="C123" s="23"/>
      <c r="D123" s="87"/>
      <c r="E123" s="133"/>
      <c r="F123" s="87"/>
      <c r="G123" s="125"/>
      <c r="H123" s="114"/>
      <c r="I123" s="115"/>
      <c r="J123" s="115"/>
      <c r="K123" s="120"/>
      <c r="L123" s="119"/>
      <c r="M123" s="117"/>
      <c r="N123" s="111"/>
      <c r="O123" s="110"/>
      <c r="P123" s="96"/>
      <c r="Q123" s="107"/>
      <c r="R123" s="95"/>
      <c r="S123" s="95"/>
      <c r="T123" s="97"/>
      <c r="U123" s="95"/>
      <c r="V123" s="96"/>
      <c r="W123" s="25"/>
      <c r="X123" s="95"/>
      <c r="Y123" s="94"/>
      <c r="Z123" s="88"/>
      <c r="AA123" s="90"/>
      <c r="AB123" s="90"/>
      <c r="AC123" s="90"/>
      <c r="AD123" s="90"/>
      <c r="AE123" s="90"/>
      <c r="AF123" s="90"/>
      <c r="AG123" s="90"/>
    </row>
    <row r="124" spans="1:34" customFormat="1">
      <c r="B124" s="22"/>
      <c r="C124" s="23"/>
      <c r="D124" s="24"/>
      <c r="E124" s="134"/>
      <c r="F124" s="87"/>
      <c r="G124" s="126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4"/>
      <c r="V124" s="14"/>
      <c r="W124" s="14"/>
      <c r="X124" s="14"/>
      <c r="Y124" s="14"/>
      <c r="Z124" s="15"/>
      <c r="AA124" s="15"/>
      <c r="AB124" s="190"/>
      <c r="AC124" s="190"/>
      <c r="AD124" s="15"/>
      <c r="AE124" s="15"/>
      <c r="AF124" s="15"/>
      <c r="AG124" s="15"/>
      <c r="AH124" s="14"/>
    </row>
    <row r="125" spans="1:34" customFormat="1">
      <c r="A125">
        <f t="shared" si="97"/>
        <v>60</v>
      </c>
      <c r="B125" s="22"/>
      <c r="C125" s="23"/>
      <c r="D125" s="24"/>
      <c r="E125" s="134"/>
      <c r="F125" s="24"/>
      <c r="G125" s="127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5"/>
      <c r="AA125" s="15"/>
      <c r="AB125" s="190"/>
      <c r="AC125" s="190"/>
      <c r="AD125" s="15"/>
      <c r="AE125" s="15"/>
      <c r="AF125" s="15"/>
      <c r="AG125" s="15"/>
      <c r="AH125" s="14"/>
    </row>
    <row r="126" spans="1:34" customFormat="1">
      <c r="B126" s="22"/>
      <c r="C126" s="23"/>
      <c r="D126" s="24"/>
      <c r="E126" s="23"/>
      <c r="F126" s="24"/>
      <c r="G126" s="26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5"/>
      <c r="AA126" s="15"/>
      <c r="AB126" s="190"/>
      <c r="AC126" s="190"/>
      <c r="AD126" s="15"/>
      <c r="AE126" s="15"/>
      <c r="AF126" s="15"/>
      <c r="AG126" s="15"/>
      <c r="AH126" s="14"/>
    </row>
    <row r="127" spans="1:34" customFormat="1">
      <c r="A127">
        <f t="shared" si="97"/>
        <v>61</v>
      </c>
      <c r="B127" s="22"/>
      <c r="C127" s="23"/>
      <c r="D127" s="24"/>
      <c r="E127" s="134"/>
      <c r="F127" s="24"/>
      <c r="G127" s="127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5"/>
      <c r="AA127" s="15"/>
      <c r="AB127" s="190"/>
      <c r="AC127" s="190"/>
      <c r="AD127" s="15"/>
      <c r="AE127" s="15"/>
      <c r="AF127" s="15"/>
      <c r="AG127" s="15"/>
      <c r="AH127" s="14"/>
    </row>
    <row r="128" spans="1:34" customFormat="1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50"/>
      <c r="R128" s="14"/>
      <c r="S128" s="14"/>
      <c r="T128" s="14"/>
      <c r="U128" s="14"/>
      <c r="V128" s="14"/>
      <c r="W128" s="14"/>
      <c r="X128" s="14"/>
      <c r="Y128" s="14"/>
      <c r="Z128" s="15"/>
      <c r="AA128" s="15"/>
      <c r="AB128" s="190"/>
      <c r="AC128" s="190"/>
      <c r="AD128" s="15"/>
      <c r="AE128" s="15"/>
      <c r="AF128" s="15"/>
      <c r="AG128" s="15"/>
      <c r="AH128" s="14"/>
    </row>
    <row r="129" spans="1:33" customFormat="1">
      <c r="A129">
        <f t="shared" si="97"/>
        <v>62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50"/>
      <c r="R129" s="14"/>
      <c r="S129" s="14"/>
      <c r="T129" s="14"/>
      <c r="U129" s="14"/>
      <c r="V129" s="14"/>
      <c r="W129" s="14"/>
      <c r="X129" s="14"/>
      <c r="Y129" s="14"/>
      <c r="Z129" s="15"/>
      <c r="AA129" s="15"/>
      <c r="AB129" s="190"/>
      <c r="AC129" s="190"/>
      <c r="AD129" s="15"/>
      <c r="AE129" s="15"/>
      <c r="AF129" s="15"/>
      <c r="AG129" s="15"/>
    </row>
    <row r="130" spans="1:33" customFormat="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50"/>
      <c r="R130" s="14"/>
      <c r="S130" s="14"/>
      <c r="T130" s="14"/>
      <c r="U130" s="14"/>
      <c r="V130" s="14"/>
      <c r="W130" s="14"/>
      <c r="X130" s="14"/>
      <c r="Y130" s="14"/>
      <c r="Z130" s="15"/>
      <c r="AA130" s="15"/>
      <c r="AB130" s="190"/>
      <c r="AC130" s="190"/>
      <c r="AD130" s="15"/>
      <c r="AE130" s="15"/>
      <c r="AF130" s="15"/>
      <c r="AG130" s="15"/>
    </row>
    <row r="131" spans="1:33" customFormat="1">
      <c r="A131">
        <f t="shared" si="97"/>
        <v>63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50"/>
      <c r="R131" s="14"/>
      <c r="S131" s="14"/>
      <c r="T131" s="14"/>
      <c r="U131" s="14"/>
      <c r="V131" s="14"/>
      <c r="W131" s="14"/>
      <c r="X131" s="14"/>
      <c r="Y131" s="14"/>
      <c r="Z131" s="15"/>
      <c r="AA131" s="15"/>
      <c r="AB131" s="190"/>
      <c r="AC131" s="190"/>
      <c r="AD131" s="15"/>
      <c r="AE131" s="15"/>
      <c r="AF131" s="15"/>
      <c r="AG131" s="15"/>
    </row>
    <row r="132" spans="1:33" customFormat="1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50"/>
      <c r="R132" s="14"/>
      <c r="S132" s="14"/>
      <c r="T132" s="14"/>
      <c r="U132" s="14"/>
      <c r="V132" s="14"/>
      <c r="W132" s="14"/>
      <c r="X132" s="14"/>
      <c r="Y132" s="14"/>
      <c r="Z132" s="15"/>
      <c r="AA132" s="15"/>
      <c r="AB132" s="190"/>
      <c r="AC132" s="190"/>
      <c r="AD132" s="15"/>
      <c r="AE132" s="15"/>
      <c r="AF132" s="15"/>
      <c r="AG132" s="15"/>
    </row>
    <row r="133" spans="1:33" customFormat="1">
      <c r="A133">
        <f t="shared" si="97"/>
        <v>64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50"/>
      <c r="R133" s="14"/>
      <c r="S133" s="14"/>
      <c r="T133" s="14"/>
      <c r="U133" s="14"/>
      <c r="V133" s="14"/>
      <c r="W133" s="14"/>
      <c r="X133" s="14"/>
      <c r="Y133" s="14"/>
      <c r="Z133" s="15"/>
      <c r="AA133" s="15"/>
      <c r="AB133" s="190"/>
      <c r="AC133" s="190"/>
      <c r="AD133" s="15"/>
      <c r="AE133" s="15"/>
      <c r="AF133" s="15"/>
      <c r="AG133" s="15"/>
    </row>
    <row r="134" spans="1:33" customFormat="1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50"/>
      <c r="R134" s="14"/>
      <c r="S134" s="14"/>
      <c r="T134" s="14"/>
      <c r="U134" s="14"/>
      <c r="V134" s="14"/>
      <c r="W134" s="14"/>
      <c r="X134" s="14"/>
      <c r="Y134" s="14"/>
      <c r="Z134" s="15"/>
      <c r="AA134" s="15"/>
      <c r="AB134" s="190"/>
      <c r="AC134" s="190"/>
      <c r="AD134" s="15"/>
      <c r="AE134" s="15"/>
      <c r="AF134" s="15"/>
      <c r="AG134" s="15"/>
    </row>
    <row r="135" spans="1:33" customFormat="1">
      <c r="A135">
        <f t="shared" si="97"/>
        <v>65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50"/>
      <c r="R135" s="14"/>
      <c r="S135" s="14"/>
      <c r="T135" s="14"/>
      <c r="U135" s="14"/>
      <c r="V135" s="14"/>
      <c r="W135" s="14"/>
      <c r="X135" s="14"/>
      <c r="Y135" s="14"/>
      <c r="Z135" s="15"/>
      <c r="AA135" s="15"/>
      <c r="AB135" s="190"/>
      <c r="AC135" s="190"/>
      <c r="AD135" s="15"/>
      <c r="AE135" s="15"/>
      <c r="AF135" s="15"/>
      <c r="AG135" s="15"/>
    </row>
    <row r="136" spans="1:33" customFormat="1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50"/>
      <c r="R136" s="14"/>
      <c r="S136" s="14"/>
      <c r="T136" s="14"/>
      <c r="U136" s="14"/>
      <c r="V136" s="14"/>
      <c r="W136" s="14"/>
      <c r="X136" s="14"/>
      <c r="Y136" s="14"/>
      <c r="Z136" s="15"/>
      <c r="AA136" s="15"/>
      <c r="AB136" s="190"/>
      <c r="AC136" s="190"/>
      <c r="AD136" s="15"/>
      <c r="AE136" s="15"/>
      <c r="AF136" s="15"/>
      <c r="AG136" s="15"/>
    </row>
    <row r="137" spans="1:33" customFormat="1">
      <c r="A137">
        <f t="shared" si="97"/>
        <v>66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50"/>
      <c r="R137" s="14"/>
      <c r="S137" s="14"/>
      <c r="T137" s="14"/>
      <c r="U137" s="14"/>
      <c r="V137" s="14"/>
      <c r="W137" s="14"/>
      <c r="X137" s="14"/>
      <c r="Y137" s="14"/>
      <c r="Z137" s="15"/>
      <c r="AA137" s="15"/>
      <c r="AB137" s="190"/>
      <c r="AC137" s="190"/>
      <c r="AD137" s="15"/>
      <c r="AE137" s="15"/>
      <c r="AF137" s="15"/>
      <c r="AG137" s="15"/>
    </row>
    <row r="138" spans="1:33" customFormat="1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50"/>
      <c r="R138" s="14"/>
      <c r="S138" s="14"/>
      <c r="T138" s="14"/>
      <c r="U138" s="14"/>
      <c r="V138" s="14"/>
      <c r="W138" s="14"/>
      <c r="X138" s="14"/>
      <c r="Y138" s="14"/>
      <c r="Z138" s="15"/>
      <c r="AA138" s="15"/>
      <c r="AB138" s="190"/>
      <c r="AC138" s="190"/>
      <c r="AD138" s="15"/>
      <c r="AE138" s="15"/>
      <c r="AF138" s="15"/>
      <c r="AG138" s="15"/>
    </row>
    <row r="139" spans="1:33" customFormat="1">
      <c r="A139">
        <f t="shared" si="97"/>
        <v>67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50"/>
      <c r="R139" s="14"/>
      <c r="S139" s="14"/>
      <c r="T139" s="14"/>
      <c r="U139" s="14"/>
      <c r="V139" s="14"/>
      <c r="W139" s="14"/>
      <c r="X139" s="14"/>
      <c r="Y139" s="14"/>
      <c r="Z139" s="15"/>
      <c r="AA139" s="15"/>
      <c r="AB139" s="190"/>
      <c r="AC139" s="190"/>
      <c r="AD139" s="15"/>
      <c r="AE139" s="15"/>
      <c r="AF139" s="15"/>
      <c r="AG139" s="15"/>
    </row>
    <row r="140" spans="1:33" customFormat="1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50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90"/>
      <c r="AC140" s="190"/>
      <c r="AD140" s="15"/>
      <c r="AE140" s="15"/>
      <c r="AF140" s="15"/>
      <c r="AG140" s="15"/>
    </row>
    <row r="141" spans="1:33" customFormat="1">
      <c r="A141">
        <f t="shared" si="97"/>
        <v>68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50"/>
      <c r="R141" s="14"/>
      <c r="S141" s="14"/>
      <c r="T141" s="14"/>
      <c r="U141" s="14"/>
      <c r="V141" s="14"/>
      <c r="W141" s="14"/>
      <c r="X141" s="14"/>
      <c r="Y141" s="14"/>
      <c r="Z141" s="15"/>
      <c r="AA141" s="15"/>
      <c r="AB141" s="190"/>
      <c r="AC141" s="190"/>
      <c r="AD141" s="15"/>
      <c r="AE141" s="15"/>
      <c r="AF141" s="15"/>
      <c r="AG141" s="15"/>
    </row>
    <row r="142" spans="1:33" customFormat="1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5"/>
      <c r="AB142" s="190"/>
      <c r="AC142" s="190"/>
      <c r="AD142" s="15"/>
      <c r="AE142" s="15"/>
      <c r="AF142" s="15"/>
      <c r="AG142" s="15"/>
    </row>
    <row r="143" spans="1:33" customFormat="1">
      <c r="A143">
        <f t="shared" si="97"/>
        <v>69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5"/>
      <c r="AA143" s="15"/>
      <c r="AB143" s="190"/>
      <c r="AC143" s="190"/>
      <c r="AD143" s="15"/>
      <c r="AE143" s="15"/>
      <c r="AF143" s="15"/>
      <c r="AG143" s="15"/>
    </row>
    <row r="144" spans="1:33" customFormat="1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5"/>
      <c r="AA144" s="15"/>
      <c r="AB144" s="190"/>
      <c r="AC144" s="190"/>
      <c r="AD144" s="15"/>
      <c r="AE144" s="15"/>
      <c r="AF144" s="15"/>
      <c r="AG144" s="15"/>
    </row>
    <row r="145" spans="1:33" customFormat="1">
      <c r="A145">
        <f t="shared" si="97"/>
        <v>70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5"/>
      <c r="AA145" s="15"/>
      <c r="AB145" s="190"/>
      <c r="AC145" s="190"/>
      <c r="AD145" s="15"/>
      <c r="AE145" s="15"/>
      <c r="AF145" s="15"/>
      <c r="AG145" s="15"/>
    </row>
    <row r="146" spans="1:33" customFormat="1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5"/>
      <c r="AB146" s="190"/>
      <c r="AC146" s="190"/>
      <c r="AD146" s="15"/>
      <c r="AE146" s="15"/>
      <c r="AF146" s="15"/>
      <c r="AG146" s="15"/>
    </row>
    <row r="147" spans="1:33" customFormat="1">
      <c r="A147">
        <f t="shared" si="97"/>
        <v>71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5"/>
      <c r="AA147" s="15"/>
      <c r="AB147" s="190"/>
      <c r="AC147" s="190"/>
      <c r="AD147" s="15"/>
      <c r="AE147" s="15"/>
      <c r="AF147" s="15"/>
      <c r="AG147" s="15"/>
    </row>
    <row r="148" spans="1:33" customFormat="1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5"/>
      <c r="AA148" s="15"/>
      <c r="AB148" s="190"/>
      <c r="AC148" s="190"/>
      <c r="AD148" s="15"/>
      <c r="AE148" s="15"/>
      <c r="AF148" s="15"/>
      <c r="AG148" s="15"/>
    </row>
    <row r="149" spans="1:33" customFormat="1">
      <c r="A149">
        <f t="shared" si="97"/>
        <v>72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5"/>
      <c r="AA149" s="15"/>
      <c r="AB149" s="190"/>
      <c r="AC149" s="190"/>
      <c r="AD149" s="15"/>
      <c r="AE149" s="15"/>
      <c r="AF149" s="15"/>
      <c r="AG149" s="15"/>
    </row>
    <row r="150" spans="1:33" customFormat="1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5"/>
      <c r="AB150" s="190"/>
      <c r="AC150" s="190"/>
      <c r="AD150" s="15"/>
      <c r="AE150" s="15"/>
      <c r="AF150" s="15"/>
      <c r="AG150" s="15"/>
    </row>
    <row r="151" spans="1:33" customFormat="1">
      <c r="A151">
        <f t="shared" si="97"/>
        <v>73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5"/>
      <c r="AA151" s="15"/>
      <c r="AB151" s="190"/>
      <c r="AC151" s="190"/>
      <c r="AD151" s="15"/>
      <c r="AE151" s="15"/>
      <c r="AF151" s="15"/>
      <c r="AG151" s="15"/>
    </row>
    <row r="152" spans="1:33" customFormat="1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5"/>
      <c r="AA152" s="15"/>
      <c r="AB152" s="190"/>
      <c r="AC152" s="190"/>
      <c r="AD152" s="15"/>
      <c r="AE152" s="15"/>
      <c r="AF152" s="15"/>
      <c r="AG152" s="15"/>
    </row>
    <row r="153" spans="1:33" customFormat="1">
      <c r="A153">
        <f t="shared" si="97"/>
        <v>74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  <c r="AA153" s="15"/>
      <c r="AB153" s="190"/>
      <c r="AC153" s="190"/>
      <c r="AD153" s="15"/>
      <c r="AE153" s="15"/>
      <c r="AF153" s="15"/>
      <c r="AG153" s="15"/>
    </row>
    <row r="154" spans="1:33" customFormat="1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5"/>
      <c r="AA154" s="15"/>
      <c r="AB154" s="190"/>
      <c r="AC154" s="190"/>
      <c r="AD154" s="15"/>
      <c r="AE154" s="15"/>
      <c r="AF154" s="15"/>
      <c r="AG154" s="15"/>
    </row>
    <row r="155" spans="1:33" customFormat="1">
      <c r="A155">
        <f t="shared" si="97"/>
        <v>75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5"/>
      <c r="AA155" s="15"/>
      <c r="AB155" s="190"/>
      <c r="AC155" s="190"/>
      <c r="AD155" s="15"/>
      <c r="AE155" s="15"/>
      <c r="AF155" s="15"/>
      <c r="AG155" s="15"/>
    </row>
    <row r="156" spans="1:33" customFormat="1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5"/>
      <c r="AA156" s="15"/>
      <c r="AB156" s="190"/>
      <c r="AC156" s="190"/>
      <c r="AD156" s="15"/>
      <c r="AE156" s="15"/>
      <c r="AF156" s="15"/>
      <c r="AG156" s="15"/>
    </row>
    <row r="157" spans="1:33" customFormat="1">
      <c r="A157">
        <f t="shared" si="97"/>
        <v>76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5"/>
      <c r="AA157" s="15"/>
      <c r="AB157" s="190"/>
      <c r="AC157" s="190"/>
      <c r="AD157" s="15"/>
      <c r="AE157" s="15"/>
      <c r="AF157" s="15"/>
      <c r="AG157" s="15"/>
    </row>
    <row r="158" spans="1:33" customFormat="1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5"/>
      <c r="AA158" s="15"/>
      <c r="AB158" s="190"/>
      <c r="AC158" s="190"/>
      <c r="AD158" s="15"/>
      <c r="AE158" s="15"/>
      <c r="AF158" s="15"/>
      <c r="AG158" s="15"/>
    </row>
    <row r="159" spans="1:33" customFormat="1">
      <c r="A159">
        <f t="shared" si="97"/>
        <v>77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5"/>
      <c r="AA159" s="15"/>
      <c r="AB159" s="190"/>
      <c r="AC159" s="190"/>
      <c r="AD159" s="15"/>
      <c r="AE159" s="15"/>
      <c r="AF159" s="15"/>
      <c r="AG159" s="15"/>
    </row>
    <row r="160" spans="1:33" customFormat="1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5"/>
      <c r="AA160" s="15"/>
      <c r="AB160" s="190"/>
      <c r="AC160" s="190"/>
      <c r="AD160" s="15"/>
      <c r="AE160" s="15"/>
      <c r="AF160" s="15"/>
      <c r="AG160" s="15"/>
    </row>
    <row r="161" spans="1:33" customFormat="1">
      <c r="A161">
        <f t="shared" si="97"/>
        <v>78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5"/>
      <c r="AA161" s="15"/>
      <c r="AB161" s="190"/>
      <c r="AC161" s="190"/>
      <c r="AD161" s="15"/>
      <c r="AE161" s="15"/>
      <c r="AF161" s="15"/>
      <c r="AG161" s="15"/>
    </row>
    <row r="162" spans="1:33" customFormat="1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5"/>
      <c r="AA162" s="15"/>
      <c r="AB162" s="190"/>
      <c r="AC162" s="190"/>
      <c r="AD162" s="15"/>
      <c r="AE162" s="15"/>
      <c r="AF162" s="15"/>
      <c r="AG162" s="15"/>
    </row>
    <row r="163" spans="1:33" customFormat="1">
      <c r="A163">
        <f t="shared" si="97"/>
        <v>79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5"/>
      <c r="AA163" s="15"/>
      <c r="AB163" s="190"/>
      <c r="AC163" s="190"/>
      <c r="AD163" s="15"/>
      <c r="AE163" s="15"/>
      <c r="AF163" s="15"/>
      <c r="AG163" s="15"/>
    </row>
    <row r="164" spans="1:33" customFormat="1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5"/>
      <c r="AA164" s="15"/>
      <c r="AB164" s="190"/>
      <c r="AC164" s="190"/>
      <c r="AD164" s="15"/>
      <c r="AE164" s="15"/>
      <c r="AF164" s="15"/>
      <c r="AG164" s="15"/>
    </row>
    <row r="165" spans="1:33" customFormat="1">
      <c r="A165">
        <f t="shared" ref="A165:A227" si="98">A163+1</f>
        <v>80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5"/>
      <c r="AA165" s="15"/>
      <c r="AB165" s="190"/>
      <c r="AC165" s="190"/>
      <c r="AD165" s="15"/>
      <c r="AE165" s="15"/>
      <c r="AF165" s="15"/>
      <c r="AG165" s="15"/>
    </row>
    <row r="166" spans="1:33" customFormat="1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5"/>
      <c r="AB166" s="190"/>
      <c r="AC166" s="190"/>
      <c r="AD166" s="15"/>
      <c r="AE166" s="15"/>
      <c r="AF166" s="15"/>
      <c r="AG166" s="15"/>
    </row>
    <row r="167" spans="1:33" customFormat="1">
      <c r="A167">
        <f t="shared" si="98"/>
        <v>81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5"/>
      <c r="AA167" s="15"/>
      <c r="AB167" s="190"/>
      <c r="AC167" s="190"/>
      <c r="AD167" s="15"/>
      <c r="AE167" s="15"/>
      <c r="AF167" s="15"/>
      <c r="AG167" s="15"/>
    </row>
    <row r="168" spans="1:33" customFormat="1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5"/>
      <c r="AA168" s="15"/>
      <c r="AB168" s="190"/>
      <c r="AC168" s="190"/>
      <c r="AD168" s="15"/>
      <c r="AE168" s="15"/>
      <c r="AF168" s="15"/>
      <c r="AG168" s="15"/>
    </row>
    <row r="169" spans="1:33" customFormat="1">
      <c r="A169">
        <f t="shared" si="98"/>
        <v>82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5"/>
      <c r="AA169" s="15"/>
      <c r="AB169" s="190"/>
      <c r="AC169" s="190"/>
      <c r="AD169" s="15"/>
      <c r="AE169" s="15"/>
      <c r="AF169" s="15"/>
      <c r="AG169" s="15"/>
    </row>
    <row r="170" spans="1:33" customFormat="1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5"/>
      <c r="AB170" s="190"/>
      <c r="AC170" s="190"/>
      <c r="AD170" s="15"/>
      <c r="AE170" s="15"/>
      <c r="AF170" s="15"/>
      <c r="AG170" s="15"/>
    </row>
    <row r="171" spans="1:33" customFormat="1">
      <c r="A171">
        <f t="shared" si="98"/>
        <v>83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5"/>
      <c r="AA171" s="15"/>
      <c r="AB171" s="190"/>
      <c r="AC171" s="190"/>
      <c r="AD171" s="15"/>
      <c r="AE171" s="15"/>
      <c r="AF171" s="15"/>
      <c r="AG171" s="15"/>
    </row>
    <row r="172" spans="1:33" customFormat="1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5"/>
      <c r="AA172" s="15"/>
      <c r="AB172" s="190"/>
      <c r="AC172" s="190"/>
      <c r="AD172" s="15"/>
      <c r="AE172" s="15"/>
      <c r="AF172" s="15"/>
      <c r="AG172" s="15"/>
    </row>
    <row r="173" spans="1:33" customFormat="1">
      <c r="A173">
        <f t="shared" si="98"/>
        <v>84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5"/>
      <c r="AA173" s="15"/>
      <c r="AB173" s="190"/>
      <c r="AC173" s="190"/>
      <c r="AD173" s="15"/>
      <c r="AE173" s="15"/>
      <c r="AF173" s="15"/>
      <c r="AG173" s="15"/>
    </row>
    <row r="174" spans="1:33" customFormat="1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5"/>
      <c r="AB174" s="190"/>
      <c r="AC174" s="190"/>
      <c r="AD174" s="15"/>
      <c r="AE174" s="15"/>
      <c r="AF174" s="15"/>
      <c r="AG174" s="15"/>
    </row>
    <row r="175" spans="1:33" customFormat="1">
      <c r="A175">
        <f t="shared" si="98"/>
        <v>85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5"/>
      <c r="AA175" s="15"/>
      <c r="AB175" s="190"/>
      <c r="AC175" s="190"/>
      <c r="AD175" s="15"/>
      <c r="AE175" s="15"/>
      <c r="AF175" s="15"/>
      <c r="AG175" s="15"/>
    </row>
    <row r="176" spans="1:33" customFormat="1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5"/>
      <c r="AA176" s="15"/>
      <c r="AB176" s="190"/>
      <c r="AC176" s="190"/>
      <c r="AD176" s="15"/>
      <c r="AE176" s="15"/>
      <c r="AF176" s="15"/>
      <c r="AG176" s="15"/>
    </row>
    <row r="177" spans="1:33" customFormat="1">
      <c r="A177">
        <f t="shared" si="98"/>
        <v>86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5"/>
      <c r="AA177" s="15"/>
      <c r="AB177" s="190"/>
      <c r="AC177" s="190"/>
      <c r="AD177" s="15"/>
      <c r="AE177" s="15"/>
      <c r="AF177" s="15"/>
      <c r="AG177" s="15"/>
    </row>
    <row r="178" spans="1:33" customFormat="1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5"/>
      <c r="AB178" s="190"/>
      <c r="AC178" s="190"/>
      <c r="AD178" s="15"/>
      <c r="AE178" s="15"/>
      <c r="AF178" s="15"/>
      <c r="AG178" s="15"/>
    </row>
    <row r="179" spans="1:33" customFormat="1">
      <c r="A179">
        <f t="shared" si="98"/>
        <v>87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5"/>
      <c r="AA179" s="15"/>
      <c r="AB179" s="190"/>
      <c r="AC179" s="190"/>
      <c r="AD179" s="15"/>
      <c r="AE179" s="15"/>
      <c r="AF179" s="15"/>
      <c r="AG179" s="15"/>
    </row>
    <row r="180" spans="1:33" customFormat="1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5"/>
      <c r="AA180" s="15"/>
      <c r="AB180" s="190"/>
      <c r="AC180" s="190"/>
      <c r="AD180" s="15"/>
      <c r="AE180" s="15"/>
      <c r="AF180" s="15"/>
      <c r="AG180" s="15"/>
    </row>
    <row r="181" spans="1:33" customFormat="1">
      <c r="A181">
        <f t="shared" si="98"/>
        <v>88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5"/>
      <c r="AA181" s="15"/>
      <c r="AB181" s="190"/>
      <c r="AC181" s="190"/>
      <c r="AD181" s="15"/>
      <c r="AE181" s="15"/>
      <c r="AF181" s="15"/>
      <c r="AG181" s="15"/>
    </row>
    <row r="182" spans="1:33" customFormat="1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5"/>
      <c r="AB182" s="190"/>
      <c r="AC182" s="190"/>
      <c r="AD182" s="15"/>
      <c r="AE182" s="15"/>
      <c r="AF182" s="15"/>
      <c r="AG182" s="15"/>
    </row>
    <row r="183" spans="1:33" customFormat="1">
      <c r="A183">
        <f t="shared" si="98"/>
        <v>89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5"/>
      <c r="AA183" s="15"/>
      <c r="AB183" s="190"/>
      <c r="AC183" s="190"/>
      <c r="AD183" s="15"/>
      <c r="AE183" s="15"/>
      <c r="AF183" s="15"/>
      <c r="AG183" s="15"/>
    </row>
    <row r="184" spans="1:33" customFormat="1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5"/>
      <c r="AA184" s="15"/>
      <c r="AB184" s="190"/>
      <c r="AC184" s="190"/>
      <c r="AD184" s="15"/>
      <c r="AE184" s="15"/>
      <c r="AF184" s="15"/>
      <c r="AG184" s="15"/>
    </row>
    <row r="185" spans="1:33" customFormat="1">
      <c r="A185">
        <f t="shared" si="98"/>
        <v>90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5"/>
      <c r="AA185" s="15"/>
      <c r="AB185" s="190"/>
      <c r="AC185" s="190"/>
      <c r="AD185" s="15"/>
      <c r="AE185" s="15"/>
      <c r="AF185" s="15"/>
      <c r="AG185" s="15"/>
    </row>
    <row r="186" spans="1:33" customFormat="1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5"/>
      <c r="AB186" s="190"/>
      <c r="AC186" s="190"/>
      <c r="AD186" s="15"/>
      <c r="AE186" s="15"/>
      <c r="AF186" s="15"/>
      <c r="AG186" s="15"/>
    </row>
    <row r="187" spans="1:33" customFormat="1">
      <c r="A187">
        <f t="shared" si="98"/>
        <v>91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5"/>
      <c r="AA187" s="15"/>
      <c r="AB187" s="190"/>
      <c r="AC187" s="190"/>
      <c r="AD187" s="15"/>
      <c r="AE187" s="15"/>
      <c r="AF187" s="15"/>
      <c r="AG187" s="15"/>
    </row>
    <row r="188" spans="1:33" customFormat="1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90"/>
      <c r="AC188" s="190"/>
      <c r="AD188" s="15"/>
      <c r="AE188" s="15"/>
      <c r="AF188" s="15"/>
      <c r="AG188" s="15"/>
    </row>
    <row r="189" spans="1:33" customFormat="1">
      <c r="A189">
        <f t="shared" si="98"/>
        <v>92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5"/>
      <c r="AA189" s="15"/>
      <c r="AB189" s="190"/>
      <c r="AC189" s="190"/>
      <c r="AD189" s="15"/>
      <c r="AE189" s="15"/>
      <c r="AF189" s="15"/>
      <c r="AG189" s="15"/>
    </row>
    <row r="190" spans="1:33" customFormat="1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5"/>
      <c r="AB190" s="190"/>
      <c r="AC190" s="190"/>
      <c r="AD190" s="15"/>
      <c r="AE190" s="15"/>
      <c r="AF190" s="15"/>
      <c r="AG190" s="15"/>
    </row>
    <row r="191" spans="1:33" customFormat="1">
      <c r="A191">
        <f t="shared" si="98"/>
        <v>93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5"/>
      <c r="AA191" s="15"/>
      <c r="AB191" s="190"/>
      <c r="AC191" s="190"/>
      <c r="AD191" s="15"/>
      <c r="AE191" s="15"/>
      <c r="AF191" s="15"/>
      <c r="AG191" s="15"/>
    </row>
    <row r="192" spans="1:33" customFormat="1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5"/>
      <c r="AA192" s="15"/>
      <c r="AB192" s="190"/>
      <c r="AC192" s="190"/>
      <c r="AD192" s="15"/>
      <c r="AE192" s="15"/>
      <c r="AF192" s="15"/>
      <c r="AG192" s="15"/>
    </row>
    <row r="193" spans="1:33" customFormat="1">
      <c r="A193">
        <f t="shared" si="98"/>
        <v>94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5"/>
      <c r="AA193" s="15"/>
      <c r="AB193" s="190"/>
      <c r="AC193" s="190"/>
      <c r="AD193" s="15"/>
      <c r="AE193" s="15"/>
      <c r="AF193" s="15"/>
      <c r="AG193" s="15"/>
    </row>
    <row r="194" spans="1:33" customFormat="1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5"/>
      <c r="AB194" s="190"/>
      <c r="AC194" s="190"/>
      <c r="AD194" s="15"/>
      <c r="AE194" s="15"/>
      <c r="AF194" s="15"/>
      <c r="AG194" s="15"/>
    </row>
    <row r="195" spans="1:33" customFormat="1">
      <c r="A195">
        <f t="shared" si="98"/>
        <v>95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5"/>
      <c r="AA195" s="15"/>
      <c r="AB195" s="190"/>
      <c r="AC195" s="190"/>
      <c r="AD195" s="15"/>
      <c r="AE195" s="15"/>
      <c r="AF195" s="15"/>
      <c r="AG195" s="15"/>
    </row>
    <row r="196" spans="1:33" customFormat="1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5"/>
      <c r="AA196" s="15"/>
      <c r="AB196" s="190"/>
      <c r="AC196" s="190"/>
      <c r="AD196" s="15"/>
      <c r="AE196" s="15"/>
      <c r="AF196" s="15"/>
      <c r="AG196" s="15"/>
    </row>
    <row r="197" spans="1:33" customFormat="1">
      <c r="A197">
        <f t="shared" si="98"/>
        <v>96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5"/>
      <c r="AA197" s="15"/>
      <c r="AB197" s="190"/>
      <c r="AC197" s="190"/>
      <c r="AD197" s="15"/>
      <c r="AE197" s="15"/>
      <c r="AF197" s="15"/>
      <c r="AG197" s="15"/>
    </row>
    <row r="198" spans="1:33" customFormat="1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5"/>
      <c r="AB198" s="190"/>
      <c r="AC198" s="190"/>
      <c r="AD198" s="15"/>
      <c r="AE198" s="15"/>
      <c r="AF198" s="15"/>
      <c r="AG198" s="15"/>
    </row>
    <row r="199" spans="1:33" customFormat="1">
      <c r="A199">
        <f t="shared" si="98"/>
        <v>97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5"/>
      <c r="AA199" s="15"/>
      <c r="AB199" s="190"/>
      <c r="AC199" s="190"/>
      <c r="AD199" s="15"/>
      <c r="AE199" s="15"/>
      <c r="AF199" s="15"/>
      <c r="AG199" s="15"/>
    </row>
    <row r="200" spans="1:33" customFormat="1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5"/>
      <c r="AA200" s="15"/>
      <c r="AB200" s="190"/>
      <c r="AC200" s="190"/>
      <c r="AD200" s="15"/>
      <c r="AE200" s="15"/>
      <c r="AF200" s="15"/>
      <c r="AG200" s="15"/>
    </row>
    <row r="201" spans="1:33" customFormat="1">
      <c r="A201">
        <f t="shared" si="98"/>
        <v>98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5"/>
      <c r="AA201" s="15"/>
      <c r="AB201" s="190"/>
      <c r="AC201" s="190"/>
      <c r="AD201" s="15"/>
      <c r="AE201" s="15"/>
      <c r="AF201" s="15"/>
      <c r="AG201" s="15"/>
    </row>
    <row r="202" spans="1:33" customFormat="1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5"/>
      <c r="AB202" s="190"/>
      <c r="AC202" s="190"/>
      <c r="AD202" s="15"/>
      <c r="AE202" s="15"/>
      <c r="AF202" s="15"/>
      <c r="AG202" s="15"/>
    </row>
    <row r="203" spans="1:33" customFormat="1">
      <c r="A203">
        <f t="shared" si="98"/>
        <v>99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5"/>
      <c r="AA203" s="15"/>
      <c r="AB203" s="190"/>
      <c r="AC203" s="190"/>
      <c r="AD203" s="15"/>
      <c r="AE203" s="15"/>
      <c r="AF203" s="15"/>
      <c r="AG203" s="15"/>
    </row>
    <row r="204" spans="1:33" customFormat="1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5"/>
      <c r="AA204" s="15"/>
      <c r="AB204" s="190"/>
      <c r="AC204" s="190"/>
      <c r="AD204" s="15"/>
      <c r="AE204" s="15"/>
      <c r="AF204" s="15"/>
      <c r="AG204" s="15"/>
    </row>
    <row r="205" spans="1:33" customFormat="1">
      <c r="A205">
        <f t="shared" si="98"/>
        <v>100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5"/>
      <c r="AA205" s="15"/>
      <c r="AB205" s="190"/>
      <c r="AC205" s="190"/>
      <c r="AD205" s="15"/>
      <c r="AE205" s="15"/>
      <c r="AF205" s="15"/>
      <c r="AG205" s="15"/>
    </row>
    <row r="206" spans="1:33" customFormat="1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5"/>
      <c r="AA206" s="15"/>
      <c r="AB206" s="190"/>
      <c r="AC206" s="190"/>
      <c r="AD206" s="15"/>
      <c r="AE206" s="15"/>
      <c r="AF206" s="15"/>
      <c r="AG206" s="15"/>
    </row>
    <row r="207" spans="1:33" customFormat="1">
      <c r="A207">
        <f t="shared" si="98"/>
        <v>101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5"/>
      <c r="AA207" s="15"/>
      <c r="AB207" s="190"/>
      <c r="AC207" s="190"/>
      <c r="AD207" s="15"/>
      <c r="AE207" s="15"/>
      <c r="AF207" s="15"/>
      <c r="AG207" s="15"/>
    </row>
    <row r="208" spans="1:33" customFormat="1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5"/>
      <c r="AA208" s="15"/>
      <c r="AB208" s="190"/>
      <c r="AC208" s="190"/>
      <c r="AD208" s="15"/>
      <c r="AE208" s="15"/>
      <c r="AF208" s="15"/>
      <c r="AG208" s="15"/>
    </row>
    <row r="209" spans="1:33" customFormat="1">
      <c r="A209">
        <f t="shared" si="98"/>
        <v>102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5"/>
      <c r="AA209" s="15"/>
      <c r="AB209" s="190"/>
      <c r="AC209" s="190"/>
      <c r="AD209" s="15"/>
      <c r="AE209" s="15"/>
      <c r="AF209" s="15"/>
      <c r="AG209" s="15"/>
    </row>
    <row r="210" spans="1:33" customFormat="1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5"/>
      <c r="AA210" s="15"/>
      <c r="AB210" s="190"/>
      <c r="AC210" s="190"/>
      <c r="AD210" s="15"/>
      <c r="AE210" s="15"/>
      <c r="AF210" s="15"/>
      <c r="AG210" s="15"/>
    </row>
    <row r="211" spans="1:33" customFormat="1">
      <c r="A211">
        <f t="shared" si="98"/>
        <v>103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5"/>
      <c r="AA211" s="15"/>
      <c r="AB211" s="190"/>
      <c r="AC211" s="190"/>
      <c r="AD211" s="15"/>
      <c r="AE211" s="15"/>
      <c r="AF211" s="15"/>
      <c r="AG211" s="15"/>
    </row>
    <row r="212" spans="1:33" customFormat="1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5"/>
      <c r="AA212" s="15"/>
      <c r="AB212" s="190"/>
      <c r="AC212" s="190"/>
      <c r="AD212" s="15"/>
      <c r="AE212" s="15"/>
      <c r="AF212" s="15"/>
      <c r="AG212" s="15"/>
    </row>
    <row r="213" spans="1:33" customFormat="1">
      <c r="A213">
        <f t="shared" si="98"/>
        <v>104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5"/>
      <c r="AA213" s="15"/>
      <c r="AB213" s="190"/>
      <c r="AC213" s="190"/>
      <c r="AD213" s="15"/>
      <c r="AE213" s="15"/>
      <c r="AF213" s="15"/>
      <c r="AG213" s="15"/>
    </row>
    <row r="214" spans="1:33" customFormat="1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5"/>
      <c r="AA214" s="15"/>
      <c r="AB214" s="190"/>
      <c r="AC214" s="190"/>
      <c r="AD214" s="15"/>
      <c r="AE214" s="15"/>
      <c r="AF214" s="15"/>
      <c r="AG214" s="15"/>
    </row>
    <row r="215" spans="1:33" customFormat="1">
      <c r="A215">
        <f t="shared" si="98"/>
        <v>105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90"/>
      <c r="AC215" s="190"/>
      <c r="AD215" s="15"/>
      <c r="AE215" s="15"/>
      <c r="AF215" s="15"/>
      <c r="AG215" s="15"/>
    </row>
    <row r="216" spans="1:33" customFormat="1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5"/>
      <c r="AA216" s="15"/>
      <c r="AB216" s="190"/>
      <c r="AC216" s="190"/>
      <c r="AD216" s="15"/>
      <c r="AE216" s="15"/>
      <c r="AF216" s="15"/>
      <c r="AG216" s="15"/>
    </row>
    <row r="217" spans="1:33" customFormat="1">
      <c r="A217">
        <f t="shared" si="98"/>
        <v>106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90"/>
      <c r="AC217" s="190"/>
      <c r="AD217" s="15"/>
      <c r="AE217" s="15"/>
      <c r="AF217" s="15"/>
      <c r="AG217" s="15"/>
    </row>
    <row r="218" spans="1:33" customFormat="1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5"/>
      <c r="AB218" s="190"/>
      <c r="AC218" s="190"/>
      <c r="AD218" s="15"/>
      <c r="AE218" s="15"/>
      <c r="AF218" s="15"/>
      <c r="AG218" s="15"/>
    </row>
    <row r="219" spans="1:33" customFormat="1">
      <c r="A219">
        <f t="shared" si="98"/>
        <v>107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90"/>
      <c r="AC219" s="190"/>
      <c r="AD219" s="15"/>
      <c r="AE219" s="15"/>
      <c r="AF219" s="15"/>
      <c r="AG219" s="15"/>
    </row>
    <row r="220" spans="1:33" customFormat="1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5"/>
      <c r="AA220" s="15"/>
      <c r="AB220" s="190"/>
      <c r="AC220" s="190"/>
      <c r="AD220" s="15"/>
      <c r="AE220" s="15"/>
      <c r="AF220" s="15"/>
      <c r="AG220" s="15"/>
    </row>
    <row r="221" spans="1:33" customFormat="1">
      <c r="A221">
        <f t="shared" si="98"/>
        <v>108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90"/>
      <c r="AC221" s="190"/>
      <c r="AD221" s="15"/>
      <c r="AE221" s="15"/>
      <c r="AF221" s="15"/>
      <c r="AG221" s="15"/>
    </row>
    <row r="222" spans="1:33" customFormat="1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5"/>
      <c r="AB222" s="190"/>
      <c r="AC222" s="190"/>
      <c r="AD222" s="15"/>
      <c r="AE222" s="15"/>
      <c r="AF222" s="15"/>
      <c r="AG222" s="15"/>
    </row>
    <row r="223" spans="1:33" customFormat="1">
      <c r="A223">
        <f t="shared" si="98"/>
        <v>109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90"/>
      <c r="AC223" s="190"/>
      <c r="AD223" s="15"/>
      <c r="AE223" s="15"/>
      <c r="AF223" s="15"/>
      <c r="AG223" s="15"/>
    </row>
    <row r="224" spans="1:33" customFormat="1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5"/>
      <c r="AA224" s="15"/>
      <c r="AB224" s="190"/>
      <c r="AC224" s="190"/>
      <c r="AD224" s="15"/>
      <c r="AE224" s="15"/>
      <c r="AF224" s="15"/>
      <c r="AG224" s="15"/>
    </row>
    <row r="225" spans="1:33" customFormat="1">
      <c r="A225">
        <f t="shared" si="98"/>
        <v>110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5"/>
      <c r="AA225" s="15"/>
      <c r="AB225" s="190"/>
      <c r="AC225" s="190"/>
      <c r="AD225" s="15"/>
      <c r="AE225" s="15"/>
      <c r="AF225" s="15"/>
      <c r="AG225" s="15"/>
    </row>
    <row r="226" spans="1:33" customFormat="1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5"/>
      <c r="AB226" s="190"/>
      <c r="AC226" s="190"/>
      <c r="AD226" s="15"/>
      <c r="AE226" s="15"/>
      <c r="AF226" s="15"/>
      <c r="AG226" s="15"/>
    </row>
    <row r="227" spans="1:33" customFormat="1">
      <c r="A227">
        <f t="shared" si="98"/>
        <v>111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5"/>
      <c r="AA227" s="15"/>
      <c r="AB227" s="190"/>
      <c r="AC227" s="190"/>
      <c r="AD227" s="15"/>
      <c r="AE227" s="15"/>
      <c r="AF227" s="15"/>
      <c r="AG227" s="15"/>
    </row>
    <row r="228" spans="1:33" customFormat="1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5"/>
      <c r="AA228" s="15"/>
      <c r="AB228" s="190"/>
      <c r="AC228" s="190"/>
      <c r="AD228" s="15"/>
      <c r="AE228" s="15"/>
      <c r="AF228" s="15"/>
      <c r="AG228" s="15"/>
    </row>
    <row r="229" spans="1:33" customFormat="1">
      <c r="A229">
        <f t="shared" ref="A229:A261" si="99">A227+1</f>
        <v>112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5"/>
      <c r="AA229" s="15"/>
      <c r="AB229" s="190"/>
      <c r="AC229" s="190"/>
      <c r="AD229" s="15"/>
      <c r="AE229" s="15"/>
      <c r="AF229" s="15"/>
      <c r="AG229" s="15"/>
    </row>
    <row r="230" spans="1:33" customFormat="1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5"/>
      <c r="AB230" s="190"/>
      <c r="AC230" s="190"/>
      <c r="AD230" s="15"/>
      <c r="AE230" s="15"/>
      <c r="AF230" s="15"/>
      <c r="AG230" s="15"/>
    </row>
    <row r="231" spans="1:33" customFormat="1">
      <c r="A231">
        <f t="shared" si="99"/>
        <v>113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5"/>
      <c r="AA231" s="15"/>
      <c r="AB231" s="190"/>
      <c r="AC231" s="190"/>
      <c r="AD231" s="15"/>
      <c r="AE231" s="15"/>
      <c r="AF231" s="15"/>
      <c r="AG231" s="15"/>
    </row>
    <row r="232" spans="1:33" customFormat="1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5"/>
      <c r="AA232" s="15"/>
      <c r="AB232" s="190"/>
      <c r="AC232" s="190"/>
      <c r="AD232" s="15"/>
      <c r="AE232" s="15"/>
      <c r="AF232" s="15"/>
      <c r="AG232" s="15"/>
    </row>
    <row r="233" spans="1:33" customFormat="1">
      <c r="A233">
        <f t="shared" si="99"/>
        <v>114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90"/>
      <c r="AC233" s="190"/>
      <c r="AD233" s="15"/>
      <c r="AE233" s="15"/>
      <c r="AF233" s="15"/>
      <c r="AG233" s="15"/>
    </row>
    <row r="234" spans="1:33" customFormat="1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5"/>
      <c r="AB234" s="190"/>
      <c r="AC234" s="190"/>
      <c r="AD234" s="15"/>
      <c r="AE234" s="15"/>
      <c r="AF234" s="15"/>
      <c r="AG234" s="15"/>
    </row>
    <row r="235" spans="1:33" customFormat="1">
      <c r="A235">
        <f t="shared" si="99"/>
        <v>115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5"/>
      <c r="AA235" s="15"/>
      <c r="AB235" s="190"/>
      <c r="AC235" s="190"/>
      <c r="AD235" s="15"/>
      <c r="AE235" s="15"/>
      <c r="AF235" s="15"/>
      <c r="AG235" s="15"/>
    </row>
    <row r="236" spans="1:33" customFormat="1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5"/>
      <c r="AA236" s="15"/>
      <c r="AB236" s="190"/>
      <c r="AC236" s="190"/>
      <c r="AD236" s="15"/>
      <c r="AE236" s="15"/>
      <c r="AF236" s="15"/>
      <c r="AG236" s="15"/>
    </row>
    <row r="237" spans="1:33" customFormat="1">
      <c r="A237">
        <f t="shared" si="99"/>
        <v>116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5"/>
      <c r="AA237" s="15"/>
      <c r="AB237" s="190"/>
      <c r="AC237" s="190"/>
      <c r="AD237" s="15"/>
      <c r="AE237" s="15"/>
      <c r="AF237" s="15"/>
      <c r="AG237" s="15"/>
    </row>
    <row r="238" spans="1:33" customFormat="1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5"/>
      <c r="AB238" s="190"/>
      <c r="AC238" s="190"/>
      <c r="AD238" s="15"/>
      <c r="AE238" s="15"/>
      <c r="AF238" s="15"/>
      <c r="AG238" s="15"/>
    </row>
    <row r="239" spans="1:33" customFormat="1">
      <c r="A239">
        <f t="shared" si="99"/>
        <v>117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5"/>
      <c r="AA239" s="15"/>
      <c r="AB239" s="190"/>
      <c r="AC239" s="190"/>
      <c r="AD239" s="15"/>
      <c r="AE239" s="15"/>
      <c r="AF239" s="15"/>
      <c r="AG239" s="15"/>
    </row>
    <row r="240" spans="1:33" customFormat="1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5"/>
      <c r="AA240" s="15"/>
      <c r="AB240" s="190"/>
      <c r="AC240" s="190"/>
      <c r="AD240" s="15"/>
      <c r="AE240" s="15"/>
      <c r="AF240" s="15"/>
      <c r="AG240" s="15"/>
    </row>
    <row r="241" spans="1:33" customFormat="1">
      <c r="A241">
        <f t="shared" si="99"/>
        <v>118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5"/>
      <c r="AA241" s="15"/>
      <c r="AB241" s="190"/>
      <c r="AC241" s="190"/>
      <c r="AD241" s="15"/>
      <c r="AE241" s="15"/>
      <c r="AF241" s="15"/>
      <c r="AG241" s="15"/>
    </row>
    <row r="242" spans="1:33" customFormat="1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5"/>
      <c r="AB242" s="190"/>
      <c r="AC242" s="190"/>
      <c r="AD242" s="15"/>
      <c r="AE242" s="15"/>
      <c r="AF242" s="15"/>
      <c r="AG242" s="15"/>
    </row>
    <row r="243" spans="1:33" customFormat="1">
      <c r="A243">
        <f t="shared" si="99"/>
        <v>119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5"/>
      <c r="AA243" s="15"/>
      <c r="AB243" s="190"/>
      <c r="AC243" s="190"/>
      <c r="AD243" s="15"/>
      <c r="AE243" s="15"/>
      <c r="AF243" s="15"/>
      <c r="AG243" s="15"/>
    </row>
    <row r="244" spans="1:33" customFormat="1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5"/>
      <c r="AA244" s="15"/>
      <c r="AB244" s="190"/>
      <c r="AC244" s="190"/>
      <c r="AD244" s="15"/>
      <c r="AE244" s="15"/>
      <c r="AF244" s="15"/>
      <c r="AG244" s="15"/>
    </row>
    <row r="245" spans="1:33" customFormat="1">
      <c r="A245">
        <f t="shared" si="99"/>
        <v>120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5"/>
      <c r="AA245" s="15"/>
      <c r="AB245" s="190"/>
      <c r="AC245" s="190"/>
      <c r="AD245" s="15"/>
      <c r="AE245" s="15"/>
      <c r="AF245" s="15"/>
      <c r="AG245" s="15"/>
    </row>
    <row r="246" spans="1:33" customFormat="1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5"/>
      <c r="AB246" s="190"/>
      <c r="AC246" s="190"/>
      <c r="AD246" s="15"/>
      <c r="AE246" s="15"/>
      <c r="AF246" s="15"/>
      <c r="AG246" s="15"/>
    </row>
    <row r="247" spans="1:33" customFormat="1">
      <c r="A247">
        <f t="shared" si="99"/>
        <v>121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5"/>
      <c r="AA247" s="15"/>
      <c r="AB247" s="190"/>
      <c r="AC247" s="190"/>
      <c r="AD247" s="15"/>
      <c r="AE247" s="15"/>
      <c r="AF247" s="15"/>
      <c r="AG247" s="15"/>
    </row>
    <row r="248" spans="1:33" customFormat="1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5"/>
      <c r="AA248" s="15"/>
      <c r="AB248" s="190"/>
      <c r="AC248" s="190"/>
      <c r="AD248" s="15"/>
      <c r="AE248" s="15"/>
      <c r="AF248" s="15"/>
      <c r="AG248" s="15"/>
    </row>
    <row r="249" spans="1:33" customFormat="1">
      <c r="A249">
        <f t="shared" si="99"/>
        <v>122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5"/>
      <c r="AA249" s="15"/>
      <c r="AB249" s="190"/>
      <c r="AC249" s="190"/>
      <c r="AD249" s="15"/>
      <c r="AE249" s="15"/>
      <c r="AF249" s="15"/>
      <c r="AG249" s="15"/>
    </row>
    <row r="250" spans="1:33" customFormat="1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5"/>
      <c r="AB250" s="190"/>
      <c r="AC250" s="190"/>
      <c r="AD250" s="15"/>
      <c r="AE250" s="15"/>
      <c r="AF250" s="15"/>
      <c r="AG250" s="15"/>
    </row>
    <row r="251" spans="1:33" customFormat="1">
      <c r="A251">
        <f t="shared" si="99"/>
        <v>123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"/>
      <c r="AA251" s="15"/>
      <c r="AB251" s="190"/>
      <c r="AC251" s="190"/>
      <c r="AD251" s="15"/>
      <c r="AE251" s="15"/>
      <c r="AF251" s="15"/>
      <c r="AG251" s="15"/>
    </row>
    <row r="252" spans="1:33" customFormat="1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"/>
      <c r="AA252" s="15"/>
      <c r="AB252" s="190"/>
      <c r="AC252" s="190"/>
      <c r="AD252" s="15"/>
      <c r="AE252" s="15"/>
      <c r="AF252" s="15"/>
      <c r="AG252" s="15"/>
    </row>
    <row r="253" spans="1:33" customFormat="1">
      <c r="A253">
        <f t="shared" si="99"/>
        <v>124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"/>
      <c r="AA253" s="15"/>
      <c r="AB253" s="190"/>
      <c r="AC253" s="190"/>
      <c r="AD253" s="15"/>
      <c r="AE253" s="15"/>
      <c r="AF253" s="15"/>
      <c r="AG253" s="15"/>
    </row>
    <row r="254" spans="1:33" customFormat="1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5"/>
      <c r="AB254" s="190"/>
      <c r="AC254" s="190"/>
      <c r="AD254" s="15"/>
      <c r="AE254" s="15"/>
      <c r="AF254" s="15"/>
      <c r="AG254" s="15"/>
    </row>
    <row r="255" spans="1:33" customFormat="1">
      <c r="A255">
        <f t="shared" si="99"/>
        <v>125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"/>
      <c r="AA255" s="15"/>
      <c r="AB255" s="190"/>
      <c r="AC255" s="190"/>
      <c r="AD255" s="15"/>
      <c r="AE255" s="15"/>
      <c r="AF255" s="15"/>
      <c r="AG255" s="15"/>
    </row>
    <row r="256" spans="1:33" customFormat="1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"/>
      <c r="AA256" s="15"/>
      <c r="AB256" s="190"/>
      <c r="AC256" s="190"/>
      <c r="AD256" s="15"/>
      <c r="AE256" s="15"/>
      <c r="AF256" s="15"/>
      <c r="AG256" s="15"/>
    </row>
    <row r="257" spans="1:33" customFormat="1">
      <c r="A257">
        <f t="shared" si="99"/>
        <v>126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"/>
      <c r="AA257" s="15"/>
      <c r="AB257" s="190"/>
      <c r="AC257" s="190"/>
      <c r="AD257" s="15"/>
      <c r="AE257" s="15"/>
      <c r="AF257" s="15"/>
      <c r="AG257" s="15"/>
    </row>
    <row r="258" spans="1:33" customFormat="1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"/>
      <c r="AA258" s="15"/>
      <c r="AB258" s="190"/>
      <c r="AC258" s="190"/>
      <c r="AD258" s="15"/>
      <c r="AE258" s="15"/>
      <c r="AF258" s="15"/>
      <c r="AG258" s="15"/>
    </row>
    <row r="259" spans="1:33" customFormat="1">
      <c r="A259">
        <f t="shared" si="99"/>
        <v>127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"/>
      <c r="AA259" s="15"/>
      <c r="AB259" s="190"/>
      <c r="AC259" s="190"/>
      <c r="AD259" s="15"/>
      <c r="AE259" s="15"/>
      <c r="AF259" s="15"/>
      <c r="AG259" s="15"/>
    </row>
    <row r="260" spans="1:33" customFormat="1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"/>
      <c r="AA260" s="15"/>
      <c r="AB260" s="190"/>
      <c r="AC260" s="190"/>
      <c r="AD260" s="15"/>
      <c r="AE260" s="15"/>
      <c r="AF260" s="15"/>
      <c r="AG260" s="15"/>
    </row>
    <row r="261" spans="1:33" customFormat="1">
      <c r="A261">
        <f t="shared" si="99"/>
        <v>128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  <c r="AA261" s="15"/>
      <c r="AB261" s="190"/>
      <c r="AC261" s="190"/>
      <c r="AD261" s="15"/>
      <c r="AE261" s="15"/>
      <c r="AF261" s="15"/>
      <c r="AG261" s="15"/>
    </row>
    <row r="262" spans="1:33" customFormat="1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  <c r="AA262" s="15"/>
      <c r="AB262" s="190"/>
      <c r="AC262" s="190"/>
      <c r="AD262" s="15"/>
      <c r="AE262" s="15"/>
      <c r="AF262" s="15"/>
      <c r="AG262" s="15"/>
    </row>
    <row r="263" spans="1:3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  <c r="AA263" s="15"/>
      <c r="AB263" s="190"/>
      <c r="AC263" s="190"/>
      <c r="AD263" s="15"/>
      <c r="AE263" s="15"/>
      <c r="AF263" s="15"/>
      <c r="AG263" s="15"/>
    </row>
    <row r="264" spans="1:33" customForma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  <c r="AA264" s="15"/>
      <c r="AB264" s="190"/>
      <c r="AC264" s="190"/>
      <c r="AD264" s="15"/>
      <c r="AE264" s="15"/>
      <c r="AF264" s="15"/>
      <c r="AG264" s="15"/>
    </row>
    <row r="265" spans="1:33" customForma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  <c r="AA265" s="15"/>
      <c r="AB265" s="190"/>
      <c r="AC265" s="190"/>
      <c r="AD265" s="15"/>
      <c r="AE265" s="15"/>
      <c r="AF265" s="15"/>
      <c r="AG265" s="15"/>
    </row>
    <row r="266" spans="1:33" customForma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  <c r="AA266" s="15"/>
      <c r="AB266" s="190"/>
      <c r="AC266" s="190"/>
      <c r="AD266" s="15"/>
      <c r="AE266" s="15"/>
      <c r="AF266" s="15"/>
      <c r="AG266" s="15"/>
    </row>
    <row r="267" spans="1:33" customForma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  <c r="AA267" s="15"/>
      <c r="AB267" s="190"/>
      <c r="AC267" s="190"/>
      <c r="AD267" s="15"/>
      <c r="AE267" s="15"/>
      <c r="AF267" s="15"/>
      <c r="AG267" s="15"/>
    </row>
    <row r="268" spans="1:33" customForma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  <c r="AA268" s="15"/>
      <c r="AB268" s="190"/>
      <c r="AC268" s="190"/>
      <c r="AD268" s="15"/>
      <c r="AE268" s="15"/>
      <c r="AF268" s="15"/>
      <c r="AG268" s="15"/>
    </row>
    <row r="269" spans="1:33" customForma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  <c r="AA269" s="15"/>
      <c r="AB269" s="190"/>
      <c r="AC269" s="190"/>
      <c r="AD269" s="15"/>
      <c r="AE269" s="15"/>
      <c r="AF269" s="15"/>
      <c r="AG269" s="15"/>
    </row>
    <row r="270" spans="1:33" customForma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  <c r="AA270" s="15"/>
      <c r="AB270" s="190"/>
      <c r="AC270" s="190"/>
      <c r="AD270" s="15"/>
      <c r="AE270" s="15"/>
      <c r="AF270" s="15"/>
      <c r="AG270" s="15"/>
    </row>
    <row r="271" spans="1:33" customForma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  <c r="AA271" s="15"/>
      <c r="AB271" s="190"/>
      <c r="AC271" s="190"/>
      <c r="AD271" s="15"/>
      <c r="AE271" s="15"/>
      <c r="AF271" s="15"/>
      <c r="AG271" s="15"/>
    </row>
    <row r="272" spans="1:33" customForma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  <c r="AA272" s="15"/>
      <c r="AB272" s="190"/>
      <c r="AC272" s="190"/>
      <c r="AD272" s="15"/>
      <c r="AE272" s="15"/>
      <c r="AF272" s="15"/>
      <c r="AG272" s="15"/>
    </row>
    <row r="273" spans="1:33" customForma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  <c r="AA273" s="15"/>
      <c r="AB273" s="190"/>
      <c r="AC273" s="190"/>
      <c r="AD273" s="15"/>
      <c r="AE273" s="15"/>
      <c r="AF273" s="15"/>
      <c r="AG273" s="15"/>
    </row>
    <row r="274" spans="1:33" customForma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  <c r="AA274" s="15"/>
      <c r="AB274" s="190"/>
      <c r="AC274" s="190"/>
      <c r="AD274" s="15"/>
      <c r="AE274" s="15"/>
      <c r="AF274" s="15"/>
      <c r="AG274" s="15"/>
    </row>
    <row r="275" spans="1:3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  <c r="AA275" s="15"/>
      <c r="AB275" s="190"/>
      <c r="AC275" s="190"/>
      <c r="AD275" s="15"/>
      <c r="AE275" s="15"/>
      <c r="AF275" s="15"/>
      <c r="AG275" s="15"/>
    </row>
    <row r="276" spans="1:33" customForma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90"/>
      <c r="AC276" s="190"/>
      <c r="AD276" s="15"/>
      <c r="AE276" s="15"/>
      <c r="AF276" s="15"/>
      <c r="AG276" s="15"/>
    </row>
    <row r="277" spans="1:33" customForma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  <c r="AA277" s="15"/>
      <c r="AB277" s="190"/>
      <c r="AC277" s="190"/>
      <c r="AD277" s="15"/>
      <c r="AE277" s="15"/>
      <c r="AF277" s="15"/>
      <c r="AG277" s="15"/>
    </row>
    <row r="278" spans="1:33" customForma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  <c r="AA278" s="15"/>
      <c r="AB278" s="190"/>
      <c r="AC278" s="190"/>
      <c r="AD278" s="15"/>
      <c r="AE278" s="15"/>
      <c r="AF278" s="15"/>
      <c r="AG278" s="15"/>
    </row>
    <row r="279" spans="1:33" customForma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  <c r="AA279" s="15"/>
      <c r="AB279" s="190"/>
      <c r="AC279" s="190"/>
      <c r="AD279" s="15"/>
      <c r="AE279" s="15"/>
      <c r="AF279" s="15"/>
      <c r="AG279" s="15"/>
    </row>
    <row r="280" spans="1:33" customForma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  <c r="AA280" s="15"/>
      <c r="AB280" s="190"/>
      <c r="AC280" s="190"/>
      <c r="AD280" s="15"/>
      <c r="AE280" s="15"/>
      <c r="AF280" s="15"/>
      <c r="AG280" s="15"/>
    </row>
    <row r="281" spans="1:3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  <c r="AA281" s="15"/>
      <c r="AB281" s="190"/>
      <c r="AC281" s="190"/>
      <c r="AD281" s="15"/>
      <c r="AE281" s="15"/>
      <c r="AF281" s="15"/>
      <c r="AG281" s="15"/>
    </row>
    <row r="282" spans="1:33" customForma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  <c r="AA282" s="15"/>
      <c r="AB282" s="190"/>
      <c r="AC282" s="190"/>
      <c r="AD282" s="15"/>
      <c r="AE282" s="15"/>
      <c r="AF282" s="15"/>
      <c r="AG282" s="15"/>
    </row>
    <row r="283" spans="1:33" customForma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  <c r="AA283" s="15"/>
      <c r="AB283" s="190"/>
      <c r="AC283" s="190"/>
      <c r="AD283" s="15"/>
      <c r="AE283" s="15"/>
      <c r="AF283" s="15"/>
      <c r="AG283" s="15"/>
    </row>
    <row r="284" spans="1:33" customForma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  <c r="AA284" s="15"/>
      <c r="AB284" s="190"/>
      <c r="AC284" s="190"/>
      <c r="AD284" s="15"/>
      <c r="AE284" s="15"/>
      <c r="AF284" s="15"/>
      <c r="AG284" s="15"/>
    </row>
    <row r="285" spans="1:33" customForma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  <c r="AA285" s="15"/>
      <c r="AB285" s="190"/>
      <c r="AC285" s="190"/>
      <c r="AD285" s="15"/>
      <c r="AE285" s="15"/>
      <c r="AF285" s="15"/>
      <c r="AG285" s="15"/>
    </row>
    <row r="286" spans="1:33" customForma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  <c r="AA286" s="15"/>
      <c r="AB286" s="190"/>
      <c r="AC286" s="190"/>
      <c r="AD286" s="15"/>
      <c r="AE286" s="15"/>
      <c r="AF286" s="15"/>
      <c r="AG286" s="15"/>
    </row>
    <row r="287" spans="1:3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  <c r="AA287" s="15"/>
      <c r="AB287" s="190"/>
      <c r="AC287" s="190"/>
      <c r="AD287" s="15"/>
      <c r="AE287" s="15"/>
      <c r="AF287" s="15"/>
      <c r="AG287" s="15"/>
    </row>
    <row r="288" spans="1:33" customForma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  <c r="AA288" s="15"/>
      <c r="AB288" s="190"/>
      <c r="AC288" s="190"/>
      <c r="AD288" s="15"/>
      <c r="AE288" s="15"/>
      <c r="AF288" s="15"/>
      <c r="AG288" s="15"/>
    </row>
    <row r="289" spans="1:33" customForma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  <c r="AA289" s="15"/>
      <c r="AB289" s="190"/>
      <c r="AC289" s="190"/>
      <c r="AD289" s="15"/>
      <c r="AE289" s="15"/>
      <c r="AF289" s="15"/>
      <c r="AG289" s="15"/>
    </row>
    <row r="290" spans="1:33" customForma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5"/>
      <c r="AA290" s="15"/>
      <c r="AB290" s="190"/>
      <c r="AC290" s="190"/>
      <c r="AD290" s="15"/>
      <c r="AE290" s="15"/>
      <c r="AF290" s="15"/>
      <c r="AG290" s="15"/>
    </row>
    <row r="291" spans="1:33" customForma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  <c r="AA291" s="15"/>
      <c r="AB291" s="190"/>
      <c r="AC291" s="190"/>
      <c r="AD291" s="15"/>
      <c r="AE291" s="15"/>
      <c r="AF291" s="15"/>
      <c r="AG291" s="15"/>
    </row>
    <row r="292" spans="1:33" customForma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  <c r="AA292" s="15"/>
      <c r="AB292" s="190"/>
      <c r="AC292" s="190"/>
      <c r="AD292" s="15"/>
      <c r="AE292" s="15"/>
      <c r="AF292" s="15"/>
      <c r="AG292" s="15"/>
    </row>
    <row r="293" spans="1:3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5"/>
      <c r="AA293" s="15"/>
      <c r="AB293" s="190"/>
      <c r="AC293" s="190"/>
      <c r="AD293" s="15"/>
      <c r="AE293" s="15"/>
      <c r="AF293" s="15"/>
      <c r="AG293" s="15"/>
    </row>
    <row r="294" spans="1:33" customForma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5"/>
      <c r="AA294" s="15"/>
      <c r="AB294" s="190"/>
      <c r="AC294" s="190"/>
      <c r="AD294" s="15"/>
      <c r="AE294" s="15"/>
      <c r="AF294" s="15"/>
      <c r="AG294" s="15"/>
    </row>
    <row r="295" spans="1:33" customForma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5"/>
      <c r="AA295" s="15"/>
      <c r="AB295" s="190"/>
      <c r="AC295" s="190"/>
      <c r="AD295" s="15"/>
      <c r="AE295" s="15"/>
      <c r="AF295" s="15"/>
      <c r="AG295" s="15"/>
    </row>
    <row r="296" spans="1:33" customForma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5"/>
      <c r="AA296" s="15"/>
      <c r="AB296" s="190"/>
      <c r="AC296" s="190"/>
      <c r="AD296" s="15"/>
      <c r="AE296" s="15"/>
      <c r="AF296" s="15"/>
      <c r="AG296" s="15"/>
    </row>
    <row r="297" spans="1:33" customForma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5"/>
      <c r="AA297" s="15"/>
      <c r="AB297" s="190"/>
      <c r="AC297" s="190"/>
      <c r="AD297" s="15"/>
      <c r="AE297" s="15"/>
      <c r="AF297" s="15"/>
      <c r="AG297" s="15"/>
    </row>
    <row r="298" spans="1:33" customForma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5"/>
      <c r="AA298" s="15"/>
      <c r="AB298" s="190"/>
      <c r="AC298" s="190"/>
      <c r="AD298" s="15"/>
      <c r="AE298" s="15"/>
      <c r="AF298" s="15"/>
      <c r="AG298" s="15"/>
    </row>
    <row r="299" spans="1:33" customForma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5"/>
      <c r="AA299" s="15"/>
      <c r="AB299" s="190"/>
      <c r="AC299" s="190"/>
      <c r="AD299" s="15"/>
      <c r="AE299" s="15"/>
      <c r="AF299" s="15"/>
      <c r="AG299" s="15"/>
    </row>
    <row r="300" spans="1:33" customForma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5"/>
      <c r="AA300" s="15"/>
      <c r="AB300" s="190"/>
      <c r="AC300" s="190"/>
      <c r="AD300" s="15"/>
      <c r="AE300" s="15"/>
      <c r="AF300" s="15"/>
      <c r="AG300" s="15"/>
    </row>
    <row r="301" spans="1:33" customForma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5"/>
      <c r="AA301" s="15"/>
      <c r="AB301" s="190"/>
      <c r="AC301" s="190"/>
      <c r="AD301" s="15"/>
      <c r="AE301" s="15"/>
      <c r="AF301" s="15"/>
      <c r="AG301" s="15"/>
    </row>
    <row r="302" spans="1:33" customForma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5"/>
      <c r="AA302" s="15"/>
      <c r="AB302" s="190"/>
      <c r="AC302" s="190"/>
      <c r="AD302" s="15"/>
      <c r="AE302" s="15"/>
      <c r="AF302" s="15"/>
      <c r="AG302" s="15"/>
    </row>
    <row r="303" spans="1:3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5"/>
      <c r="AA303" s="15"/>
      <c r="AB303" s="190"/>
      <c r="AC303" s="190"/>
      <c r="AD303" s="15"/>
      <c r="AE303" s="15"/>
      <c r="AF303" s="15"/>
      <c r="AG303" s="15"/>
    </row>
    <row r="304" spans="1:33" customForma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5"/>
      <c r="AA304" s="15"/>
      <c r="AB304" s="190"/>
      <c r="AC304" s="190"/>
      <c r="AD304" s="15"/>
      <c r="AE304" s="15"/>
      <c r="AF304" s="15"/>
      <c r="AG304" s="15"/>
    </row>
    <row r="305" spans="1:33" customForma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5"/>
      <c r="AA305" s="15"/>
      <c r="AB305" s="190"/>
      <c r="AC305" s="190"/>
      <c r="AD305" s="15"/>
      <c r="AE305" s="15"/>
      <c r="AF305" s="15"/>
      <c r="AG305" s="15"/>
    </row>
    <row r="306" spans="1:33" customForma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5"/>
      <c r="AA306" s="15"/>
      <c r="AB306" s="190"/>
      <c r="AC306" s="190"/>
      <c r="AD306" s="15"/>
      <c r="AE306" s="15"/>
      <c r="AF306" s="15"/>
      <c r="AG306" s="15"/>
    </row>
    <row r="307" spans="1:33" customForma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5"/>
      <c r="AA307" s="15"/>
      <c r="AB307" s="190"/>
      <c r="AC307" s="190"/>
      <c r="AD307" s="15"/>
      <c r="AE307" s="15"/>
      <c r="AF307" s="15"/>
      <c r="AG307" s="15"/>
    </row>
    <row r="308" spans="1:33" customForma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5"/>
      <c r="AA308" s="15"/>
      <c r="AB308" s="190"/>
      <c r="AC308" s="190"/>
      <c r="AD308" s="15"/>
      <c r="AE308" s="15"/>
      <c r="AF308" s="15"/>
      <c r="AG308" s="15"/>
    </row>
    <row r="309" spans="1:33" customForma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5"/>
      <c r="AA309" s="15"/>
      <c r="AB309" s="190"/>
      <c r="AC309" s="190"/>
      <c r="AD309" s="15"/>
      <c r="AE309" s="15"/>
      <c r="AF309" s="15"/>
      <c r="AG309" s="15"/>
    </row>
    <row r="310" spans="1:33" customForma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5"/>
      <c r="AA310" s="15"/>
      <c r="AB310" s="190"/>
      <c r="AC310" s="190"/>
      <c r="AD310" s="15"/>
      <c r="AE310" s="15"/>
      <c r="AF310" s="15"/>
      <c r="AG310" s="15"/>
    </row>
    <row r="311" spans="1:33" customForma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5"/>
      <c r="AA311" s="15"/>
      <c r="AB311" s="190"/>
      <c r="AC311" s="190"/>
      <c r="AD311" s="15"/>
      <c r="AE311" s="15"/>
      <c r="AF311" s="15"/>
      <c r="AG311" s="15"/>
    </row>
    <row r="312" spans="1:33" customForma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5"/>
      <c r="AA312" s="15"/>
      <c r="AB312" s="190"/>
      <c r="AC312" s="190"/>
      <c r="AD312" s="15"/>
      <c r="AE312" s="15"/>
      <c r="AF312" s="15"/>
      <c r="AG312" s="15"/>
    </row>
    <row r="313" spans="1:33" customForma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5"/>
      <c r="AA313" s="15"/>
      <c r="AB313" s="190"/>
      <c r="AC313" s="190"/>
      <c r="AD313" s="15"/>
      <c r="AE313" s="15"/>
      <c r="AF313" s="15"/>
      <c r="AG313" s="15"/>
    </row>
    <row r="314" spans="1:33" customForma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5"/>
      <c r="AA314" s="15"/>
      <c r="AB314" s="190"/>
      <c r="AC314" s="190"/>
      <c r="AD314" s="15"/>
      <c r="AE314" s="15"/>
      <c r="AF314" s="15"/>
      <c r="AG314" s="15"/>
    </row>
    <row r="315" spans="1:33" customForma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5"/>
      <c r="AA315" s="15"/>
      <c r="AB315" s="190"/>
      <c r="AC315" s="190"/>
      <c r="AD315" s="15"/>
      <c r="AE315" s="15"/>
      <c r="AF315" s="15"/>
      <c r="AG315" s="15"/>
    </row>
    <row r="316" spans="1:33" customForma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5"/>
      <c r="AA316" s="15"/>
      <c r="AB316" s="190"/>
      <c r="AC316" s="190"/>
      <c r="AD316" s="15"/>
      <c r="AE316" s="15"/>
      <c r="AF316" s="15"/>
      <c r="AG316" s="15"/>
    </row>
    <row r="317" spans="1:33" customForma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90"/>
      <c r="AC317" s="190"/>
      <c r="AD317" s="15"/>
      <c r="AE317" s="15"/>
      <c r="AF317" s="15"/>
      <c r="AG317" s="15"/>
    </row>
    <row r="318" spans="1:33" customForma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5"/>
      <c r="AA318" s="15"/>
      <c r="AB318" s="190"/>
      <c r="AC318" s="190"/>
      <c r="AD318" s="15"/>
      <c r="AE318" s="15"/>
      <c r="AF318" s="15"/>
      <c r="AG318" s="15"/>
    </row>
    <row r="319" spans="1:33" customForma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5"/>
      <c r="AA319" s="15"/>
      <c r="AB319" s="190"/>
      <c r="AC319" s="190"/>
      <c r="AD319" s="15"/>
      <c r="AE319" s="15"/>
      <c r="AF319" s="15"/>
      <c r="AG319" s="15"/>
    </row>
    <row r="320" spans="1:33" customForma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5"/>
      <c r="AA320" s="15"/>
      <c r="AB320" s="190"/>
      <c r="AC320" s="190"/>
      <c r="AD320" s="15"/>
      <c r="AE320" s="15"/>
      <c r="AF320" s="15"/>
      <c r="AG320" s="15"/>
    </row>
    <row r="321" spans="1:33" customForma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5"/>
      <c r="AA321" s="15"/>
      <c r="AB321" s="190"/>
      <c r="AC321" s="190"/>
      <c r="AD321" s="15"/>
      <c r="AE321" s="15"/>
      <c r="AF321" s="15"/>
      <c r="AG321" s="15"/>
    </row>
    <row r="322" spans="1:33" customForma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5"/>
      <c r="AA322" s="15"/>
      <c r="AB322" s="190"/>
      <c r="AC322" s="190"/>
      <c r="AD322" s="15"/>
      <c r="AE322" s="15"/>
      <c r="AF322" s="15"/>
      <c r="AG322" s="15"/>
    </row>
    <row r="323" spans="1:33" customForma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5"/>
      <c r="AA323" s="15"/>
      <c r="AB323" s="190"/>
      <c r="AC323" s="190"/>
      <c r="AD323" s="15"/>
      <c r="AE323" s="15"/>
      <c r="AF323" s="15"/>
      <c r="AG323" s="15"/>
    </row>
    <row r="324" spans="1:33" customForma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5"/>
      <c r="AA324" s="15"/>
      <c r="AB324" s="190"/>
      <c r="AC324" s="190"/>
      <c r="AD324" s="15"/>
      <c r="AE324" s="15"/>
      <c r="AF324" s="15"/>
      <c r="AG324" s="15"/>
    </row>
    <row r="325" spans="1:33" customForma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5"/>
      <c r="AA325" s="15"/>
      <c r="AB325" s="190"/>
      <c r="AC325" s="190"/>
      <c r="AD325" s="15"/>
      <c r="AE325" s="15"/>
      <c r="AF325" s="15"/>
      <c r="AG325" s="15"/>
    </row>
    <row r="326" spans="1:33" customForma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5"/>
      <c r="AA326" s="15"/>
      <c r="AB326" s="190"/>
      <c r="AC326" s="190"/>
      <c r="AD326" s="15"/>
      <c r="AE326" s="15"/>
      <c r="AF326" s="15"/>
      <c r="AG326" s="15"/>
    </row>
    <row r="327" spans="1:33" customForma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5"/>
      <c r="AA327" s="15"/>
      <c r="AB327" s="190"/>
      <c r="AC327" s="190"/>
      <c r="AD327" s="15"/>
      <c r="AE327" s="15"/>
      <c r="AF327" s="15"/>
      <c r="AG327" s="15"/>
    </row>
    <row r="328" spans="1:33" customForma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5"/>
      <c r="AA328" s="15"/>
      <c r="AB328" s="190"/>
      <c r="AC328" s="190"/>
      <c r="AD328" s="15"/>
      <c r="AE328" s="15"/>
      <c r="AF328" s="15"/>
      <c r="AG328" s="15"/>
    </row>
    <row r="329" spans="1:33" customForma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5"/>
      <c r="AA329" s="15"/>
      <c r="AB329" s="190"/>
      <c r="AC329" s="190"/>
      <c r="AD329" s="15"/>
      <c r="AE329" s="15"/>
      <c r="AF329" s="15"/>
      <c r="AG329" s="15"/>
    </row>
    <row r="330" spans="1:33" customForma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5"/>
      <c r="AA330" s="15"/>
      <c r="AB330" s="190"/>
      <c r="AC330" s="190"/>
      <c r="AD330" s="15"/>
      <c r="AE330" s="15"/>
      <c r="AF330" s="15"/>
      <c r="AG330" s="15"/>
    </row>
    <row r="331" spans="1:33" customForma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5"/>
      <c r="AA331" s="15"/>
      <c r="AB331" s="190"/>
      <c r="AC331" s="190"/>
      <c r="AD331" s="15"/>
      <c r="AE331" s="15"/>
      <c r="AF331" s="15"/>
      <c r="AG331" s="15"/>
    </row>
    <row r="332" spans="1:33" customForma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5"/>
      <c r="AA332" s="15"/>
      <c r="AB332" s="190"/>
      <c r="AC332" s="190"/>
      <c r="AD332" s="15"/>
      <c r="AE332" s="15"/>
      <c r="AF332" s="15"/>
      <c r="AG332" s="15"/>
    </row>
    <row r="333" spans="1:33" customForma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5"/>
      <c r="AA333" s="15"/>
      <c r="AB333" s="190"/>
      <c r="AC333" s="190"/>
      <c r="AD333" s="15"/>
      <c r="AE333" s="15"/>
      <c r="AF333" s="15"/>
      <c r="AG333" s="15"/>
    </row>
    <row r="334" spans="1:33" customForma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5"/>
      <c r="AA334" s="15"/>
      <c r="AB334" s="190"/>
      <c r="AC334" s="190"/>
      <c r="AD334" s="15"/>
      <c r="AE334" s="15"/>
      <c r="AF334" s="15"/>
      <c r="AG334" s="15"/>
    </row>
    <row r="335" spans="1:33" customForma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5"/>
      <c r="AA335" s="15"/>
      <c r="AB335" s="190"/>
      <c r="AC335" s="190"/>
      <c r="AD335" s="15"/>
      <c r="AE335" s="15"/>
      <c r="AF335" s="15"/>
      <c r="AG335" s="15"/>
    </row>
    <row r="336" spans="1:33" customForma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5"/>
      <c r="AA336" s="15"/>
      <c r="AB336" s="190"/>
      <c r="AC336" s="190"/>
      <c r="AD336" s="15"/>
      <c r="AE336" s="15"/>
      <c r="AF336" s="15"/>
      <c r="AG336" s="15"/>
    </row>
    <row r="337" spans="1:33" customForma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"/>
      <c r="AA337" s="15"/>
      <c r="AB337" s="190"/>
      <c r="AC337" s="190"/>
      <c r="AD337" s="15"/>
      <c r="AE337" s="15"/>
      <c r="AF337" s="15"/>
      <c r="AG337" s="15"/>
    </row>
    <row r="338" spans="1:33" customForma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"/>
      <c r="AA338" s="15"/>
      <c r="AB338" s="190"/>
      <c r="AC338" s="190"/>
      <c r="AD338" s="15"/>
      <c r="AE338" s="15"/>
      <c r="AF338" s="15"/>
      <c r="AG338" s="15"/>
    </row>
    <row r="339" spans="1:3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5"/>
      <c r="AA339" s="15"/>
      <c r="AB339" s="190"/>
      <c r="AC339" s="190"/>
      <c r="AD339" s="15"/>
      <c r="AE339" s="15"/>
      <c r="AF339" s="15"/>
      <c r="AG339" s="15"/>
    </row>
    <row r="340" spans="1:33" customForma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5"/>
      <c r="AA340" s="15"/>
      <c r="AB340" s="190"/>
      <c r="AC340" s="190"/>
      <c r="AD340" s="15"/>
      <c r="AE340" s="15"/>
      <c r="AF340" s="15"/>
      <c r="AG340" s="15"/>
    </row>
    <row r="341" spans="1:33" customForma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5"/>
      <c r="AA341" s="15"/>
      <c r="AB341" s="190"/>
      <c r="AC341" s="190"/>
      <c r="AD341" s="15"/>
      <c r="AE341" s="15"/>
      <c r="AF341" s="15"/>
      <c r="AG341" s="15"/>
    </row>
    <row r="342" spans="1:33" customForma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5"/>
      <c r="AA342" s="15"/>
      <c r="AB342" s="190"/>
      <c r="AC342" s="190"/>
      <c r="AD342" s="15"/>
      <c r="AE342" s="15"/>
      <c r="AF342" s="15"/>
      <c r="AG342" s="15"/>
    </row>
    <row r="343" spans="1:33" customForma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5"/>
      <c r="AA343" s="15"/>
      <c r="AB343" s="190"/>
      <c r="AC343" s="190"/>
      <c r="AD343" s="15"/>
      <c r="AE343" s="15"/>
      <c r="AF343" s="15"/>
      <c r="AG343" s="15"/>
    </row>
    <row r="344" spans="1:33" customForma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5"/>
      <c r="AA344" s="15"/>
      <c r="AB344" s="190"/>
      <c r="AC344" s="190"/>
      <c r="AD344" s="15"/>
      <c r="AE344" s="15"/>
      <c r="AF344" s="15"/>
      <c r="AG344" s="15"/>
    </row>
    <row r="345" spans="1:33" customForma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5"/>
      <c r="AA345" s="15"/>
      <c r="AB345" s="190"/>
      <c r="AC345" s="190"/>
      <c r="AD345" s="15"/>
      <c r="AE345" s="15"/>
      <c r="AF345" s="15"/>
      <c r="AG345" s="15"/>
    </row>
    <row r="346" spans="1:33" customForma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5"/>
      <c r="AA346" s="15"/>
      <c r="AB346" s="190"/>
      <c r="AC346" s="190"/>
      <c r="AD346" s="15"/>
      <c r="AE346" s="15"/>
      <c r="AF346" s="15"/>
      <c r="AG346" s="15"/>
    </row>
    <row r="347" spans="1:33" customForma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5"/>
      <c r="AA347" s="15"/>
      <c r="AB347" s="190"/>
      <c r="AC347" s="190"/>
      <c r="AD347" s="15"/>
      <c r="AE347" s="15"/>
      <c r="AF347" s="15"/>
      <c r="AG347" s="15"/>
    </row>
    <row r="348" spans="1:33" customForma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5"/>
      <c r="AA348" s="15"/>
      <c r="AB348" s="190"/>
      <c r="AC348" s="190"/>
      <c r="AD348" s="15"/>
      <c r="AE348" s="15"/>
      <c r="AF348" s="15"/>
      <c r="AG348" s="15"/>
    </row>
    <row r="349" spans="1:33" customForma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5"/>
      <c r="AA349" s="15"/>
      <c r="AB349" s="190"/>
      <c r="AC349" s="190"/>
      <c r="AD349" s="15"/>
      <c r="AE349" s="15"/>
      <c r="AF349" s="15"/>
      <c r="AG349" s="15"/>
    </row>
    <row r="350" spans="1:33" customForma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5"/>
      <c r="AA350" s="15"/>
      <c r="AB350" s="190"/>
      <c r="AC350" s="190"/>
      <c r="AD350" s="15"/>
      <c r="AE350" s="15"/>
      <c r="AF350" s="15"/>
      <c r="AG350" s="15"/>
    </row>
    <row r="351" spans="1:33" customForma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5"/>
      <c r="AA351" s="15"/>
      <c r="AB351" s="190"/>
      <c r="AC351" s="190"/>
      <c r="AD351" s="15"/>
      <c r="AE351" s="15"/>
      <c r="AF351" s="15"/>
      <c r="AG351" s="15"/>
    </row>
    <row r="352" spans="1:33" customForma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5"/>
      <c r="AA352" s="15"/>
      <c r="AB352" s="190"/>
      <c r="AC352" s="190"/>
      <c r="AD352" s="15"/>
      <c r="AE352" s="15"/>
      <c r="AF352" s="15"/>
      <c r="AG352" s="15"/>
    </row>
    <row r="353" spans="1:33" customForma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5"/>
      <c r="AA353" s="15"/>
      <c r="AB353" s="190"/>
      <c r="AC353" s="190"/>
      <c r="AD353" s="15"/>
      <c r="AE353" s="15"/>
      <c r="AF353" s="15"/>
      <c r="AG353" s="15"/>
    </row>
    <row r="354" spans="1:33" customForma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5"/>
      <c r="AA354" s="15"/>
      <c r="AB354" s="190"/>
      <c r="AC354" s="190"/>
      <c r="AD354" s="15"/>
      <c r="AE354" s="15"/>
      <c r="AF354" s="15"/>
      <c r="AG354" s="15"/>
    </row>
    <row r="355" spans="1:33" customForma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5"/>
      <c r="AA355" s="15"/>
      <c r="AB355" s="190"/>
      <c r="AC355" s="190"/>
      <c r="AD355" s="15"/>
      <c r="AE355" s="15"/>
      <c r="AF355" s="15"/>
      <c r="AG355" s="15"/>
    </row>
    <row r="356" spans="1:33" customForma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5"/>
      <c r="AA356" s="15"/>
      <c r="AB356" s="190"/>
      <c r="AC356" s="190"/>
      <c r="AD356" s="15"/>
      <c r="AE356" s="15"/>
      <c r="AF356" s="15"/>
      <c r="AG356" s="15"/>
    </row>
    <row r="357" spans="1:33" customForma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5"/>
      <c r="AA357" s="15"/>
      <c r="AB357" s="190"/>
      <c r="AC357" s="190"/>
      <c r="AD357" s="15"/>
      <c r="AE357" s="15"/>
      <c r="AF357" s="15"/>
      <c r="AG357" s="15"/>
    </row>
    <row r="358" spans="1:33" customForma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5"/>
      <c r="AA358" s="15"/>
      <c r="AB358" s="190"/>
      <c r="AC358" s="190"/>
      <c r="AD358" s="15"/>
      <c r="AE358" s="15"/>
      <c r="AF358" s="15"/>
      <c r="AG358" s="15"/>
    </row>
    <row r="359" spans="1:33" customForma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5"/>
      <c r="AA359" s="15"/>
      <c r="AB359" s="190"/>
      <c r="AC359" s="190"/>
      <c r="AD359" s="15"/>
      <c r="AE359" s="15"/>
      <c r="AF359" s="15"/>
      <c r="AG359" s="15"/>
    </row>
    <row r="360" spans="1:33" customForma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5"/>
      <c r="AA360" s="15"/>
      <c r="AB360" s="190"/>
      <c r="AC360" s="190"/>
      <c r="AD360" s="15"/>
      <c r="AE360" s="15"/>
      <c r="AF360" s="15"/>
      <c r="AG360" s="15"/>
    </row>
    <row r="361" spans="1:33" customForma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5"/>
      <c r="AA361" s="15"/>
      <c r="AB361" s="190"/>
      <c r="AC361" s="190"/>
      <c r="AD361" s="15"/>
      <c r="AE361" s="15"/>
      <c r="AF361" s="15"/>
      <c r="AG361" s="15"/>
    </row>
    <row r="362" spans="1:33" customForma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5"/>
      <c r="AA362" s="15"/>
      <c r="AB362" s="190"/>
      <c r="AC362" s="190"/>
      <c r="AD362" s="15"/>
      <c r="AE362" s="15"/>
      <c r="AF362" s="15"/>
      <c r="AG362" s="15"/>
    </row>
    <row r="363" spans="1:33" customForma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5"/>
      <c r="AA363" s="15"/>
      <c r="AB363" s="190"/>
      <c r="AC363" s="190"/>
      <c r="AD363" s="15"/>
      <c r="AE363" s="15"/>
      <c r="AF363" s="15"/>
      <c r="AG363" s="15"/>
    </row>
    <row r="364" spans="1:33" customForma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5"/>
      <c r="AA364" s="15"/>
      <c r="AB364" s="190"/>
      <c r="AC364" s="190"/>
      <c r="AD364" s="15"/>
      <c r="AE364" s="15"/>
      <c r="AF364" s="15"/>
      <c r="AG364" s="15"/>
    </row>
    <row r="365" spans="1:33" customForma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5"/>
      <c r="AA365" s="15"/>
      <c r="AB365" s="190"/>
      <c r="AC365" s="190"/>
      <c r="AD365" s="15"/>
      <c r="AE365" s="15"/>
      <c r="AF365" s="15"/>
      <c r="AG365" s="15"/>
    </row>
    <row r="366" spans="1:33" customForma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5"/>
      <c r="AA366" s="15"/>
      <c r="AB366" s="190"/>
      <c r="AC366" s="190"/>
      <c r="AD366" s="15"/>
      <c r="AE366" s="15"/>
      <c r="AF366" s="15"/>
      <c r="AG366" s="15"/>
    </row>
    <row r="367" spans="1:33" customForma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5"/>
      <c r="AA367" s="15"/>
      <c r="AB367" s="190"/>
      <c r="AC367" s="190"/>
      <c r="AD367" s="15"/>
      <c r="AE367" s="15"/>
      <c r="AF367" s="15"/>
      <c r="AG367" s="15"/>
    </row>
    <row r="368" spans="1:33" customForma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5"/>
      <c r="AA368" s="15"/>
      <c r="AB368" s="190"/>
      <c r="AC368" s="190"/>
      <c r="AD368" s="15"/>
      <c r="AE368" s="15"/>
      <c r="AF368" s="15"/>
      <c r="AG368" s="15"/>
    </row>
    <row r="369" spans="1:33" customForma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5"/>
      <c r="AA369" s="15"/>
      <c r="AB369" s="190"/>
      <c r="AC369" s="190"/>
      <c r="AD369" s="15"/>
      <c r="AE369" s="15"/>
      <c r="AF369" s="15"/>
      <c r="AG369" s="15"/>
    </row>
    <row r="370" spans="1:33" customForma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5"/>
      <c r="AA370" s="15"/>
      <c r="AB370" s="190"/>
      <c r="AC370" s="190"/>
      <c r="AD370" s="15"/>
      <c r="AE370" s="15"/>
      <c r="AF370" s="15"/>
      <c r="AG370" s="15"/>
    </row>
    <row r="371" spans="1:33" customForma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5"/>
      <c r="AA371" s="15"/>
      <c r="AB371" s="190"/>
      <c r="AC371" s="190"/>
      <c r="AD371" s="15"/>
      <c r="AE371" s="15"/>
      <c r="AF371" s="15"/>
      <c r="AG371" s="15"/>
    </row>
    <row r="372" spans="1:33" customForma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5"/>
      <c r="AA372" s="15"/>
      <c r="AB372" s="190"/>
      <c r="AC372" s="190"/>
      <c r="AD372" s="15"/>
      <c r="AE372" s="15"/>
      <c r="AF372" s="15"/>
      <c r="AG372" s="15"/>
    </row>
    <row r="373" spans="1:33" customForma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5"/>
      <c r="AA373" s="15"/>
      <c r="AB373" s="190"/>
      <c r="AC373" s="190"/>
      <c r="AD373" s="15"/>
      <c r="AE373" s="15"/>
      <c r="AF373" s="15"/>
      <c r="AG373" s="15"/>
    </row>
    <row r="374" spans="1:33" customForma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5"/>
      <c r="AA374" s="15"/>
      <c r="AB374" s="190"/>
      <c r="AC374" s="190"/>
      <c r="AD374" s="15"/>
      <c r="AE374" s="15"/>
      <c r="AF374" s="15"/>
      <c r="AG374" s="15"/>
    </row>
    <row r="375" spans="1:33" customForma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5"/>
      <c r="AA375" s="15"/>
      <c r="AB375" s="190"/>
      <c r="AC375" s="190"/>
      <c r="AD375" s="15"/>
      <c r="AE375" s="15"/>
      <c r="AF375" s="15"/>
      <c r="AG375" s="15"/>
    </row>
    <row r="376" spans="1:33" customForma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5"/>
      <c r="AA376" s="15"/>
      <c r="AB376" s="190"/>
      <c r="AC376" s="190"/>
      <c r="AD376" s="15"/>
      <c r="AE376" s="15"/>
      <c r="AF376" s="15"/>
      <c r="AG376" s="15"/>
    </row>
    <row r="377" spans="1:33" customForma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5"/>
      <c r="AA377" s="15"/>
      <c r="AB377" s="190"/>
      <c r="AC377" s="190"/>
      <c r="AD377" s="15"/>
      <c r="AE377" s="15"/>
      <c r="AF377" s="15"/>
      <c r="AG377" s="15"/>
    </row>
    <row r="378" spans="1:33" customForma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5"/>
      <c r="AA378" s="15"/>
      <c r="AB378" s="190"/>
      <c r="AC378" s="190"/>
      <c r="AD378" s="15"/>
      <c r="AE378" s="15"/>
      <c r="AF378" s="15"/>
      <c r="AG378" s="15"/>
    </row>
    <row r="379" spans="1:33" customForma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5"/>
      <c r="AA379" s="15"/>
      <c r="AB379" s="190"/>
      <c r="AC379" s="190"/>
      <c r="AD379" s="15"/>
      <c r="AE379" s="15"/>
      <c r="AF379" s="15"/>
      <c r="AG379" s="15"/>
    </row>
    <row r="380" spans="1:33" customForma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5"/>
      <c r="AA380" s="15"/>
      <c r="AB380" s="190"/>
      <c r="AC380" s="190"/>
      <c r="AD380" s="15"/>
      <c r="AE380" s="15"/>
      <c r="AF380" s="15"/>
      <c r="AG380" s="15"/>
    </row>
    <row r="381" spans="1:33" customForma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5"/>
      <c r="AA381" s="15"/>
      <c r="AB381" s="190"/>
      <c r="AC381" s="190"/>
      <c r="AD381" s="15"/>
      <c r="AE381" s="15"/>
      <c r="AF381" s="15"/>
      <c r="AG381" s="15"/>
    </row>
    <row r="382" spans="1:33" customForma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5"/>
      <c r="AA382" s="15"/>
      <c r="AB382" s="190"/>
      <c r="AC382" s="190"/>
      <c r="AD382" s="15"/>
      <c r="AE382" s="15"/>
      <c r="AF382" s="15"/>
      <c r="AG382" s="15"/>
    </row>
    <row r="383" spans="1:33" customForma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5"/>
      <c r="AA383" s="15"/>
      <c r="AB383" s="190"/>
      <c r="AC383" s="190"/>
      <c r="AD383" s="15"/>
      <c r="AE383" s="15"/>
      <c r="AF383" s="15"/>
      <c r="AG383" s="15"/>
    </row>
    <row r="384" spans="1:33" customForma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5"/>
      <c r="AA384" s="15"/>
      <c r="AB384" s="190"/>
      <c r="AC384" s="190"/>
      <c r="AD384" s="15"/>
      <c r="AE384" s="15"/>
      <c r="AF384" s="15"/>
      <c r="AG384" s="15"/>
    </row>
    <row r="385" spans="1:33" customForma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5"/>
      <c r="AA385" s="15"/>
      <c r="AB385" s="190"/>
      <c r="AC385" s="190"/>
      <c r="AD385" s="15"/>
      <c r="AE385" s="15"/>
      <c r="AF385" s="15"/>
      <c r="AG385" s="15"/>
    </row>
    <row r="386" spans="1:33" customForma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5"/>
      <c r="AA386" s="15"/>
      <c r="AB386" s="190"/>
      <c r="AC386" s="190"/>
      <c r="AD386" s="15"/>
      <c r="AE386" s="15"/>
      <c r="AF386" s="15"/>
      <c r="AG386" s="15"/>
    </row>
    <row r="387" spans="1:33" customForma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5"/>
      <c r="AA387" s="15"/>
      <c r="AB387" s="190"/>
      <c r="AC387" s="190"/>
      <c r="AD387" s="15"/>
      <c r="AE387" s="15"/>
      <c r="AF387" s="15"/>
      <c r="AG387" s="15"/>
    </row>
    <row r="388" spans="1:33" customForma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5"/>
      <c r="AA388" s="15"/>
      <c r="AB388" s="190"/>
      <c r="AC388" s="190"/>
      <c r="AD388" s="15"/>
      <c r="AE388" s="15"/>
      <c r="AF388" s="15"/>
      <c r="AG388" s="15"/>
    </row>
    <row r="389" spans="1:33" customForma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5"/>
      <c r="AA389" s="15"/>
      <c r="AB389" s="190"/>
      <c r="AC389" s="190"/>
      <c r="AD389" s="15"/>
      <c r="AE389" s="15"/>
      <c r="AF389" s="15"/>
      <c r="AG389" s="15"/>
    </row>
    <row r="390" spans="1:33" customForma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5"/>
      <c r="AA390" s="15"/>
      <c r="AB390" s="190"/>
      <c r="AC390" s="190"/>
      <c r="AD390" s="15"/>
      <c r="AE390" s="15"/>
      <c r="AF390" s="15"/>
      <c r="AG390" s="15"/>
    </row>
    <row r="391" spans="1:33" customForma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5"/>
      <c r="AA391" s="15"/>
      <c r="AB391" s="190"/>
      <c r="AC391" s="190"/>
      <c r="AD391" s="15"/>
      <c r="AE391" s="15"/>
      <c r="AF391" s="15"/>
      <c r="AG391" s="15"/>
    </row>
    <row r="392" spans="1:33" customForma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5"/>
      <c r="AA392" s="15"/>
      <c r="AB392" s="190"/>
      <c r="AC392" s="190"/>
      <c r="AD392" s="15"/>
      <c r="AE392" s="15"/>
      <c r="AF392" s="15"/>
      <c r="AG392" s="15"/>
    </row>
    <row r="393" spans="1:33" customForma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5"/>
      <c r="AA393" s="15"/>
      <c r="AB393" s="190"/>
      <c r="AC393" s="190"/>
      <c r="AD393" s="15"/>
      <c r="AE393" s="15"/>
      <c r="AF393" s="15"/>
      <c r="AG393" s="15"/>
    </row>
    <row r="394" spans="1:33" customForma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5"/>
      <c r="AA394" s="15"/>
      <c r="AB394" s="190"/>
      <c r="AC394" s="190"/>
      <c r="AD394" s="15"/>
      <c r="AE394" s="15"/>
      <c r="AF394" s="15"/>
      <c r="AG394" s="15"/>
    </row>
    <row r="395" spans="1:33" customForma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5"/>
      <c r="AA395" s="15"/>
      <c r="AB395" s="190"/>
      <c r="AC395" s="190"/>
      <c r="AD395" s="15"/>
      <c r="AE395" s="15"/>
      <c r="AF395" s="15"/>
      <c r="AG395" s="15"/>
    </row>
    <row r="396" spans="1:33" customForma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5"/>
      <c r="AA396" s="15"/>
      <c r="AB396" s="190"/>
      <c r="AC396" s="190"/>
      <c r="AD396" s="15"/>
      <c r="AE396" s="15"/>
      <c r="AF396" s="15"/>
      <c r="AG396" s="15"/>
    </row>
    <row r="397" spans="1:33" customForma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5"/>
      <c r="AA397" s="15"/>
      <c r="AB397" s="190"/>
      <c r="AC397" s="190"/>
      <c r="AD397" s="15"/>
      <c r="AE397" s="15"/>
      <c r="AF397" s="15"/>
      <c r="AG397" s="15"/>
    </row>
    <row r="398" spans="1:33" customForma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5"/>
      <c r="AA398" s="15"/>
      <c r="AB398" s="190"/>
      <c r="AC398" s="190"/>
      <c r="AD398" s="15"/>
      <c r="AE398" s="15"/>
      <c r="AF398" s="15"/>
      <c r="AG398" s="15"/>
    </row>
    <row r="399" spans="1:33" customForma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5"/>
      <c r="AA399" s="15"/>
      <c r="AB399" s="190"/>
      <c r="AC399" s="190"/>
      <c r="AD399" s="15"/>
      <c r="AE399" s="15"/>
      <c r="AF399" s="15"/>
      <c r="AG399" s="15"/>
    </row>
    <row r="400" spans="1:33" customForma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5"/>
      <c r="AA400" s="15"/>
      <c r="AB400" s="190"/>
      <c r="AC400" s="190"/>
      <c r="AD400" s="15"/>
      <c r="AE400" s="15"/>
      <c r="AF400" s="15"/>
      <c r="AG400" s="15"/>
    </row>
    <row r="401" spans="1:33" customForma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5"/>
      <c r="AA401" s="15"/>
      <c r="AB401" s="190"/>
      <c r="AC401" s="190"/>
      <c r="AD401" s="15"/>
      <c r="AE401" s="15"/>
      <c r="AF401" s="15"/>
      <c r="AG401" s="15"/>
    </row>
    <row r="402" spans="1:33" customForma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5"/>
      <c r="AA402" s="15"/>
      <c r="AB402" s="190"/>
      <c r="AC402" s="190"/>
      <c r="AD402" s="15"/>
      <c r="AE402" s="15"/>
      <c r="AF402" s="15"/>
      <c r="AG402" s="15"/>
    </row>
    <row r="403" spans="1:33" customForma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5"/>
      <c r="AA403" s="15"/>
      <c r="AB403" s="190"/>
      <c r="AC403" s="190"/>
      <c r="AD403" s="15"/>
      <c r="AE403" s="15"/>
      <c r="AF403" s="15"/>
      <c r="AG403" s="15"/>
    </row>
    <row r="404" spans="1:33" customForma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5"/>
      <c r="AA404" s="15"/>
      <c r="AB404" s="190"/>
      <c r="AC404" s="190"/>
      <c r="AD404" s="15"/>
      <c r="AE404" s="15"/>
      <c r="AF404" s="15"/>
      <c r="AG404" s="15"/>
    </row>
    <row r="405" spans="1:33" customForma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5"/>
      <c r="AA405" s="15"/>
      <c r="AB405" s="190"/>
      <c r="AC405" s="190"/>
      <c r="AD405" s="15"/>
      <c r="AE405" s="15"/>
      <c r="AF405" s="15"/>
      <c r="AG405" s="15"/>
    </row>
    <row r="406" spans="1:33" customForma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5"/>
      <c r="AA406" s="15"/>
      <c r="AB406" s="190"/>
      <c r="AC406" s="190"/>
      <c r="AD406" s="15"/>
      <c r="AE406" s="15"/>
      <c r="AF406" s="15"/>
      <c r="AG406" s="15"/>
    </row>
    <row r="407" spans="1:33" customForma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5"/>
      <c r="AA407" s="15"/>
      <c r="AB407" s="190"/>
      <c r="AC407" s="190"/>
      <c r="AD407" s="15"/>
      <c r="AE407" s="15"/>
      <c r="AF407" s="15"/>
      <c r="AG407" s="15"/>
    </row>
    <row r="408" spans="1:33" customForma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5"/>
      <c r="AA408" s="15"/>
      <c r="AB408" s="190"/>
      <c r="AC408" s="190"/>
      <c r="AD408" s="15"/>
      <c r="AE408" s="15"/>
      <c r="AF408" s="15"/>
      <c r="AG408" s="15"/>
    </row>
    <row r="409" spans="1:33" customForma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5"/>
      <c r="AA409" s="15"/>
      <c r="AB409" s="190"/>
      <c r="AC409" s="190"/>
      <c r="AD409" s="15"/>
      <c r="AE409" s="15"/>
      <c r="AF409" s="15"/>
      <c r="AG409" s="15"/>
    </row>
    <row r="410" spans="1:33" customForma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5"/>
      <c r="AA410" s="15"/>
      <c r="AB410" s="190"/>
      <c r="AC410" s="190"/>
      <c r="AD410" s="15"/>
      <c r="AE410" s="15"/>
      <c r="AF410" s="15"/>
      <c r="AG410" s="15"/>
    </row>
    <row r="411" spans="1:33" customForma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5"/>
      <c r="AA411" s="15"/>
      <c r="AB411" s="190"/>
      <c r="AC411" s="190"/>
      <c r="AD411" s="15"/>
      <c r="AE411" s="15"/>
      <c r="AF411" s="15"/>
      <c r="AG411" s="15"/>
    </row>
    <row r="412" spans="1:33" customForma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5"/>
      <c r="AA412" s="15"/>
      <c r="AB412" s="190"/>
      <c r="AC412" s="190"/>
      <c r="AD412" s="15"/>
      <c r="AE412" s="15"/>
      <c r="AF412" s="15"/>
      <c r="AG412" s="15"/>
    </row>
    <row r="413" spans="1:33" customForma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5"/>
      <c r="AA413" s="15"/>
      <c r="AB413" s="190"/>
      <c r="AC413" s="190"/>
      <c r="AD413" s="15"/>
      <c r="AE413" s="15"/>
      <c r="AF413" s="15"/>
      <c r="AG413" s="15"/>
    </row>
    <row r="414" spans="1:33" customForma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5"/>
      <c r="AA414" s="15"/>
      <c r="AB414" s="190"/>
      <c r="AC414" s="190"/>
      <c r="AD414" s="15"/>
      <c r="AE414" s="15"/>
      <c r="AF414" s="15"/>
      <c r="AG414" s="15"/>
    </row>
    <row r="415" spans="1:33" customForma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5"/>
      <c r="AA415" s="3"/>
      <c r="AB415" s="188"/>
      <c r="AC415" s="188"/>
      <c r="AD415" s="15"/>
      <c r="AE415" s="15"/>
      <c r="AF415" s="15"/>
      <c r="AG415" s="15"/>
    </row>
    <row r="416" spans="1:33" customForma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5"/>
      <c r="AA416" s="3"/>
      <c r="AB416" s="188"/>
      <c r="AC416" s="188"/>
      <c r="AD416" s="15"/>
      <c r="AE416" s="15"/>
      <c r="AF416" s="15"/>
      <c r="AG416" s="15"/>
    </row>
    <row r="417" spans="1:33" customForma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5"/>
      <c r="AA417" s="3"/>
      <c r="AB417" s="188"/>
      <c r="AC417" s="188"/>
      <c r="AD417" s="15"/>
      <c r="AE417" s="15"/>
      <c r="AF417" s="15"/>
      <c r="AG417" s="15"/>
    </row>
    <row r="418" spans="1:33" customForma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5"/>
      <c r="AA418" s="3"/>
      <c r="AB418" s="188"/>
      <c r="AC418" s="188"/>
      <c r="AD418" s="15"/>
      <c r="AE418" s="15"/>
      <c r="AF418" s="15"/>
      <c r="AG418" s="15"/>
    </row>
    <row r="419" spans="1:33" customForma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5"/>
      <c r="AA419" s="3"/>
      <c r="AB419" s="188"/>
      <c r="AC419" s="188"/>
      <c r="AD419" s="15"/>
      <c r="AE419" s="15"/>
      <c r="AF419" s="15"/>
      <c r="AG419" s="15"/>
    </row>
    <row r="420" spans="1:33" customForma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5"/>
      <c r="AA420" s="3"/>
      <c r="AB420" s="188"/>
      <c r="AC420" s="188"/>
      <c r="AD420" s="15"/>
      <c r="AE420" s="15"/>
      <c r="AF420" s="15"/>
      <c r="AG420" s="15"/>
    </row>
    <row r="421" spans="1:33" customForma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5"/>
      <c r="AA421" s="3"/>
      <c r="AB421" s="188"/>
      <c r="AC421" s="188"/>
      <c r="AD421" s="15"/>
      <c r="AE421" s="15"/>
      <c r="AF421" s="15"/>
      <c r="AG421" s="15"/>
    </row>
    <row r="422" spans="1:33" customForma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5"/>
      <c r="AA422" s="3"/>
      <c r="AB422" s="188"/>
      <c r="AC422" s="188"/>
      <c r="AD422" s="15"/>
      <c r="AE422" s="15"/>
      <c r="AF422" s="15"/>
      <c r="AG422" s="15"/>
    </row>
    <row r="423" spans="1:33" customForma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5"/>
      <c r="AA423" s="3"/>
      <c r="AB423" s="188"/>
      <c r="AC423" s="188"/>
      <c r="AD423" s="15"/>
      <c r="AE423" s="15"/>
      <c r="AF423" s="15"/>
      <c r="AG423" s="15"/>
    </row>
    <row r="424" spans="1:33" customForma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5"/>
      <c r="AA424" s="3"/>
      <c r="AB424" s="188"/>
      <c r="AC424" s="188"/>
      <c r="AD424" s="15"/>
      <c r="AE424" s="15"/>
      <c r="AF424" s="15"/>
      <c r="AG424" s="15"/>
    </row>
    <row r="425" spans="1:33" customForma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5"/>
      <c r="AA425" s="3"/>
      <c r="AB425" s="188"/>
      <c r="AC425" s="188"/>
      <c r="AD425" s="15"/>
      <c r="AE425" s="15"/>
      <c r="AF425" s="15"/>
      <c r="AG425" s="15"/>
    </row>
    <row r="426" spans="1:33" customForma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5"/>
      <c r="AA426" s="3"/>
      <c r="AB426" s="188"/>
      <c r="AC426" s="188"/>
      <c r="AD426" s="3"/>
      <c r="AE426" s="15"/>
      <c r="AF426" s="15"/>
      <c r="AG426" s="15"/>
    </row>
    <row r="427" spans="1:33" customForma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5"/>
      <c r="AA427" s="3"/>
      <c r="AB427" s="188"/>
      <c r="AC427" s="188"/>
      <c r="AD427" s="3"/>
      <c r="AE427" s="15"/>
      <c r="AF427" s="15"/>
      <c r="AG427" s="15"/>
    </row>
    <row r="428" spans="1:33" customForma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5"/>
      <c r="AA428" s="3"/>
      <c r="AB428" s="188"/>
      <c r="AC428" s="188"/>
      <c r="AD428" s="3"/>
      <c r="AE428" s="15"/>
      <c r="AF428" s="15"/>
      <c r="AG428" s="15"/>
    </row>
    <row r="429" spans="1:33" customForma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5"/>
      <c r="AA429" s="3"/>
      <c r="AB429" s="188"/>
      <c r="AC429" s="188"/>
      <c r="AD429" s="3"/>
      <c r="AE429" s="15"/>
      <c r="AF429" s="15"/>
      <c r="AG429" s="15"/>
    </row>
    <row r="430" spans="1:33" customForma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5"/>
      <c r="AA430" s="3"/>
      <c r="AB430" s="188"/>
      <c r="AC430" s="188"/>
      <c r="AD430" s="3"/>
      <c r="AE430" s="15"/>
      <c r="AF430" s="15"/>
      <c r="AG430" s="15"/>
    </row>
    <row r="431" spans="1:33" customForma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5"/>
      <c r="AA431" s="3"/>
      <c r="AB431" s="188"/>
      <c r="AC431" s="188"/>
      <c r="AD431" s="3"/>
      <c r="AE431" s="15"/>
      <c r="AF431" s="15"/>
      <c r="AG431" s="15"/>
    </row>
    <row r="432" spans="1:33" customForma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5"/>
      <c r="AA432" s="3"/>
      <c r="AB432" s="188"/>
      <c r="AC432" s="188"/>
      <c r="AD432" s="3"/>
      <c r="AE432" s="15"/>
      <c r="AF432" s="15"/>
      <c r="AG432" s="15"/>
    </row>
    <row r="433" spans="1:33" customForma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5"/>
      <c r="AA433" s="3"/>
      <c r="AB433" s="188"/>
      <c r="AC433" s="188"/>
      <c r="AD433" s="3"/>
      <c r="AE433" s="15"/>
      <c r="AF433" s="15"/>
      <c r="AG433" s="15"/>
    </row>
    <row r="434" spans="1:33" customForma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5"/>
      <c r="AA434" s="3"/>
      <c r="AB434" s="188"/>
      <c r="AC434" s="188"/>
      <c r="AD434" s="3"/>
      <c r="AE434" s="15"/>
      <c r="AF434" s="15"/>
      <c r="AG434" s="15"/>
    </row>
    <row r="435" spans="1:33" customForma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5"/>
      <c r="AA435" s="3"/>
      <c r="AB435" s="188"/>
      <c r="AC435" s="188"/>
      <c r="AD435" s="3"/>
      <c r="AE435" s="15"/>
      <c r="AF435" s="15"/>
      <c r="AG435" s="15"/>
    </row>
    <row r="436" spans="1:33" customForma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5"/>
      <c r="AA436" s="3"/>
      <c r="AB436" s="188"/>
      <c r="AC436" s="188"/>
      <c r="AD436" s="3"/>
      <c r="AE436" s="15"/>
      <c r="AF436" s="15"/>
      <c r="AG436" s="15"/>
    </row>
    <row r="437" spans="1:33" customForma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5"/>
      <c r="AA437" s="3"/>
      <c r="AB437" s="188"/>
      <c r="AC437" s="188"/>
      <c r="AD437" s="3"/>
      <c r="AE437" s="15"/>
      <c r="AF437" s="15"/>
      <c r="AG437" s="15"/>
    </row>
    <row r="438" spans="1:33" customForma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5"/>
      <c r="AA438" s="3"/>
      <c r="AB438" s="188"/>
      <c r="AC438" s="188"/>
      <c r="AD438" s="3"/>
      <c r="AE438" s="15"/>
      <c r="AF438" s="15"/>
      <c r="AG438" s="15"/>
    </row>
    <row r="439" spans="1:33" customForma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5"/>
      <c r="AA439" s="3"/>
      <c r="AB439" s="188"/>
      <c r="AC439" s="188"/>
      <c r="AD439" s="3"/>
      <c r="AE439" s="15"/>
      <c r="AF439" s="15"/>
      <c r="AG439" s="15"/>
    </row>
    <row r="440" spans="1:33" customForma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5"/>
      <c r="AA440" s="3"/>
      <c r="AB440" s="188"/>
      <c r="AC440" s="188"/>
      <c r="AD440" s="3"/>
      <c r="AE440" s="15"/>
      <c r="AF440" s="15"/>
      <c r="AG440" s="15"/>
    </row>
    <row r="441" spans="1:33">
      <c r="A441" s="2"/>
      <c r="E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T441" s="2"/>
      <c r="U441" s="2"/>
      <c r="V441" s="2"/>
      <c r="W441" s="2"/>
      <c r="X441" s="2"/>
      <c r="Y441" s="2"/>
      <c r="Z441" s="3"/>
      <c r="AA441" s="3"/>
      <c r="AD441" s="3"/>
      <c r="AE441" s="3"/>
      <c r="AF441" s="3"/>
      <c r="AG441" s="3"/>
    </row>
    <row r="442" spans="1:33">
      <c r="E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T442" s="2"/>
      <c r="U442" s="2"/>
      <c r="V442" s="2"/>
      <c r="W442" s="2"/>
      <c r="X442" s="2"/>
      <c r="Y442" s="2"/>
      <c r="Z442" s="3"/>
      <c r="AA442" s="3"/>
      <c r="AD442" s="3"/>
      <c r="AE442" s="3"/>
      <c r="AF442" s="3"/>
      <c r="AG442" s="3"/>
    </row>
    <row r="443" spans="1:33">
      <c r="E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T443" s="2"/>
      <c r="U443" s="2"/>
      <c r="V443" s="2"/>
      <c r="W443" s="2"/>
      <c r="X443" s="2"/>
      <c r="Y443" s="2"/>
      <c r="Z443" s="3"/>
      <c r="AA443" s="3"/>
      <c r="AD443" s="3"/>
      <c r="AE443" s="3"/>
      <c r="AF443" s="3"/>
      <c r="AG443" s="3"/>
    </row>
    <row r="444" spans="1:33">
      <c r="E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T444" s="2"/>
      <c r="U444" s="2"/>
      <c r="V444" s="2"/>
      <c r="W444" s="2"/>
      <c r="X444" s="2"/>
      <c r="Y444" s="2"/>
      <c r="Z444" s="3"/>
      <c r="AA444" s="3"/>
      <c r="AD444" s="3"/>
      <c r="AE444" s="3"/>
      <c r="AF444" s="3"/>
      <c r="AG444" s="3"/>
    </row>
    <row r="445" spans="1:33">
      <c r="E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T445" s="2"/>
      <c r="U445" s="2"/>
      <c r="V445" s="2"/>
      <c r="W445" s="2"/>
      <c r="X445" s="2"/>
      <c r="Y445" s="2"/>
      <c r="Z445" s="3"/>
      <c r="AA445" s="3"/>
      <c r="AD445" s="3"/>
      <c r="AE445" s="3"/>
      <c r="AF445" s="3"/>
      <c r="AG445" s="3"/>
    </row>
    <row r="446" spans="1:33">
      <c r="E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T446" s="2"/>
      <c r="U446" s="2"/>
      <c r="V446" s="2"/>
      <c r="W446" s="2"/>
      <c r="X446" s="2"/>
      <c r="Y446" s="2"/>
      <c r="Z446" s="3"/>
      <c r="AA446" s="3"/>
      <c r="AD446" s="3"/>
      <c r="AE446" s="3"/>
      <c r="AF446" s="3"/>
      <c r="AG446" s="3"/>
    </row>
    <row r="447" spans="1:33">
      <c r="E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T447" s="2"/>
      <c r="U447" s="2"/>
      <c r="V447" s="2"/>
      <c r="W447" s="2"/>
      <c r="X447" s="2"/>
      <c r="Y447" s="2"/>
      <c r="Z447" s="3"/>
      <c r="AA447" s="3"/>
      <c r="AD447" s="3"/>
      <c r="AE447" s="3"/>
      <c r="AF447" s="3"/>
      <c r="AG447" s="3"/>
    </row>
    <row r="448" spans="1:33">
      <c r="E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T448" s="2"/>
      <c r="U448" s="2"/>
      <c r="V448" s="2"/>
      <c r="W448" s="2"/>
      <c r="X448" s="2"/>
      <c r="Y448" s="2"/>
      <c r="Z448" s="3"/>
      <c r="AA448" s="3"/>
      <c r="AD448" s="3"/>
      <c r="AE448" s="3"/>
      <c r="AF448" s="3"/>
      <c r="AG448" s="3"/>
    </row>
    <row r="449" spans="5:33">
      <c r="E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T449" s="2"/>
      <c r="U449" s="2"/>
      <c r="V449" s="2"/>
      <c r="W449" s="2"/>
      <c r="X449" s="2"/>
      <c r="Y449" s="2"/>
      <c r="Z449" s="3"/>
      <c r="AA449" s="3"/>
      <c r="AD449" s="3"/>
      <c r="AE449" s="3"/>
      <c r="AF449" s="3"/>
      <c r="AG449" s="3"/>
    </row>
    <row r="450" spans="5:33">
      <c r="E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T450" s="2"/>
      <c r="U450" s="2"/>
      <c r="V450" s="2"/>
      <c r="W450" s="2"/>
      <c r="X450" s="2"/>
      <c r="Y450" s="2"/>
      <c r="Z450" s="3"/>
      <c r="AA450" s="3"/>
      <c r="AD450" s="3"/>
      <c r="AE450" s="3"/>
      <c r="AF450" s="3"/>
      <c r="AG450" s="3"/>
    </row>
    <row r="451" spans="5:33">
      <c r="E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T451" s="2"/>
      <c r="U451" s="2"/>
      <c r="V451" s="2"/>
      <c r="W451" s="2"/>
      <c r="X451" s="2"/>
      <c r="Y451" s="2"/>
      <c r="Z451" s="3"/>
      <c r="AA451" s="3"/>
      <c r="AD451" s="3"/>
      <c r="AE451" s="3"/>
      <c r="AF451" s="3"/>
      <c r="AG451" s="3"/>
    </row>
    <row r="452" spans="5:33">
      <c r="E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T452" s="2"/>
      <c r="U452" s="2"/>
      <c r="V452" s="2"/>
      <c r="W452" s="2"/>
      <c r="X452" s="2"/>
      <c r="Y452" s="2"/>
      <c r="Z452" s="3"/>
      <c r="AA452" s="3"/>
      <c r="AD452" s="3"/>
      <c r="AE452" s="3"/>
      <c r="AF452" s="3"/>
      <c r="AG452" s="3"/>
    </row>
    <row r="453" spans="5:33">
      <c r="E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T453" s="2"/>
      <c r="U453" s="2"/>
      <c r="V453" s="2"/>
      <c r="W453" s="2"/>
      <c r="X453" s="2"/>
      <c r="Y453" s="2"/>
      <c r="Z453" s="3"/>
      <c r="AA453" s="3"/>
      <c r="AD453" s="3"/>
      <c r="AE453" s="3"/>
      <c r="AF453" s="3"/>
      <c r="AG453" s="3"/>
    </row>
    <row r="454" spans="5:33">
      <c r="E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T454" s="2"/>
      <c r="U454" s="2"/>
      <c r="V454" s="2"/>
      <c r="W454" s="2"/>
      <c r="X454" s="2"/>
      <c r="Y454" s="2"/>
      <c r="Z454" s="3"/>
      <c r="AA454" s="3"/>
      <c r="AD454" s="3"/>
      <c r="AE454" s="3"/>
      <c r="AF454" s="3"/>
      <c r="AG454" s="3"/>
    </row>
    <row r="455" spans="5:33">
      <c r="E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T455" s="2"/>
      <c r="U455" s="2"/>
      <c r="V455" s="2"/>
      <c r="W455" s="2"/>
      <c r="X455" s="2"/>
      <c r="Y455" s="2"/>
      <c r="Z455" s="3"/>
      <c r="AA455" s="3"/>
      <c r="AD455" s="3"/>
      <c r="AE455" s="3"/>
      <c r="AF455" s="3"/>
      <c r="AG455" s="3"/>
    </row>
    <row r="456" spans="5:33">
      <c r="E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T456" s="2"/>
      <c r="U456" s="2"/>
      <c r="V456" s="2"/>
      <c r="W456" s="2"/>
      <c r="X456" s="2"/>
      <c r="Y456" s="2"/>
      <c r="Z456" s="3"/>
      <c r="AA456" s="3"/>
      <c r="AD456" s="3"/>
      <c r="AE456" s="3"/>
      <c r="AF456" s="3"/>
      <c r="AG456" s="3"/>
    </row>
    <row r="457" spans="5:33">
      <c r="E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T457" s="2"/>
      <c r="U457" s="2"/>
      <c r="V457" s="2"/>
      <c r="W457" s="2"/>
      <c r="X457" s="2"/>
      <c r="Y457" s="2"/>
      <c r="Z457" s="3"/>
      <c r="AA457" s="3"/>
      <c r="AD457" s="3"/>
      <c r="AE457" s="3"/>
      <c r="AF457" s="3"/>
      <c r="AG457" s="3"/>
    </row>
    <row r="458" spans="5:33">
      <c r="E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T458" s="2"/>
      <c r="U458" s="2"/>
      <c r="V458" s="2"/>
      <c r="W458" s="2"/>
      <c r="X458" s="2"/>
      <c r="Y458" s="2"/>
      <c r="Z458" s="3"/>
      <c r="AA458" s="3"/>
      <c r="AD458" s="3"/>
      <c r="AE458" s="3"/>
      <c r="AF458" s="3"/>
      <c r="AG458" s="3"/>
    </row>
    <row r="459" spans="5:33">
      <c r="E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T459" s="2"/>
      <c r="U459" s="2"/>
      <c r="V459" s="2"/>
      <c r="W459" s="2"/>
      <c r="X459" s="2"/>
      <c r="Y459" s="2"/>
      <c r="Z459" s="3"/>
      <c r="AA459" s="3"/>
      <c r="AD459" s="3"/>
      <c r="AE459" s="3"/>
      <c r="AF459" s="3"/>
      <c r="AG459" s="3"/>
    </row>
    <row r="460" spans="5:33">
      <c r="E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T460" s="2"/>
      <c r="U460" s="2"/>
      <c r="V460" s="2"/>
      <c r="W460" s="2"/>
      <c r="X460" s="2"/>
      <c r="Y460" s="2"/>
      <c r="Z460" s="3"/>
      <c r="AA460" s="3"/>
      <c r="AD460" s="3"/>
      <c r="AE460" s="3"/>
      <c r="AF460" s="3"/>
      <c r="AG460" s="3"/>
    </row>
    <row r="461" spans="5:33">
      <c r="E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T461" s="2"/>
      <c r="U461" s="2"/>
      <c r="V461" s="2"/>
      <c r="W461" s="2"/>
      <c r="X461" s="2"/>
      <c r="Y461" s="2"/>
      <c r="Z461" s="3"/>
      <c r="AA461" s="3"/>
      <c r="AD461" s="3"/>
      <c r="AE461" s="3"/>
      <c r="AF461" s="3"/>
      <c r="AG461" s="3"/>
    </row>
    <row r="462" spans="5:33">
      <c r="E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T462" s="2"/>
      <c r="U462" s="2"/>
      <c r="V462" s="2"/>
      <c r="W462" s="2"/>
      <c r="X462" s="2"/>
      <c r="Y462" s="2"/>
      <c r="Z462" s="3"/>
      <c r="AA462" s="3"/>
      <c r="AD462" s="3"/>
      <c r="AE462" s="3"/>
      <c r="AF462" s="3"/>
      <c r="AG462" s="3"/>
    </row>
    <row r="463" spans="5:33">
      <c r="E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T463" s="2"/>
      <c r="U463" s="2"/>
      <c r="V463" s="2"/>
      <c r="W463" s="2"/>
      <c r="X463" s="2"/>
      <c r="Y463" s="2"/>
      <c r="Z463" s="3"/>
      <c r="AA463" s="3"/>
      <c r="AD463" s="3"/>
      <c r="AE463" s="3"/>
      <c r="AF463" s="3"/>
      <c r="AG463" s="3"/>
    </row>
    <row r="464" spans="5:33">
      <c r="E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T464" s="2"/>
      <c r="U464" s="2"/>
      <c r="V464" s="2"/>
      <c r="W464" s="2"/>
      <c r="X464" s="2"/>
      <c r="Y464" s="2"/>
      <c r="Z464" s="3"/>
      <c r="AA464" s="3"/>
      <c r="AD464" s="3"/>
      <c r="AE464" s="3"/>
      <c r="AF464" s="3"/>
      <c r="AG464" s="3"/>
    </row>
    <row r="465" spans="5:33">
      <c r="E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T465" s="2"/>
      <c r="U465" s="2"/>
      <c r="V465" s="2"/>
      <c r="W465" s="2"/>
      <c r="X465" s="2"/>
      <c r="Y465" s="2"/>
      <c r="Z465" s="3"/>
      <c r="AA465" s="3"/>
      <c r="AD465" s="3"/>
      <c r="AE465" s="3"/>
      <c r="AF465" s="3"/>
      <c r="AG465" s="3"/>
    </row>
    <row r="466" spans="5:33">
      <c r="E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T466" s="2"/>
      <c r="U466" s="2"/>
      <c r="V466" s="2"/>
      <c r="W466" s="2"/>
      <c r="X466" s="2"/>
      <c r="Y466" s="2"/>
      <c r="Z466" s="3"/>
      <c r="AA466" s="3"/>
      <c r="AD466" s="3"/>
      <c r="AE466" s="3"/>
      <c r="AF466" s="3"/>
      <c r="AG466" s="3"/>
    </row>
    <row r="467" spans="5:33">
      <c r="E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T467" s="2"/>
      <c r="U467" s="2"/>
      <c r="V467" s="2"/>
      <c r="W467" s="2"/>
      <c r="X467" s="2"/>
      <c r="Y467" s="2"/>
      <c r="Z467" s="3"/>
      <c r="AA467" s="3"/>
      <c r="AD467" s="3"/>
      <c r="AE467" s="3"/>
      <c r="AF467" s="3"/>
      <c r="AG467" s="3"/>
    </row>
    <row r="468" spans="5:33">
      <c r="E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T468" s="2"/>
      <c r="U468" s="2"/>
      <c r="V468" s="2"/>
      <c r="W468" s="2"/>
      <c r="X468" s="2"/>
      <c r="Y468" s="2"/>
      <c r="Z468" s="3"/>
      <c r="AA468" s="3"/>
      <c r="AD468" s="3"/>
      <c r="AE468" s="3"/>
      <c r="AF468" s="3"/>
      <c r="AG468" s="3"/>
    </row>
    <row r="469" spans="5:33">
      <c r="E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T469" s="2"/>
      <c r="U469" s="2"/>
      <c r="V469" s="2"/>
      <c r="W469" s="2"/>
      <c r="X469" s="2"/>
      <c r="Y469" s="2"/>
      <c r="Z469" s="3"/>
      <c r="AA469" s="3"/>
      <c r="AD469" s="3"/>
      <c r="AE469" s="3"/>
      <c r="AF469" s="3"/>
      <c r="AG469" s="3"/>
    </row>
    <row r="470" spans="5:33">
      <c r="E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T470" s="2"/>
      <c r="U470" s="2"/>
      <c r="V470" s="2"/>
      <c r="W470" s="2"/>
      <c r="X470" s="2"/>
      <c r="Y470" s="2"/>
      <c r="Z470" s="3"/>
      <c r="AA470" s="3"/>
      <c r="AD470" s="3"/>
      <c r="AE470" s="3"/>
      <c r="AF470" s="3"/>
      <c r="AG470" s="3"/>
    </row>
    <row r="471" spans="5:33">
      <c r="E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T471" s="2"/>
      <c r="U471" s="2"/>
      <c r="V471" s="2"/>
      <c r="W471" s="2"/>
      <c r="X471" s="2"/>
      <c r="Y471" s="2"/>
      <c r="Z471" s="3"/>
      <c r="AA471" s="3"/>
      <c r="AD471" s="3"/>
      <c r="AE471" s="3"/>
      <c r="AF471" s="3"/>
      <c r="AG471" s="3"/>
    </row>
    <row r="472" spans="5:33">
      <c r="E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T472" s="2"/>
      <c r="U472" s="2"/>
      <c r="V472" s="2"/>
      <c r="W472" s="2"/>
      <c r="X472" s="2"/>
      <c r="Y472" s="2"/>
      <c r="Z472" s="3"/>
      <c r="AA472" s="3"/>
      <c r="AD472" s="3"/>
      <c r="AE472" s="3"/>
      <c r="AF472" s="3"/>
      <c r="AG472" s="3"/>
    </row>
    <row r="473" spans="5:33">
      <c r="E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T473" s="2"/>
      <c r="U473" s="2"/>
      <c r="V473" s="2"/>
      <c r="W473" s="2"/>
      <c r="X473" s="2"/>
      <c r="Y473" s="2"/>
      <c r="Z473" s="3"/>
      <c r="AA473" s="3"/>
      <c r="AD473" s="3"/>
      <c r="AE473" s="3"/>
      <c r="AF473" s="3"/>
      <c r="AG473" s="3"/>
    </row>
    <row r="474" spans="5:33">
      <c r="E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T474" s="2"/>
      <c r="U474" s="2"/>
      <c r="V474" s="2"/>
      <c r="W474" s="2"/>
      <c r="X474" s="2"/>
      <c r="Y474" s="2"/>
      <c r="Z474" s="3"/>
      <c r="AA474" s="3"/>
      <c r="AD474" s="3"/>
      <c r="AE474" s="3"/>
      <c r="AF474" s="3"/>
      <c r="AG474" s="3"/>
    </row>
    <row r="475" spans="5:33">
      <c r="E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T475" s="2"/>
      <c r="U475" s="2"/>
      <c r="V475" s="2"/>
      <c r="W475" s="2"/>
      <c r="X475" s="2"/>
      <c r="Y475" s="2"/>
      <c r="Z475" s="3"/>
      <c r="AA475" s="3"/>
      <c r="AD475" s="3"/>
      <c r="AE475" s="3"/>
      <c r="AF475" s="3"/>
      <c r="AG475" s="3"/>
    </row>
    <row r="476" spans="5:33">
      <c r="E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T476" s="2"/>
      <c r="U476" s="2"/>
      <c r="V476" s="2"/>
      <c r="W476" s="2"/>
      <c r="X476" s="2"/>
      <c r="Y476" s="2"/>
      <c r="Z476" s="3"/>
      <c r="AA476" s="3"/>
      <c r="AD476" s="3"/>
      <c r="AE476" s="3"/>
      <c r="AF476" s="3"/>
      <c r="AG476" s="3"/>
    </row>
    <row r="477" spans="5:33">
      <c r="E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T477" s="2"/>
      <c r="U477" s="2"/>
      <c r="V477" s="2"/>
      <c r="W477" s="2"/>
      <c r="X477" s="2"/>
      <c r="Y477" s="2"/>
      <c r="Z477" s="3"/>
      <c r="AA477" s="3"/>
      <c r="AD477" s="3"/>
      <c r="AE477" s="3"/>
      <c r="AF477" s="3"/>
      <c r="AG477" s="3"/>
    </row>
    <row r="478" spans="5:33">
      <c r="E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T478" s="2"/>
      <c r="U478" s="2"/>
      <c r="V478" s="2"/>
      <c r="W478" s="2"/>
      <c r="X478" s="2"/>
      <c r="Y478" s="2"/>
      <c r="Z478" s="3"/>
      <c r="AA478" s="3"/>
      <c r="AD478" s="3"/>
      <c r="AE478" s="3"/>
      <c r="AF478" s="3"/>
      <c r="AG478" s="3"/>
    </row>
    <row r="479" spans="5:33">
      <c r="E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T479" s="2"/>
      <c r="U479" s="2"/>
      <c r="V479" s="2"/>
      <c r="W479" s="2"/>
      <c r="X479" s="2"/>
      <c r="Y479" s="2"/>
      <c r="Z479" s="3"/>
      <c r="AA479" s="3"/>
      <c r="AD479" s="3"/>
      <c r="AE479" s="3"/>
      <c r="AF479" s="3"/>
      <c r="AG479" s="3"/>
    </row>
    <row r="480" spans="5:33">
      <c r="E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T480" s="2"/>
      <c r="U480" s="2"/>
      <c r="V480" s="2"/>
      <c r="W480" s="2"/>
      <c r="X480" s="2"/>
      <c r="Y480" s="2"/>
      <c r="Z480" s="3"/>
      <c r="AA480" s="3"/>
      <c r="AD480" s="3"/>
      <c r="AE480" s="3"/>
      <c r="AF480" s="3"/>
      <c r="AG480" s="3"/>
    </row>
    <row r="481" spans="5:33">
      <c r="E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T481" s="2"/>
      <c r="U481" s="2"/>
      <c r="V481" s="2"/>
      <c r="W481" s="2"/>
      <c r="X481" s="2"/>
      <c r="Y481" s="2"/>
      <c r="Z481" s="3"/>
      <c r="AA481" s="3"/>
      <c r="AD481" s="3"/>
      <c r="AE481" s="3"/>
      <c r="AF481" s="3"/>
      <c r="AG481" s="3"/>
    </row>
    <row r="482" spans="5:33">
      <c r="E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T482" s="2"/>
      <c r="U482" s="2"/>
      <c r="V482" s="2"/>
      <c r="W482" s="2"/>
      <c r="X482" s="2"/>
      <c r="Y482" s="2"/>
      <c r="Z482" s="3"/>
      <c r="AA482" s="3"/>
      <c r="AD482" s="3"/>
      <c r="AE482" s="3"/>
      <c r="AF482" s="3"/>
      <c r="AG482" s="3"/>
    </row>
    <row r="483" spans="5:33">
      <c r="E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T483" s="2"/>
      <c r="U483" s="2"/>
      <c r="V483" s="2"/>
      <c r="W483" s="2"/>
      <c r="X483" s="2"/>
      <c r="Y483" s="2"/>
      <c r="Z483" s="3"/>
      <c r="AA483" s="3"/>
      <c r="AD483" s="3"/>
      <c r="AE483" s="3"/>
      <c r="AF483" s="3"/>
      <c r="AG483" s="3"/>
    </row>
    <row r="484" spans="5:33">
      <c r="E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T484" s="2"/>
      <c r="U484" s="2"/>
      <c r="V484" s="2"/>
      <c r="W484" s="2"/>
      <c r="X484" s="2"/>
      <c r="Y484" s="2"/>
      <c r="Z484" s="3"/>
      <c r="AA484" s="3"/>
      <c r="AD484" s="3"/>
      <c r="AE484" s="3"/>
      <c r="AF484" s="3"/>
      <c r="AG484" s="3"/>
    </row>
    <row r="485" spans="5:33">
      <c r="E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T485" s="2"/>
      <c r="U485" s="2"/>
      <c r="V485" s="2"/>
      <c r="W485" s="2"/>
      <c r="X485" s="2"/>
      <c r="Y485" s="2"/>
      <c r="Z485" s="3"/>
      <c r="AA485" s="3"/>
      <c r="AD485" s="3"/>
      <c r="AE485" s="3"/>
      <c r="AF485" s="3"/>
      <c r="AG485" s="3"/>
    </row>
    <row r="486" spans="5:33">
      <c r="E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T486" s="2"/>
      <c r="U486" s="2"/>
      <c r="V486" s="2"/>
      <c r="W486" s="2"/>
      <c r="X486" s="2"/>
      <c r="Y486" s="2"/>
      <c r="Z486" s="3"/>
      <c r="AA486" s="3"/>
      <c r="AD486" s="3"/>
      <c r="AE486" s="3"/>
      <c r="AF486" s="3"/>
      <c r="AG486" s="3"/>
    </row>
    <row r="487" spans="5:33">
      <c r="E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T487" s="2"/>
      <c r="U487" s="2"/>
      <c r="V487" s="2"/>
      <c r="W487" s="2"/>
      <c r="X487" s="2"/>
      <c r="Y487" s="2"/>
      <c r="Z487" s="3"/>
      <c r="AA487" s="3"/>
      <c r="AD487" s="3"/>
      <c r="AE487" s="3"/>
      <c r="AF487" s="3"/>
      <c r="AG487" s="3"/>
    </row>
    <row r="488" spans="5:33">
      <c r="E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T488" s="2"/>
      <c r="U488" s="2"/>
      <c r="V488" s="2"/>
      <c r="W488" s="2"/>
      <c r="X488" s="2"/>
      <c r="Y488" s="2"/>
      <c r="Z488" s="3"/>
      <c r="AA488" s="3"/>
      <c r="AD488" s="3"/>
      <c r="AE488" s="3"/>
      <c r="AF488" s="3"/>
      <c r="AG488" s="3"/>
    </row>
    <row r="489" spans="5:33">
      <c r="E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T489" s="2"/>
      <c r="U489" s="2"/>
      <c r="V489" s="2"/>
      <c r="W489" s="2"/>
      <c r="X489" s="2"/>
      <c r="Y489" s="2"/>
      <c r="Z489" s="3"/>
      <c r="AA489" s="3"/>
      <c r="AD489" s="3"/>
      <c r="AE489" s="3"/>
      <c r="AF489" s="3"/>
      <c r="AG489" s="3"/>
    </row>
    <row r="490" spans="5:33">
      <c r="E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T490" s="2"/>
      <c r="U490" s="2"/>
      <c r="V490" s="2"/>
      <c r="W490" s="2"/>
      <c r="X490" s="2"/>
      <c r="Y490" s="2"/>
      <c r="Z490" s="3"/>
      <c r="AA490" s="3"/>
      <c r="AD490" s="3"/>
      <c r="AE490" s="3"/>
      <c r="AF490" s="3"/>
      <c r="AG490" s="3"/>
    </row>
    <row r="491" spans="5:33">
      <c r="E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T491" s="2"/>
      <c r="U491" s="2"/>
      <c r="V491" s="2"/>
      <c r="W491" s="2"/>
      <c r="X491" s="2"/>
      <c r="Y491" s="2"/>
      <c r="Z491" s="3"/>
      <c r="AA491" s="3"/>
      <c r="AD491" s="3"/>
      <c r="AE491" s="3"/>
      <c r="AF491" s="3"/>
      <c r="AG491" s="3"/>
    </row>
    <row r="492" spans="5:33">
      <c r="E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T492" s="2"/>
      <c r="U492" s="2"/>
      <c r="V492" s="2"/>
      <c r="W492" s="2"/>
      <c r="X492" s="2"/>
      <c r="Y492" s="2"/>
      <c r="Z492" s="3"/>
      <c r="AA492" s="3"/>
      <c r="AD492" s="3"/>
      <c r="AE492" s="3"/>
      <c r="AF492" s="3"/>
      <c r="AG492" s="3"/>
    </row>
    <row r="493" spans="5:33">
      <c r="E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T493" s="2"/>
      <c r="U493" s="2"/>
      <c r="V493" s="2"/>
      <c r="W493" s="2"/>
      <c r="X493" s="2"/>
      <c r="Y493" s="2"/>
      <c r="Z493" s="3"/>
      <c r="AA493" s="3"/>
      <c r="AD493" s="3"/>
      <c r="AE493" s="3"/>
      <c r="AF493" s="3"/>
      <c r="AG493" s="3"/>
    </row>
    <row r="494" spans="5:33">
      <c r="E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T494" s="2"/>
      <c r="U494" s="2"/>
      <c r="V494" s="2"/>
      <c r="W494" s="2"/>
      <c r="X494" s="2"/>
      <c r="Y494" s="2"/>
      <c r="Z494" s="3"/>
      <c r="AA494" s="3"/>
      <c r="AD494" s="3"/>
      <c r="AE494" s="3"/>
      <c r="AF494" s="3"/>
      <c r="AG494" s="3"/>
    </row>
    <row r="495" spans="5:33">
      <c r="E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T495" s="2"/>
      <c r="U495" s="2"/>
      <c r="V495" s="2"/>
      <c r="W495" s="2"/>
      <c r="X495" s="2"/>
      <c r="Y495" s="2"/>
      <c r="Z495" s="3"/>
      <c r="AA495" s="3"/>
      <c r="AD495" s="3"/>
      <c r="AE495" s="3"/>
      <c r="AF495" s="3"/>
      <c r="AG495" s="3"/>
    </row>
    <row r="496" spans="5:33">
      <c r="E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T496" s="2"/>
      <c r="U496" s="2"/>
      <c r="V496" s="2"/>
      <c r="W496" s="2"/>
      <c r="X496" s="2"/>
      <c r="Y496" s="2"/>
      <c r="Z496" s="3"/>
      <c r="AA496" s="3"/>
      <c r="AD496" s="3"/>
      <c r="AE496" s="3"/>
      <c r="AF496" s="3"/>
      <c r="AG496" s="3"/>
    </row>
    <row r="497" spans="5:33">
      <c r="E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T497" s="2"/>
      <c r="U497" s="2"/>
      <c r="V497" s="2"/>
      <c r="W497" s="2"/>
      <c r="X497" s="2"/>
      <c r="Y497" s="2"/>
      <c r="Z497" s="3"/>
      <c r="AA497" s="3"/>
      <c r="AD497" s="3"/>
      <c r="AE497" s="3"/>
      <c r="AF497" s="3"/>
      <c r="AG497" s="3"/>
    </row>
    <row r="498" spans="5:33">
      <c r="E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T498" s="2"/>
      <c r="U498" s="2"/>
      <c r="V498" s="2"/>
      <c r="W498" s="2"/>
      <c r="X498" s="2"/>
      <c r="Y498" s="2"/>
      <c r="Z498" s="3"/>
      <c r="AA498" s="3"/>
      <c r="AD498" s="3"/>
      <c r="AE498" s="3"/>
      <c r="AF498" s="3"/>
      <c r="AG498" s="3"/>
    </row>
    <row r="499" spans="5:33">
      <c r="E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T499" s="2"/>
      <c r="U499" s="2"/>
      <c r="V499" s="2"/>
      <c r="W499" s="2"/>
      <c r="X499" s="2"/>
      <c r="Y499" s="2"/>
      <c r="Z499" s="3"/>
      <c r="AA499" s="3"/>
      <c r="AD499" s="3"/>
      <c r="AE499" s="3"/>
      <c r="AF499" s="3"/>
      <c r="AG499" s="3"/>
    </row>
    <row r="500" spans="5:33">
      <c r="E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T500" s="2"/>
      <c r="U500" s="2"/>
      <c r="V500" s="2"/>
      <c r="W500" s="2"/>
      <c r="X500" s="2"/>
      <c r="Y500" s="2"/>
      <c r="Z500" s="3"/>
      <c r="AA500" s="3"/>
      <c r="AD500" s="3"/>
      <c r="AE500" s="3"/>
      <c r="AF500" s="3"/>
      <c r="AG500" s="3"/>
    </row>
    <row r="501" spans="5:33">
      <c r="E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T501" s="2"/>
      <c r="U501" s="2"/>
      <c r="V501" s="2"/>
      <c r="W501" s="2"/>
      <c r="X501" s="2"/>
      <c r="Y501" s="2"/>
      <c r="Z501" s="3"/>
      <c r="AA501" s="3"/>
      <c r="AD501" s="3"/>
      <c r="AE501" s="3"/>
      <c r="AF501" s="3"/>
      <c r="AG501" s="3"/>
    </row>
    <row r="502" spans="5:33">
      <c r="E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T502" s="2"/>
      <c r="U502" s="2"/>
      <c r="V502" s="2"/>
      <c r="W502" s="2"/>
      <c r="X502" s="2"/>
      <c r="Y502" s="2"/>
      <c r="Z502" s="3"/>
      <c r="AA502" s="3"/>
      <c r="AD502" s="3"/>
      <c r="AE502" s="3"/>
      <c r="AF502" s="3"/>
      <c r="AG502" s="3"/>
    </row>
    <row r="503" spans="5:33">
      <c r="E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T503" s="2"/>
      <c r="U503" s="2"/>
      <c r="V503" s="2"/>
      <c r="W503" s="2"/>
      <c r="X503" s="2"/>
      <c r="Y503" s="2"/>
      <c r="Z503" s="3"/>
      <c r="AA503" s="3"/>
      <c r="AD503" s="3"/>
      <c r="AE503" s="3"/>
      <c r="AF503" s="3"/>
      <c r="AG503" s="3"/>
    </row>
    <row r="504" spans="5:33">
      <c r="E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T504" s="2"/>
      <c r="U504" s="2"/>
      <c r="V504" s="2"/>
      <c r="W504" s="2"/>
      <c r="X504" s="2"/>
      <c r="Y504" s="2"/>
      <c r="Z504" s="3"/>
      <c r="AA504" s="3"/>
      <c r="AD504" s="3"/>
      <c r="AE504" s="3"/>
      <c r="AF504" s="3"/>
      <c r="AG504" s="3"/>
    </row>
    <row r="505" spans="5:33">
      <c r="E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T505" s="2"/>
      <c r="U505" s="2"/>
      <c r="V505" s="2"/>
      <c r="W505" s="2"/>
      <c r="X505" s="2"/>
      <c r="Y505" s="2"/>
      <c r="Z505" s="3"/>
      <c r="AA505" s="3"/>
      <c r="AD505" s="3"/>
      <c r="AE505" s="3"/>
      <c r="AF505" s="3"/>
      <c r="AG505" s="3"/>
    </row>
    <row r="506" spans="5:33">
      <c r="E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T506" s="2"/>
      <c r="U506" s="2"/>
      <c r="V506" s="2"/>
      <c r="W506" s="2"/>
      <c r="X506" s="2"/>
      <c r="Y506" s="2"/>
      <c r="Z506" s="3"/>
      <c r="AA506" s="3"/>
      <c r="AD506" s="3"/>
      <c r="AE506" s="3"/>
      <c r="AF506" s="3"/>
      <c r="AG506" s="3"/>
    </row>
    <row r="507" spans="5:33">
      <c r="E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T507" s="2"/>
      <c r="U507" s="2"/>
      <c r="V507" s="2"/>
      <c r="W507" s="2"/>
      <c r="X507" s="2"/>
      <c r="Y507" s="2"/>
      <c r="Z507" s="3"/>
      <c r="AA507" s="3"/>
      <c r="AD507" s="3"/>
      <c r="AE507" s="3"/>
      <c r="AF507" s="3"/>
      <c r="AG507" s="3"/>
    </row>
    <row r="508" spans="5:33">
      <c r="E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T508" s="2"/>
      <c r="U508" s="2"/>
      <c r="V508" s="2"/>
      <c r="W508" s="2"/>
      <c r="X508" s="2"/>
      <c r="Y508" s="2"/>
      <c r="Z508" s="3"/>
      <c r="AA508" s="3"/>
      <c r="AD508" s="3"/>
      <c r="AE508" s="3"/>
      <c r="AF508" s="3"/>
      <c r="AG508" s="3"/>
    </row>
    <row r="509" spans="5:33">
      <c r="E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T509" s="2"/>
      <c r="U509" s="2"/>
      <c r="V509" s="2"/>
      <c r="W509" s="2"/>
      <c r="X509" s="2"/>
      <c r="Y509" s="2"/>
      <c r="Z509" s="3"/>
      <c r="AA509" s="3"/>
      <c r="AD509" s="3"/>
      <c r="AE509" s="3"/>
      <c r="AF509" s="3"/>
      <c r="AG509" s="3"/>
    </row>
    <row r="510" spans="5:33">
      <c r="E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T510" s="2"/>
      <c r="U510" s="2"/>
      <c r="V510" s="2"/>
      <c r="W510" s="2"/>
      <c r="X510" s="2"/>
      <c r="Y510" s="2"/>
      <c r="Z510" s="3"/>
      <c r="AA510" s="3"/>
      <c r="AD510" s="3"/>
      <c r="AE510" s="3"/>
      <c r="AF510" s="3"/>
      <c r="AG510" s="3"/>
    </row>
    <row r="511" spans="5:33">
      <c r="E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T511" s="2"/>
      <c r="U511" s="2"/>
      <c r="V511" s="2"/>
      <c r="W511" s="2"/>
      <c r="X511" s="2"/>
      <c r="Y511" s="2"/>
      <c r="Z511" s="3"/>
      <c r="AA511" s="3"/>
      <c r="AD511" s="3"/>
      <c r="AE511" s="3"/>
      <c r="AF511" s="3"/>
      <c r="AG511" s="3"/>
    </row>
    <row r="512" spans="5:33">
      <c r="E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T512" s="2"/>
      <c r="U512" s="2"/>
      <c r="V512" s="2"/>
      <c r="W512" s="2"/>
      <c r="X512" s="2"/>
      <c r="Y512" s="2"/>
      <c r="Z512" s="3"/>
      <c r="AA512" s="3"/>
      <c r="AD512" s="3"/>
      <c r="AE512" s="3"/>
      <c r="AF512" s="3"/>
      <c r="AG512" s="3"/>
    </row>
    <row r="513" spans="5:33">
      <c r="E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T513" s="2"/>
      <c r="U513" s="2"/>
      <c r="V513" s="2"/>
      <c r="W513" s="2"/>
      <c r="X513" s="2"/>
      <c r="Y513" s="2"/>
      <c r="Z513" s="3"/>
      <c r="AA513" s="3"/>
      <c r="AD513" s="3"/>
      <c r="AE513" s="3"/>
      <c r="AF513" s="3"/>
      <c r="AG513" s="3"/>
    </row>
    <row r="514" spans="5:33">
      <c r="E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T514" s="2"/>
      <c r="U514" s="2"/>
      <c r="V514" s="2"/>
      <c r="W514" s="2"/>
      <c r="X514" s="2"/>
      <c r="Y514" s="2"/>
      <c r="Z514" s="3"/>
      <c r="AA514" s="3"/>
      <c r="AD514" s="3"/>
      <c r="AE514" s="3"/>
      <c r="AF514" s="3"/>
      <c r="AG514" s="3"/>
    </row>
    <row r="515" spans="5:33">
      <c r="E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T515" s="2"/>
      <c r="U515" s="2"/>
      <c r="V515" s="2"/>
      <c r="W515" s="2"/>
      <c r="X515" s="2"/>
      <c r="Y515" s="2"/>
      <c r="Z515" s="3"/>
      <c r="AA515" s="3"/>
      <c r="AD515" s="3"/>
      <c r="AE515" s="3"/>
      <c r="AF515" s="3"/>
      <c r="AG515" s="3"/>
    </row>
    <row r="516" spans="5:33">
      <c r="E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T516" s="2"/>
      <c r="U516" s="2"/>
      <c r="V516" s="2"/>
      <c r="W516" s="2"/>
      <c r="X516" s="2"/>
      <c r="Y516" s="2"/>
      <c r="Z516" s="3"/>
      <c r="AA516" s="3"/>
      <c r="AD516" s="3"/>
      <c r="AE516" s="3"/>
      <c r="AF516" s="3"/>
      <c r="AG516" s="3"/>
    </row>
    <row r="517" spans="5:33">
      <c r="E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T517" s="2"/>
      <c r="U517" s="2"/>
      <c r="V517" s="2"/>
      <c r="W517" s="2"/>
      <c r="X517" s="2"/>
      <c r="Y517" s="2"/>
      <c r="Z517" s="3"/>
      <c r="AA517" s="3"/>
      <c r="AD517" s="3"/>
      <c r="AE517" s="3"/>
      <c r="AF517" s="3"/>
      <c r="AG517" s="3"/>
    </row>
    <row r="518" spans="5:33">
      <c r="E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T518" s="2"/>
      <c r="U518" s="2"/>
      <c r="V518" s="2"/>
      <c r="W518" s="2"/>
      <c r="X518" s="2"/>
      <c r="Y518" s="2"/>
      <c r="Z518" s="3"/>
      <c r="AA518" s="3"/>
      <c r="AD518" s="3"/>
      <c r="AE518" s="3"/>
      <c r="AF518" s="3"/>
      <c r="AG518" s="3"/>
    </row>
    <row r="519" spans="5:33">
      <c r="E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T519" s="2"/>
      <c r="U519" s="2"/>
      <c r="V519" s="2"/>
      <c r="W519" s="2"/>
      <c r="X519" s="2"/>
      <c r="Y519" s="2"/>
      <c r="Z519" s="3"/>
      <c r="AA519" s="3"/>
      <c r="AD519" s="3"/>
      <c r="AE519" s="3"/>
      <c r="AF519" s="3"/>
      <c r="AG519" s="3"/>
    </row>
    <row r="520" spans="5:33">
      <c r="E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T520" s="2"/>
      <c r="U520" s="2"/>
      <c r="V520" s="2"/>
      <c r="W520" s="2"/>
      <c r="X520" s="2"/>
      <c r="Y520" s="2"/>
      <c r="Z520" s="3"/>
      <c r="AA520" s="3"/>
      <c r="AD520" s="3"/>
      <c r="AE520" s="3"/>
      <c r="AF520" s="3"/>
      <c r="AG520" s="3"/>
    </row>
    <row r="521" spans="5:33">
      <c r="E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T521" s="2"/>
      <c r="U521" s="2"/>
      <c r="V521" s="2"/>
      <c r="W521" s="2"/>
      <c r="X521" s="2"/>
      <c r="Y521" s="2"/>
      <c r="Z521" s="3"/>
      <c r="AA521" s="3"/>
      <c r="AD521" s="3"/>
      <c r="AE521" s="3"/>
      <c r="AF521" s="3"/>
      <c r="AG521" s="3"/>
    </row>
    <row r="522" spans="5:33">
      <c r="E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T522" s="2"/>
      <c r="U522" s="2"/>
      <c r="V522" s="2"/>
      <c r="W522" s="2"/>
      <c r="X522" s="2"/>
      <c r="Y522" s="2"/>
      <c r="Z522" s="3"/>
      <c r="AA522" s="3"/>
      <c r="AD522" s="3"/>
      <c r="AE522" s="3"/>
      <c r="AF522" s="3"/>
      <c r="AG522" s="3"/>
    </row>
    <row r="523" spans="5:33">
      <c r="E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T523" s="2"/>
      <c r="U523" s="2"/>
      <c r="V523" s="2"/>
      <c r="W523" s="2"/>
      <c r="X523" s="2"/>
      <c r="Y523" s="2"/>
      <c r="Z523" s="3"/>
      <c r="AA523" s="3"/>
      <c r="AD523" s="3"/>
      <c r="AE523" s="3"/>
      <c r="AF523" s="3"/>
      <c r="AG523" s="3"/>
    </row>
    <row r="524" spans="5:33">
      <c r="E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T524" s="2"/>
      <c r="U524" s="2"/>
      <c r="V524" s="2"/>
      <c r="W524" s="2"/>
      <c r="X524" s="2"/>
      <c r="Y524" s="2"/>
      <c r="Z524" s="3"/>
      <c r="AA524" s="3"/>
      <c r="AD524" s="3"/>
      <c r="AE524" s="3"/>
      <c r="AF524" s="3"/>
      <c r="AG524" s="3"/>
    </row>
    <row r="525" spans="5:33">
      <c r="E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T525" s="2"/>
      <c r="U525" s="2"/>
      <c r="V525" s="2"/>
      <c r="W525" s="2"/>
      <c r="X525" s="2"/>
      <c r="Y525" s="2"/>
      <c r="Z525" s="3"/>
      <c r="AA525" s="3"/>
      <c r="AD525" s="3"/>
      <c r="AE525" s="3"/>
      <c r="AF525" s="3"/>
      <c r="AG525" s="3"/>
    </row>
    <row r="526" spans="5:33">
      <c r="E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T526" s="2"/>
      <c r="U526" s="2"/>
      <c r="V526" s="2"/>
      <c r="W526" s="2"/>
      <c r="X526" s="2"/>
      <c r="Y526" s="2"/>
      <c r="Z526" s="3"/>
      <c r="AA526" s="3"/>
      <c r="AD526" s="3"/>
      <c r="AE526" s="3"/>
      <c r="AF526" s="3"/>
      <c r="AG526" s="3"/>
    </row>
    <row r="527" spans="5:33">
      <c r="E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T527" s="2"/>
      <c r="U527" s="2"/>
      <c r="V527" s="2"/>
      <c r="W527" s="2"/>
      <c r="X527" s="2"/>
      <c r="Y527" s="2"/>
      <c r="Z527" s="3"/>
      <c r="AA527" s="3"/>
      <c r="AD527" s="3"/>
      <c r="AE527" s="3"/>
      <c r="AF527" s="3"/>
      <c r="AG527" s="3"/>
    </row>
    <row r="528" spans="5:33">
      <c r="E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T528" s="2"/>
      <c r="U528" s="2"/>
      <c r="V528" s="2"/>
      <c r="W528" s="2"/>
      <c r="X528" s="2"/>
      <c r="Y528" s="2"/>
      <c r="Z528" s="3"/>
      <c r="AA528" s="3"/>
      <c r="AD528" s="3"/>
      <c r="AE528" s="3"/>
      <c r="AF528" s="3"/>
      <c r="AG528" s="3"/>
    </row>
    <row r="529" spans="5:33">
      <c r="E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T529" s="2"/>
      <c r="U529" s="2"/>
      <c r="V529" s="2"/>
      <c r="W529" s="2"/>
      <c r="X529" s="2"/>
      <c r="Y529" s="2"/>
      <c r="Z529" s="3"/>
      <c r="AA529" s="3"/>
      <c r="AD529" s="3"/>
      <c r="AE529" s="3"/>
      <c r="AF529" s="3"/>
      <c r="AG529" s="3"/>
    </row>
    <row r="530" spans="5:33">
      <c r="E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T530" s="2"/>
      <c r="U530" s="2"/>
      <c r="V530" s="2"/>
      <c r="W530" s="2"/>
      <c r="X530" s="2"/>
      <c r="Y530" s="2"/>
      <c r="Z530" s="3"/>
      <c r="AA530" s="3"/>
      <c r="AD530" s="3"/>
      <c r="AE530" s="3"/>
      <c r="AF530" s="3"/>
      <c r="AG530" s="3"/>
    </row>
    <row r="531" spans="5:33">
      <c r="E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T531" s="2"/>
      <c r="U531" s="2"/>
      <c r="V531" s="2"/>
      <c r="W531" s="2"/>
      <c r="X531" s="2"/>
      <c r="Y531" s="2"/>
      <c r="Z531" s="3"/>
      <c r="AA531" s="3"/>
      <c r="AD531" s="3"/>
      <c r="AE531" s="3"/>
      <c r="AF531" s="3"/>
      <c r="AG531" s="3"/>
    </row>
    <row r="532" spans="5:33">
      <c r="E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T532" s="2"/>
      <c r="U532" s="2"/>
      <c r="V532" s="2"/>
      <c r="W532" s="2"/>
      <c r="X532" s="2"/>
      <c r="Y532" s="2"/>
      <c r="Z532" s="3"/>
      <c r="AA532" s="3"/>
      <c r="AD532" s="3"/>
      <c r="AE532" s="3"/>
      <c r="AF532" s="3"/>
      <c r="AG532" s="3"/>
    </row>
    <row r="533" spans="5:33">
      <c r="E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T533" s="2"/>
      <c r="U533" s="2"/>
      <c r="V533" s="2"/>
      <c r="W533" s="2"/>
      <c r="X533" s="2"/>
      <c r="Y533" s="2"/>
      <c r="Z533" s="3"/>
      <c r="AA533" s="3"/>
      <c r="AD533" s="3"/>
      <c r="AE533" s="3"/>
      <c r="AF533" s="3"/>
      <c r="AG533" s="3"/>
    </row>
    <row r="534" spans="5:33">
      <c r="E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T534" s="2"/>
      <c r="U534" s="2"/>
      <c r="V534" s="2"/>
      <c r="W534" s="2"/>
      <c r="X534" s="2"/>
      <c r="Y534" s="2"/>
      <c r="Z534" s="3"/>
      <c r="AA534" s="3"/>
      <c r="AD534" s="3"/>
      <c r="AE534" s="3"/>
      <c r="AF534" s="3"/>
      <c r="AG534" s="3"/>
    </row>
    <row r="535" spans="5:33">
      <c r="E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T535" s="2"/>
      <c r="U535" s="2"/>
      <c r="V535" s="2"/>
      <c r="W535" s="2"/>
      <c r="X535" s="2"/>
      <c r="Y535" s="2"/>
      <c r="Z535" s="3"/>
      <c r="AA535" s="3"/>
      <c r="AD535" s="3"/>
      <c r="AE535" s="3"/>
      <c r="AF535" s="3"/>
      <c r="AG535" s="3"/>
    </row>
    <row r="536" spans="5:33">
      <c r="E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T536" s="2"/>
      <c r="U536" s="2"/>
      <c r="V536" s="2"/>
      <c r="W536" s="2"/>
      <c r="X536" s="2"/>
      <c r="Y536" s="2"/>
      <c r="Z536" s="3"/>
      <c r="AA536" s="3"/>
      <c r="AD536" s="3"/>
      <c r="AE536" s="3"/>
      <c r="AF536" s="3"/>
      <c r="AG536" s="3"/>
    </row>
    <row r="537" spans="5:33">
      <c r="E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T537" s="2"/>
      <c r="U537" s="2"/>
      <c r="V537" s="2"/>
      <c r="W537" s="2"/>
      <c r="X537" s="2"/>
      <c r="Y537" s="2"/>
      <c r="Z537" s="3"/>
      <c r="AA537" s="3"/>
      <c r="AD537" s="3"/>
      <c r="AE537" s="3"/>
      <c r="AF537" s="3"/>
      <c r="AG537" s="3"/>
    </row>
    <row r="538" spans="5:33">
      <c r="E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T538" s="2"/>
      <c r="U538" s="2"/>
      <c r="V538" s="2"/>
      <c r="W538" s="2"/>
      <c r="X538" s="2"/>
      <c r="Y538" s="2"/>
      <c r="Z538" s="3"/>
      <c r="AA538" s="3"/>
      <c r="AD538" s="3"/>
      <c r="AE538" s="3"/>
      <c r="AF538" s="3"/>
      <c r="AG538" s="3"/>
    </row>
    <row r="539" spans="5:33">
      <c r="E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T539" s="2"/>
      <c r="U539" s="2"/>
      <c r="V539" s="2"/>
      <c r="W539" s="2"/>
      <c r="X539" s="2"/>
      <c r="Y539" s="2"/>
      <c r="Z539" s="3"/>
      <c r="AA539" s="3"/>
      <c r="AD539" s="3"/>
      <c r="AE539" s="3"/>
      <c r="AF539" s="3"/>
      <c r="AG539" s="3"/>
    </row>
    <row r="540" spans="5:33">
      <c r="E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T540" s="2"/>
      <c r="U540" s="2"/>
      <c r="V540" s="2"/>
      <c r="W540" s="2"/>
      <c r="X540" s="2"/>
      <c r="Y540" s="2"/>
      <c r="Z540" s="3"/>
      <c r="AA540" s="3"/>
      <c r="AD540" s="3"/>
      <c r="AE540" s="3"/>
      <c r="AF540" s="3"/>
      <c r="AG540" s="3"/>
    </row>
    <row r="541" spans="5:33">
      <c r="E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T541" s="2"/>
      <c r="U541" s="2"/>
      <c r="V541" s="2"/>
      <c r="W541" s="2"/>
      <c r="X541" s="2"/>
      <c r="Y541" s="2"/>
      <c r="Z541" s="3"/>
      <c r="AA541" s="3"/>
      <c r="AD541" s="3"/>
      <c r="AE541" s="3"/>
      <c r="AF541" s="3"/>
      <c r="AG541" s="3"/>
    </row>
    <row r="542" spans="5:33">
      <c r="E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T542" s="2"/>
      <c r="U542" s="2"/>
      <c r="V542" s="2"/>
      <c r="W542" s="2"/>
      <c r="X542" s="2"/>
      <c r="Y542" s="2"/>
      <c r="Z542" s="3"/>
      <c r="AA542" s="3"/>
      <c r="AD542" s="3"/>
      <c r="AE542" s="3"/>
      <c r="AF542" s="3"/>
      <c r="AG542" s="3"/>
    </row>
    <row r="543" spans="5:33">
      <c r="E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T543" s="2"/>
      <c r="U543" s="2"/>
      <c r="V543" s="2"/>
      <c r="W543" s="2"/>
      <c r="X543" s="2"/>
      <c r="Y543" s="2"/>
      <c r="Z543" s="3"/>
      <c r="AA543" s="3"/>
      <c r="AD543" s="3"/>
      <c r="AE543" s="3"/>
      <c r="AF543" s="3"/>
      <c r="AG543" s="3"/>
    </row>
    <row r="544" spans="5:33">
      <c r="E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T544" s="2"/>
      <c r="U544" s="2"/>
      <c r="V544" s="2"/>
      <c r="W544" s="2"/>
      <c r="X544" s="2"/>
      <c r="Y544" s="2"/>
      <c r="Z544" s="3"/>
      <c r="AA544" s="3"/>
      <c r="AD544" s="3"/>
      <c r="AE544" s="3"/>
      <c r="AF544" s="3"/>
      <c r="AG544" s="3"/>
    </row>
    <row r="545" spans="5:33">
      <c r="E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T545" s="2"/>
      <c r="U545" s="2"/>
      <c r="V545" s="2"/>
      <c r="W545" s="2"/>
      <c r="X545" s="2"/>
      <c r="Y545" s="2"/>
      <c r="Z545" s="3"/>
      <c r="AA545" s="3"/>
      <c r="AD545" s="3"/>
      <c r="AE545" s="3"/>
      <c r="AF545" s="3"/>
      <c r="AG545" s="3"/>
    </row>
    <row r="546" spans="5:33">
      <c r="E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T546" s="2"/>
      <c r="U546" s="2"/>
      <c r="V546" s="2"/>
      <c r="W546" s="2"/>
      <c r="X546" s="2"/>
      <c r="Y546" s="2"/>
      <c r="Z546" s="3"/>
      <c r="AA546" s="3"/>
      <c r="AD546" s="3"/>
      <c r="AE546" s="3"/>
      <c r="AF546" s="3"/>
      <c r="AG546" s="3"/>
    </row>
    <row r="547" spans="5:33">
      <c r="E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T547" s="2"/>
      <c r="U547" s="2"/>
      <c r="V547" s="2"/>
      <c r="W547" s="2"/>
      <c r="X547" s="2"/>
      <c r="Y547" s="2"/>
      <c r="Z547" s="3"/>
      <c r="AA547" s="3"/>
      <c r="AD547" s="3"/>
      <c r="AE547" s="3"/>
      <c r="AF547" s="3"/>
      <c r="AG547" s="3"/>
    </row>
    <row r="548" spans="5:33">
      <c r="E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T548" s="2"/>
      <c r="U548" s="2"/>
      <c r="V548" s="2"/>
      <c r="W548" s="2"/>
      <c r="X548" s="2"/>
      <c r="Y548" s="2"/>
      <c r="Z548" s="3"/>
      <c r="AA548" s="3"/>
      <c r="AD548" s="3"/>
      <c r="AE548" s="3"/>
      <c r="AF548" s="3"/>
      <c r="AG548" s="3"/>
    </row>
    <row r="549" spans="5:33">
      <c r="E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T549" s="2"/>
      <c r="U549" s="2"/>
      <c r="V549" s="2"/>
      <c r="W549" s="2"/>
      <c r="X549" s="2"/>
      <c r="Y549" s="2"/>
      <c r="Z549" s="3"/>
      <c r="AA549" s="3"/>
      <c r="AD549" s="3"/>
      <c r="AE549" s="3"/>
      <c r="AF549" s="3"/>
      <c r="AG549" s="3"/>
    </row>
    <row r="550" spans="5:33">
      <c r="E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T550" s="2"/>
      <c r="U550" s="2"/>
      <c r="V550" s="2"/>
      <c r="W550" s="2"/>
      <c r="X550" s="2"/>
      <c r="Y550" s="2"/>
      <c r="Z550" s="3"/>
      <c r="AA550" s="3"/>
      <c r="AD550" s="3"/>
      <c r="AE550" s="3"/>
      <c r="AF550" s="3"/>
      <c r="AG550" s="3"/>
    </row>
    <row r="551" spans="5:33">
      <c r="E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T551" s="2"/>
      <c r="U551" s="2"/>
      <c r="V551" s="2"/>
      <c r="W551" s="2"/>
      <c r="X551" s="2"/>
      <c r="Y551" s="2"/>
      <c r="Z551" s="3"/>
      <c r="AA551" s="3"/>
      <c r="AD551" s="3"/>
      <c r="AE551" s="3"/>
      <c r="AF551" s="3"/>
      <c r="AG551" s="3"/>
    </row>
    <row r="552" spans="5:33">
      <c r="E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T552" s="2"/>
      <c r="U552" s="2"/>
      <c r="V552" s="2"/>
      <c r="W552" s="2"/>
      <c r="X552" s="2"/>
      <c r="Y552" s="2"/>
      <c r="Z552" s="3"/>
      <c r="AA552" s="3"/>
      <c r="AD552" s="3"/>
      <c r="AE552" s="3"/>
      <c r="AF552" s="3"/>
      <c r="AG552" s="3"/>
    </row>
    <row r="553" spans="5:33">
      <c r="E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T553" s="2"/>
      <c r="U553" s="2"/>
      <c r="V553" s="2"/>
      <c r="W553" s="2"/>
      <c r="X553" s="2"/>
      <c r="Y553" s="2"/>
      <c r="Z553" s="3"/>
      <c r="AA553" s="3"/>
      <c r="AD553" s="3"/>
      <c r="AE553" s="3"/>
      <c r="AF553" s="3"/>
      <c r="AG553" s="3"/>
    </row>
    <row r="554" spans="5:33">
      <c r="E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T554" s="2"/>
      <c r="U554" s="2"/>
      <c r="V554" s="2"/>
      <c r="W554" s="2"/>
      <c r="X554" s="2"/>
      <c r="Y554" s="2"/>
      <c r="Z554" s="3"/>
      <c r="AA554" s="3"/>
      <c r="AD554" s="3"/>
      <c r="AE554" s="3"/>
      <c r="AF554" s="3"/>
      <c r="AG554" s="3"/>
    </row>
    <row r="555" spans="5:33">
      <c r="E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T555" s="2"/>
      <c r="U555" s="2"/>
      <c r="V555" s="2"/>
      <c r="W555" s="2"/>
      <c r="X555" s="2"/>
      <c r="Y555" s="2"/>
      <c r="Z555" s="3"/>
      <c r="AA555" s="3"/>
      <c r="AD555" s="3"/>
      <c r="AE555" s="3"/>
      <c r="AF555" s="3"/>
      <c r="AG555" s="3"/>
    </row>
    <row r="556" spans="5:33">
      <c r="E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T556" s="2"/>
      <c r="U556" s="2"/>
      <c r="V556" s="2"/>
      <c r="W556" s="2"/>
      <c r="X556" s="2"/>
      <c r="Y556" s="2"/>
      <c r="Z556" s="3"/>
      <c r="AA556" s="3"/>
      <c r="AD556" s="3"/>
      <c r="AE556" s="3"/>
      <c r="AF556" s="3"/>
      <c r="AG556" s="3"/>
    </row>
    <row r="557" spans="5:33">
      <c r="E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T557" s="2"/>
      <c r="U557" s="2"/>
      <c r="V557" s="2"/>
      <c r="W557" s="2"/>
      <c r="X557" s="2"/>
      <c r="Y557" s="2"/>
      <c r="Z557" s="3"/>
      <c r="AA557" s="3"/>
      <c r="AD557" s="3"/>
      <c r="AE557" s="3"/>
      <c r="AF557" s="3"/>
      <c r="AG557" s="3"/>
    </row>
    <row r="558" spans="5:33">
      <c r="E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T558" s="2"/>
      <c r="U558" s="2"/>
      <c r="V558" s="2"/>
      <c r="W558" s="2"/>
      <c r="X558" s="2"/>
      <c r="Y558" s="2"/>
      <c r="Z558" s="3"/>
      <c r="AA558" s="3"/>
      <c r="AD558" s="3"/>
      <c r="AE558" s="3"/>
      <c r="AF558" s="3"/>
      <c r="AG558" s="3"/>
    </row>
    <row r="559" spans="5:33">
      <c r="E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T559" s="2"/>
      <c r="U559" s="2"/>
      <c r="V559" s="2"/>
      <c r="W559" s="2"/>
      <c r="X559" s="2"/>
      <c r="Y559" s="2"/>
      <c r="Z559" s="3"/>
      <c r="AA559" s="3"/>
      <c r="AD559" s="3"/>
      <c r="AE559" s="3"/>
      <c r="AF559" s="3"/>
      <c r="AG559" s="3"/>
    </row>
    <row r="560" spans="5:33">
      <c r="E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T560" s="2"/>
      <c r="U560" s="2"/>
      <c r="V560" s="2"/>
      <c r="W560" s="2"/>
      <c r="X560" s="2"/>
      <c r="Y560" s="2"/>
      <c r="Z560" s="3"/>
      <c r="AA560" s="3"/>
      <c r="AD560" s="3"/>
      <c r="AE560" s="3"/>
      <c r="AF560" s="3"/>
      <c r="AG560" s="3"/>
    </row>
    <row r="561" spans="5:33">
      <c r="E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T561" s="2"/>
      <c r="U561" s="2"/>
      <c r="V561" s="2"/>
      <c r="W561" s="2"/>
      <c r="X561" s="2"/>
      <c r="Y561" s="2"/>
      <c r="Z561" s="3"/>
      <c r="AA561" s="3"/>
      <c r="AD561" s="3"/>
      <c r="AE561" s="3"/>
      <c r="AF561" s="3"/>
      <c r="AG561" s="3"/>
    </row>
    <row r="562" spans="5:33">
      <c r="E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T562" s="2"/>
      <c r="U562" s="2"/>
      <c r="V562" s="2"/>
      <c r="W562" s="2"/>
      <c r="X562" s="2"/>
      <c r="Y562" s="2"/>
      <c r="Z562" s="3"/>
      <c r="AD562" s="3"/>
      <c r="AE562" s="3"/>
      <c r="AF562" s="3"/>
      <c r="AG562" s="3"/>
    </row>
    <row r="563" spans="5:33">
      <c r="E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T563" s="2"/>
      <c r="U563" s="2"/>
      <c r="V563" s="2"/>
      <c r="W563" s="2"/>
      <c r="X563" s="2"/>
      <c r="Y563" s="2"/>
      <c r="Z563" s="3"/>
      <c r="AD563" s="3"/>
      <c r="AE563" s="3"/>
      <c r="AF563" s="3"/>
      <c r="AG563" s="3"/>
    </row>
    <row r="564" spans="5:33">
      <c r="E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T564" s="2"/>
      <c r="U564" s="2"/>
      <c r="V564" s="2"/>
      <c r="W564" s="2"/>
      <c r="X564" s="2"/>
      <c r="Y564" s="2"/>
      <c r="Z564" s="3"/>
      <c r="AD564" s="3"/>
      <c r="AE564" s="3"/>
      <c r="AF564" s="3"/>
      <c r="AG564" s="3"/>
    </row>
    <row r="565" spans="5:33">
      <c r="E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T565" s="2"/>
      <c r="U565" s="2"/>
      <c r="V565" s="2"/>
      <c r="W565" s="2"/>
      <c r="X565" s="2"/>
      <c r="Y565" s="2"/>
      <c r="Z565" s="3"/>
      <c r="AD565" s="3"/>
      <c r="AE565" s="3"/>
      <c r="AF565" s="3"/>
      <c r="AG565" s="3"/>
    </row>
    <row r="566" spans="5:33">
      <c r="E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T566" s="2"/>
      <c r="U566" s="2"/>
      <c r="V566" s="2"/>
      <c r="W566" s="2"/>
      <c r="X566" s="2"/>
      <c r="Y566" s="2"/>
      <c r="Z566" s="3"/>
      <c r="AD566" s="3"/>
      <c r="AE566" s="3"/>
      <c r="AF566" s="3"/>
      <c r="AG566" s="3"/>
    </row>
    <row r="567" spans="5:33">
      <c r="E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T567" s="2"/>
      <c r="U567" s="2"/>
      <c r="V567" s="2"/>
      <c r="W567" s="2"/>
      <c r="X567" s="2"/>
      <c r="Y567" s="2"/>
      <c r="Z567" s="3"/>
      <c r="AD567" s="3"/>
      <c r="AE567" s="3"/>
      <c r="AF567" s="3"/>
      <c r="AG567" s="3"/>
    </row>
    <row r="568" spans="5:33">
      <c r="E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T568" s="2"/>
      <c r="U568" s="2"/>
      <c r="V568" s="2"/>
      <c r="W568" s="2"/>
      <c r="X568" s="2"/>
      <c r="Y568" s="2"/>
      <c r="Z568" s="3"/>
      <c r="AD568" s="3"/>
      <c r="AE568" s="3"/>
      <c r="AF568" s="3"/>
      <c r="AG568" s="3"/>
    </row>
    <row r="569" spans="5:33">
      <c r="E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T569" s="2"/>
      <c r="U569" s="2"/>
      <c r="V569" s="2"/>
      <c r="W569" s="2"/>
      <c r="X569" s="2"/>
      <c r="Y569" s="2"/>
      <c r="Z569" s="3"/>
      <c r="AD569" s="3"/>
      <c r="AE569" s="3"/>
      <c r="AF569" s="3"/>
      <c r="AG569" s="3"/>
    </row>
    <row r="570" spans="5:33">
      <c r="E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T570" s="2"/>
      <c r="U570" s="2"/>
      <c r="V570" s="2"/>
      <c r="W570" s="2"/>
      <c r="X570" s="2"/>
      <c r="Y570" s="2"/>
      <c r="Z570" s="3"/>
      <c r="AD570" s="3"/>
      <c r="AE570" s="3"/>
      <c r="AF570" s="3"/>
      <c r="AG570" s="3"/>
    </row>
    <row r="571" spans="5:33">
      <c r="E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T571" s="2"/>
      <c r="U571" s="2"/>
      <c r="V571" s="2"/>
      <c r="W571" s="2"/>
      <c r="X571" s="2"/>
      <c r="Y571" s="2"/>
      <c r="Z571" s="3"/>
      <c r="AD571" s="3"/>
      <c r="AE571" s="3"/>
      <c r="AF571" s="3"/>
      <c r="AG571" s="3"/>
    </row>
    <row r="572" spans="5:33">
      <c r="E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T572" s="2"/>
      <c r="U572" s="2"/>
      <c r="V572" s="2"/>
      <c r="W572" s="2"/>
      <c r="X572" s="2"/>
      <c r="Y572" s="2"/>
      <c r="Z572" s="3"/>
      <c r="AD572" s="3"/>
      <c r="AE572" s="3"/>
      <c r="AF572" s="3"/>
      <c r="AG572" s="3"/>
    </row>
    <row r="573" spans="5:33">
      <c r="E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T573" s="2"/>
      <c r="U573" s="2"/>
      <c r="V573" s="2"/>
      <c r="W573" s="2"/>
      <c r="X573" s="2"/>
      <c r="Y573" s="2"/>
      <c r="Z573" s="3"/>
      <c r="AE573" s="3"/>
      <c r="AF573" s="3"/>
      <c r="AG573" s="3"/>
    </row>
    <row r="574" spans="5:33">
      <c r="E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T574" s="2"/>
      <c r="U574" s="2"/>
      <c r="V574" s="2"/>
      <c r="W574" s="2"/>
      <c r="X574" s="2"/>
      <c r="Y574" s="2"/>
      <c r="Z574" s="3"/>
      <c r="AE574" s="3"/>
      <c r="AF574" s="3"/>
      <c r="AG574" s="3"/>
    </row>
    <row r="575" spans="5:33">
      <c r="E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T575" s="2"/>
      <c r="U575" s="2"/>
      <c r="V575" s="2"/>
      <c r="W575" s="2"/>
      <c r="X575" s="2"/>
      <c r="Y575" s="2"/>
      <c r="Z575" s="3"/>
      <c r="AE575" s="3"/>
      <c r="AF575" s="3"/>
      <c r="AG575" s="3"/>
    </row>
    <row r="576" spans="5:33">
      <c r="E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T576" s="2"/>
      <c r="U576" s="2"/>
      <c r="V576" s="2"/>
      <c r="W576" s="2"/>
      <c r="X576" s="2"/>
      <c r="Y576" s="2"/>
      <c r="Z576" s="3"/>
      <c r="AE576" s="3"/>
      <c r="AF576" s="3"/>
      <c r="AG576" s="3"/>
    </row>
    <row r="577" spans="5:33">
      <c r="E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T577" s="2"/>
      <c r="U577" s="2"/>
      <c r="V577" s="2"/>
      <c r="W577" s="2"/>
      <c r="X577" s="2"/>
      <c r="Y577" s="2"/>
      <c r="Z577" s="3"/>
      <c r="AE577" s="3"/>
      <c r="AF577" s="3"/>
      <c r="AG577" s="3"/>
    </row>
    <row r="578" spans="5:33">
      <c r="E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T578" s="2"/>
      <c r="U578" s="2"/>
      <c r="V578" s="2"/>
      <c r="W578" s="2"/>
      <c r="X578" s="2"/>
      <c r="Y578" s="2"/>
      <c r="Z578" s="3"/>
      <c r="AE578" s="3"/>
      <c r="AF578" s="3"/>
      <c r="AG578" s="3"/>
    </row>
    <row r="579" spans="5:33">
      <c r="E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T579" s="2"/>
      <c r="U579" s="2"/>
      <c r="V579" s="2"/>
      <c r="W579" s="2"/>
      <c r="X579" s="2"/>
      <c r="Y579" s="2"/>
      <c r="Z579" s="3"/>
      <c r="AE579" s="3"/>
      <c r="AF579" s="3"/>
      <c r="AG579" s="3"/>
    </row>
    <row r="580" spans="5:33">
      <c r="E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T580" s="2"/>
      <c r="U580" s="2"/>
      <c r="V580" s="2"/>
      <c r="W580" s="2"/>
      <c r="X580" s="2"/>
      <c r="Y580" s="2"/>
      <c r="Z580" s="3"/>
      <c r="AE580" s="3"/>
      <c r="AF580" s="3"/>
      <c r="AG580" s="3"/>
    </row>
    <row r="581" spans="5:33">
      <c r="E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T581" s="2"/>
      <c r="U581" s="2"/>
      <c r="V581" s="2"/>
      <c r="W581" s="2"/>
      <c r="X581" s="2"/>
      <c r="Y581" s="2"/>
      <c r="Z581" s="3"/>
      <c r="AE581" s="3"/>
      <c r="AF581" s="3"/>
      <c r="AG581" s="3"/>
    </row>
    <row r="582" spans="5:33">
      <c r="E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T582" s="2"/>
      <c r="U582" s="2"/>
      <c r="V582" s="2"/>
      <c r="W582" s="2"/>
      <c r="X582" s="2"/>
      <c r="Y582" s="2"/>
      <c r="Z582" s="3"/>
      <c r="AE582" s="3"/>
      <c r="AF582" s="3"/>
      <c r="AG582" s="3"/>
    </row>
    <row r="583" spans="5:33">
      <c r="E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T583" s="2"/>
      <c r="U583" s="2"/>
      <c r="V583" s="2"/>
      <c r="W583" s="2"/>
      <c r="X583" s="2"/>
      <c r="Y583" s="2"/>
      <c r="Z583" s="3"/>
      <c r="AE583" s="3"/>
      <c r="AF583" s="3"/>
      <c r="AG583" s="3"/>
    </row>
    <row r="584" spans="5:33">
      <c r="E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T584" s="2"/>
      <c r="U584" s="2"/>
      <c r="V584" s="2"/>
      <c r="W584" s="2"/>
      <c r="X584" s="2"/>
      <c r="Y584" s="2"/>
      <c r="Z584" s="3"/>
      <c r="AE584" s="3"/>
      <c r="AF584" s="3"/>
      <c r="AG584" s="3"/>
    </row>
    <row r="585" spans="5:33">
      <c r="E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T585" s="2"/>
      <c r="U585" s="2"/>
      <c r="V585" s="2"/>
      <c r="W585" s="2"/>
      <c r="X585" s="2"/>
      <c r="Y585" s="2"/>
      <c r="Z585" s="3"/>
      <c r="AE585" s="3"/>
      <c r="AF585" s="3"/>
      <c r="AG585" s="3"/>
    </row>
    <row r="586" spans="5:33">
      <c r="E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T586" s="2"/>
      <c r="U586" s="2"/>
      <c r="V586" s="2"/>
      <c r="W586" s="2"/>
      <c r="X586" s="2"/>
      <c r="Y586" s="2"/>
      <c r="Z586" s="3"/>
      <c r="AE586" s="3"/>
      <c r="AF586" s="3"/>
      <c r="AG586" s="3"/>
    </row>
    <row r="587" spans="5:33">
      <c r="E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T587" s="2"/>
      <c r="U587" s="2"/>
      <c r="V587" s="2"/>
      <c r="W587" s="2"/>
      <c r="X587" s="2"/>
      <c r="Y587" s="2"/>
      <c r="Z587" s="3"/>
      <c r="AE587" s="3"/>
      <c r="AF587" s="3"/>
      <c r="AG587" s="3"/>
    </row>
    <row r="588" spans="5:33">
      <c r="E588" s="2"/>
      <c r="G588" s="3"/>
      <c r="Q588" s="1"/>
      <c r="R588" s="1"/>
      <c r="S588" s="1"/>
    </row>
    <row r="589" spans="5:33">
      <c r="E589" s="2"/>
      <c r="G589" s="3"/>
      <c r="Q589" s="1"/>
      <c r="R589" s="1"/>
      <c r="S589" s="1"/>
    </row>
    <row r="590" spans="5:33">
      <c r="E590" s="2"/>
      <c r="G590" s="3"/>
      <c r="Q590" s="1"/>
      <c r="R590" s="1"/>
      <c r="S590" s="1"/>
    </row>
    <row r="591" spans="5:33">
      <c r="E591" s="2"/>
      <c r="G591" s="3"/>
      <c r="Q591" s="1"/>
      <c r="R591" s="1"/>
      <c r="S591" s="1"/>
    </row>
    <row r="592" spans="5:33">
      <c r="E592" s="2"/>
      <c r="G592" s="3"/>
      <c r="Q592" s="1"/>
      <c r="R592" s="1"/>
      <c r="S592" s="1"/>
    </row>
    <row r="593" spans="5:19">
      <c r="E593" s="2"/>
      <c r="G593" s="3"/>
      <c r="Q593" s="1"/>
      <c r="R593" s="1"/>
      <c r="S593" s="1"/>
    </row>
    <row r="594" spans="5:19">
      <c r="E594" s="2"/>
      <c r="G594" s="3"/>
      <c r="Q594" s="1"/>
      <c r="R594" s="1"/>
      <c r="S594" s="1"/>
    </row>
    <row r="595" spans="5:19">
      <c r="E595" s="2"/>
      <c r="G595" s="3"/>
      <c r="Q595" s="1"/>
      <c r="R595" s="1"/>
      <c r="S595" s="1"/>
    </row>
    <row r="596" spans="5:19">
      <c r="E596" s="2"/>
      <c r="G596" s="3"/>
      <c r="Q596" s="1"/>
      <c r="R596" s="1"/>
      <c r="S596" s="1"/>
    </row>
    <row r="597" spans="5:19">
      <c r="E597" s="2"/>
      <c r="G597" s="3"/>
      <c r="Q597" s="1"/>
      <c r="R597" s="1"/>
      <c r="S597" s="1"/>
    </row>
    <row r="598" spans="5:19">
      <c r="E598" s="2"/>
      <c r="G598" s="3"/>
      <c r="Q598" s="1"/>
      <c r="R598" s="1"/>
      <c r="S598" s="1"/>
    </row>
    <row r="599" spans="5:19">
      <c r="E599" s="2"/>
      <c r="G599" s="3"/>
      <c r="Q599" s="1"/>
      <c r="R599" s="1"/>
      <c r="S599" s="1"/>
    </row>
    <row r="600" spans="5:19">
      <c r="E600" s="2"/>
      <c r="G600" s="3"/>
      <c r="Q600" s="1"/>
      <c r="R600" s="1"/>
      <c r="S600" s="1"/>
    </row>
    <row r="601" spans="5:19">
      <c r="E601" s="2"/>
      <c r="G601" s="3"/>
      <c r="Q601" s="1"/>
      <c r="R601" s="1"/>
      <c r="S601" s="1"/>
    </row>
    <row r="602" spans="5:19">
      <c r="E602" s="2"/>
      <c r="G602" s="3"/>
      <c r="Q602" s="1"/>
      <c r="R602" s="1"/>
      <c r="S602" s="1"/>
    </row>
    <row r="603" spans="5:19">
      <c r="E603" s="2"/>
      <c r="G603" s="3"/>
      <c r="Q603" s="1"/>
      <c r="R603" s="1"/>
      <c r="S603" s="1"/>
    </row>
    <row r="604" spans="5:19">
      <c r="E604" s="2"/>
      <c r="G604" s="3"/>
      <c r="Q604" s="1"/>
      <c r="R604" s="1"/>
      <c r="S604" s="1"/>
    </row>
    <row r="605" spans="5:19">
      <c r="E605" s="2"/>
      <c r="G605" s="3"/>
      <c r="Q605" s="1"/>
      <c r="R605" s="1"/>
      <c r="S605" s="1"/>
    </row>
    <row r="606" spans="5:19">
      <c r="E606" s="2"/>
      <c r="G606" s="3"/>
      <c r="Q606" s="1"/>
      <c r="R606" s="1"/>
      <c r="S606" s="1"/>
    </row>
    <row r="607" spans="5:19">
      <c r="E607" s="2"/>
      <c r="G607" s="3"/>
      <c r="Q607" s="1"/>
      <c r="R607" s="1"/>
      <c r="S607" s="1"/>
    </row>
    <row r="608" spans="5:19">
      <c r="E608" s="2"/>
      <c r="G608" s="3"/>
      <c r="Q608" s="1"/>
      <c r="R608" s="1"/>
      <c r="S608" s="1"/>
    </row>
    <row r="609" spans="5:19">
      <c r="E609" s="2"/>
      <c r="G609" s="3"/>
      <c r="Q609" s="1"/>
      <c r="R609" s="1"/>
      <c r="S609" s="1"/>
    </row>
    <row r="610" spans="5:19">
      <c r="E610" s="2"/>
      <c r="G610" s="3"/>
      <c r="Q610" s="1"/>
      <c r="R610" s="1"/>
      <c r="S610" s="1"/>
    </row>
    <row r="611" spans="5:19">
      <c r="E611" s="2"/>
      <c r="G611" s="3"/>
      <c r="Q611" s="1"/>
      <c r="R611" s="1"/>
      <c r="S611" s="1"/>
    </row>
    <row r="612" spans="5:19">
      <c r="E612" s="2"/>
      <c r="G612" s="3"/>
      <c r="Q612" s="1"/>
      <c r="R612" s="1"/>
      <c r="S612" s="1"/>
    </row>
    <row r="613" spans="5:19">
      <c r="E613" s="2"/>
      <c r="G613" s="3"/>
      <c r="Q613" s="1"/>
      <c r="R613" s="1"/>
      <c r="S613" s="1"/>
    </row>
    <row r="614" spans="5:19">
      <c r="E614" s="2"/>
      <c r="G614" s="3"/>
      <c r="Q614" s="1"/>
      <c r="R614" s="1"/>
      <c r="S614" s="1"/>
    </row>
    <row r="615" spans="5:19">
      <c r="E615" s="2"/>
      <c r="G615" s="3"/>
      <c r="Q615" s="1"/>
      <c r="R615" s="1"/>
      <c r="S615" s="1"/>
    </row>
    <row r="616" spans="5:19">
      <c r="E616" s="2"/>
      <c r="G616" s="3"/>
      <c r="Q616" s="1"/>
      <c r="R616" s="1"/>
      <c r="S616" s="1"/>
    </row>
    <row r="617" spans="5:19">
      <c r="E617" s="2"/>
      <c r="G617" s="3"/>
      <c r="Q617" s="1"/>
      <c r="R617" s="1"/>
      <c r="S617" s="1"/>
    </row>
    <row r="618" spans="5:19">
      <c r="E618" s="2"/>
      <c r="G618" s="3"/>
      <c r="Q618" s="1"/>
      <c r="R618" s="1"/>
      <c r="S618" s="1"/>
    </row>
    <row r="619" spans="5:19">
      <c r="E619" s="2"/>
      <c r="G619" s="3"/>
      <c r="Q619" s="1"/>
      <c r="R619" s="1"/>
      <c r="S619" s="1"/>
    </row>
    <row r="620" spans="5:19">
      <c r="E620" s="2"/>
      <c r="G620" s="3"/>
      <c r="Q620" s="1"/>
      <c r="R620" s="1"/>
      <c r="S620" s="1"/>
    </row>
    <row r="621" spans="5:19">
      <c r="E621" s="2"/>
      <c r="G621" s="3"/>
      <c r="Q621" s="1"/>
      <c r="R621" s="1"/>
      <c r="S621" s="1"/>
    </row>
    <row r="622" spans="5:19">
      <c r="E622" s="2"/>
      <c r="G622" s="3"/>
      <c r="Q622" s="1"/>
      <c r="R622" s="1"/>
      <c r="S622" s="1"/>
    </row>
    <row r="623" spans="5:19">
      <c r="E623" s="2"/>
      <c r="G623" s="3"/>
      <c r="Q623" s="1"/>
      <c r="R623" s="1"/>
      <c r="S623" s="1"/>
    </row>
    <row r="624" spans="5:19">
      <c r="E624" s="2"/>
      <c r="G624" s="3"/>
      <c r="Q624" s="1"/>
      <c r="R624" s="1"/>
      <c r="S624" s="1"/>
    </row>
    <row r="625" spans="5:19">
      <c r="E625" s="2"/>
      <c r="G625" s="3"/>
      <c r="Q625" s="1"/>
      <c r="R625" s="1"/>
      <c r="S625" s="1"/>
    </row>
    <row r="626" spans="5:19">
      <c r="E626" s="2"/>
      <c r="G626" s="3"/>
      <c r="Q626" s="1"/>
      <c r="R626" s="1"/>
      <c r="S626" s="1"/>
    </row>
    <row r="627" spans="5:19">
      <c r="E627" s="2"/>
      <c r="G627" s="3"/>
      <c r="Q627" s="1"/>
      <c r="R627" s="1"/>
      <c r="S627" s="1"/>
    </row>
    <row r="628" spans="5:19">
      <c r="E628" s="2"/>
      <c r="G628" s="3"/>
      <c r="Q628" s="1"/>
      <c r="R628" s="1"/>
      <c r="S628" s="1"/>
    </row>
    <row r="629" spans="5:19">
      <c r="E629" s="2"/>
      <c r="G629" s="3"/>
      <c r="Q629" s="1"/>
      <c r="R629" s="1"/>
      <c r="S629" s="1"/>
    </row>
    <row r="630" spans="5:19">
      <c r="E630" s="2"/>
      <c r="G630" s="3"/>
      <c r="Q630" s="1"/>
      <c r="R630" s="1"/>
      <c r="S630" s="1"/>
    </row>
    <row r="631" spans="5:19">
      <c r="E631" s="2"/>
      <c r="G631" s="3"/>
      <c r="Q631" s="1"/>
      <c r="R631" s="1"/>
      <c r="S631" s="1"/>
    </row>
    <row r="632" spans="5:19">
      <c r="E632" s="2"/>
      <c r="G632" s="3"/>
      <c r="Q632" s="1"/>
      <c r="R632" s="1"/>
      <c r="S632" s="1"/>
    </row>
    <row r="633" spans="5:19">
      <c r="E633" s="2"/>
      <c r="G633" s="3"/>
      <c r="Q633" s="1"/>
      <c r="R633" s="1"/>
      <c r="S633" s="1"/>
    </row>
    <row r="634" spans="5:19">
      <c r="E634" s="2"/>
      <c r="G634" s="3"/>
      <c r="Q634" s="1"/>
      <c r="R634" s="1"/>
      <c r="S634" s="1"/>
    </row>
    <row r="635" spans="5:19">
      <c r="E635" s="2"/>
      <c r="G635" s="3"/>
      <c r="Q635" s="1"/>
      <c r="R635" s="1"/>
      <c r="S635" s="1"/>
    </row>
    <row r="636" spans="5:19">
      <c r="E636" s="2"/>
      <c r="G636" s="3"/>
      <c r="Q636" s="1"/>
      <c r="R636" s="1"/>
      <c r="S636" s="1"/>
    </row>
    <row r="637" spans="5:19">
      <c r="E637" s="2"/>
      <c r="G637" s="3"/>
      <c r="Q637" s="1"/>
      <c r="R637" s="1"/>
      <c r="S637" s="1"/>
    </row>
    <row r="638" spans="5:19">
      <c r="E638" s="2"/>
      <c r="G638" s="3"/>
      <c r="Q638" s="1"/>
      <c r="R638" s="1"/>
      <c r="S638" s="1"/>
    </row>
    <row r="639" spans="5:19">
      <c r="E639" s="2"/>
      <c r="G639" s="3"/>
      <c r="Q639" s="1"/>
      <c r="R639" s="1"/>
      <c r="S639" s="1"/>
    </row>
    <row r="640" spans="5:19">
      <c r="E640" s="2"/>
      <c r="G640" s="3"/>
      <c r="Q640" s="1"/>
      <c r="R640" s="1"/>
      <c r="S640" s="1"/>
    </row>
    <row r="641" spans="5:19">
      <c r="E641" s="2"/>
      <c r="G641" s="3"/>
      <c r="Q641" s="1"/>
      <c r="R641" s="1"/>
      <c r="S641" s="1"/>
    </row>
    <row r="642" spans="5:19">
      <c r="E642" s="2"/>
      <c r="G642" s="3"/>
      <c r="Q642" s="1"/>
      <c r="R642" s="1"/>
      <c r="S642" s="1"/>
    </row>
    <row r="643" spans="5:19">
      <c r="E643" s="2"/>
      <c r="G643" s="3"/>
      <c r="Q643" s="1"/>
      <c r="R643" s="1"/>
      <c r="S643" s="1"/>
    </row>
    <row r="644" spans="5:19">
      <c r="E644" s="2"/>
      <c r="G644" s="3"/>
      <c r="Q644" s="1"/>
      <c r="R644" s="1"/>
      <c r="S644" s="1"/>
    </row>
    <row r="645" spans="5:19">
      <c r="E645" s="2"/>
      <c r="G645" s="3"/>
      <c r="Q645" s="1"/>
      <c r="R645" s="1"/>
      <c r="S645" s="1"/>
    </row>
    <row r="646" spans="5:19">
      <c r="E646" s="2"/>
      <c r="G646" s="3"/>
      <c r="Q646" s="1"/>
      <c r="R646" s="1"/>
      <c r="S646" s="1"/>
    </row>
    <row r="647" spans="5:19">
      <c r="E647" s="2"/>
      <c r="G647" s="3"/>
      <c r="Q647" s="1"/>
      <c r="R647" s="1"/>
      <c r="S647" s="1"/>
    </row>
    <row r="648" spans="5:19">
      <c r="E648" s="2"/>
      <c r="G648" s="3"/>
      <c r="Q648" s="1"/>
      <c r="R648" s="1"/>
      <c r="S648" s="1"/>
    </row>
    <row r="649" spans="5:19">
      <c r="E649" s="2"/>
      <c r="G649" s="3"/>
      <c r="Q649" s="1"/>
      <c r="R649" s="1"/>
      <c r="S649" s="1"/>
    </row>
    <row r="650" spans="5:19">
      <c r="E650" s="2"/>
      <c r="G650" s="3"/>
      <c r="Q650" s="1"/>
      <c r="R650" s="1"/>
      <c r="S650" s="1"/>
    </row>
    <row r="651" spans="5:19">
      <c r="E651" s="2"/>
      <c r="G651" s="3"/>
      <c r="Q651" s="1"/>
      <c r="R651" s="1"/>
      <c r="S651" s="1"/>
    </row>
    <row r="652" spans="5:19">
      <c r="E652" s="2"/>
      <c r="G652" s="3"/>
      <c r="Q652" s="1"/>
      <c r="R652" s="1"/>
      <c r="S652" s="1"/>
    </row>
    <row r="653" spans="5:19">
      <c r="E653" s="2"/>
      <c r="G653" s="3"/>
      <c r="Q653" s="1"/>
      <c r="R653" s="1"/>
      <c r="S653" s="1"/>
    </row>
    <row r="654" spans="5:19">
      <c r="E654" s="2"/>
      <c r="G654" s="3"/>
      <c r="Q654" s="1"/>
      <c r="R654" s="1"/>
      <c r="S654" s="1"/>
    </row>
    <row r="655" spans="5:19">
      <c r="E655" s="2"/>
      <c r="G655" s="3"/>
      <c r="Q655" s="1"/>
      <c r="R655" s="1"/>
      <c r="S655" s="1"/>
    </row>
    <row r="656" spans="5:19">
      <c r="E656" s="2"/>
      <c r="G656" s="3"/>
      <c r="Q656" s="1"/>
      <c r="R656" s="1"/>
      <c r="S656" s="1"/>
    </row>
    <row r="657" spans="5:19">
      <c r="E657" s="2"/>
      <c r="G657" s="3"/>
      <c r="Q657" s="1"/>
      <c r="R657" s="1"/>
      <c r="S657" s="1"/>
    </row>
    <row r="658" spans="5:19">
      <c r="E658" s="2"/>
      <c r="G658" s="3"/>
      <c r="Q658" s="1"/>
      <c r="R658" s="1"/>
      <c r="S658" s="1"/>
    </row>
    <row r="659" spans="5:19">
      <c r="E659" s="2"/>
      <c r="G659" s="3"/>
      <c r="Q659" s="1"/>
      <c r="R659" s="1"/>
      <c r="S659" s="1"/>
    </row>
    <row r="660" spans="5:19">
      <c r="E660" s="2"/>
      <c r="G660" s="3"/>
      <c r="Q660" s="1"/>
      <c r="R660" s="1"/>
      <c r="S660" s="1"/>
    </row>
    <row r="661" spans="5:19">
      <c r="E661" s="2"/>
      <c r="G661" s="3"/>
      <c r="Q661" s="1"/>
      <c r="R661" s="1"/>
      <c r="S661" s="1"/>
    </row>
    <row r="662" spans="5:19">
      <c r="E662" s="2"/>
      <c r="G662" s="3"/>
      <c r="Q662" s="1"/>
      <c r="R662" s="1"/>
      <c r="S662" s="1"/>
    </row>
    <row r="663" spans="5:19">
      <c r="E663" s="2"/>
      <c r="G663" s="3"/>
      <c r="Q663" s="1"/>
      <c r="R663" s="1"/>
      <c r="S663" s="1"/>
    </row>
    <row r="664" spans="5:19">
      <c r="E664" s="2"/>
      <c r="G664" s="3"/>
      <c r="Q664" s="1"/>
      <c r="R664" s="1"/>
      <c r="S664" s="1"/>
    </row>
    <row r="665" spans="5:19">
      <c r="E665" s="2"/>
      <c r="G665" s="3"/>
      <c r="Q665" s="1"/>
      <c r="R665" s="1"/>
      <c r="S665" s="1"/>
    </row>
    <row r="666" spans="5:19">
      <c r="E666" s="2"/>
      <c r="G666" s="3"/>
      <c r="Q666" s="1"/>
      <c r="R666" s="1"/>
      <c r="S666" s="1"/>
    </row>
    <row r="667" spans="5:19">
      <c r="E667" s="2"/>
      <c r="G667" s="3"/>
      <c r="Q667" s="1"/>
      <c r="R667" s="1"/>
      <c r="S667" s="1"/>
    </row>
    <row r="668" spans="5:19">
      <c r="E668" s="2"/>
      <c r="G668" s="3"/>
      <c r="Q668" s="1"/>
      <c r="R668" s="1"/>
      <c r="S668" s="1"/>
    </row>
    <row r="669" spans="5:19">
      <c r="E669" s="2"/>
      <c r="G669" s="3"/>
      <c r="Q669" s="1"/>
      <c r="R669" s="1"/>
      <c r="S669" s="1"/>
    </row>
    <row r="670" spans="5:19">
      <c r="E670" s="2"/>
      <c r="G670" s="3"/>
      <c r="Q670" s="1"/>
      <c r="R670" s="1"/>
      <c r="S670" s="1"/>
    </row>
    <row r="671" spans="5:19">
      <c r="E671" s="2"/>
      <c r="G671" s="3"/>
      <c r="Q671" s="1"/>
      <c r="R671" s="1"/>
      <c r="S671" s="1"/>
    </row>
    <row r="672" spans="5:19">
      <c r="E672" s="2"/>
      <c r="G672" s="3"/>
      <c r="Q672" s="1"/>
      <c r="R672" s="1"/>
      <c r="S672" s="1"/>
    </row>
    <row r="673" spans="5:19">
      <c r="E673" s="2"/>
      <c r="G673" s="3"/>
      <c r="Q673" s="1"/>
      <c r="R673" s="1"/>
      <c r="S673" s="1"/>
    </row>
    <row r="674" spans="5:19">
      <c r="E674" s="2"/>
      <c r="G674" s="3"/>
      <c r="Q674" s="1"/>
      <c r="R674" s="1"/>
      <c r="S674" s="1"/>
    </row>
    <row r="675" spans="5:19">
      <c r="E675" s="2"/>
      <c r="G675" s="3"/>
      <c r="Q675" s="1"/>
      <c r="R675" s="1"/>
      <c r="S675" s="1"/>
    </row>
    <row r="676" spans="5:19">
      <c r="E676" s="2"/>
      <c r="G676" s="3"/>
      <c r="Q676" s="1"/>
      <c r="R676" s="1"/>
      <c r="S676" s="1"/>
    </row>
    <row r="677" spans="5:19">
      <c r="E677" s="2"/>
      <c r="G677" s="3"/>
      <c r="Q677" s="1"/>
      <c r="R677" s="1"/>
      <c r="S677" s="1"/>
    </row>
    <row r="678" spans="5:19">
      <c r="E678" s="2"/>
      <c r="G678" s="3"/>
      <c r="Q678" s="1"/>
      <c r="R678" s="1"/>
      <c r="S678" s="1"/>
    </row>
    <row r="679" spans="5:19">
      <c r="E679" s="2"/>
      <c r="G679" s="3"/>
      <c r="Q679" s="1"/>
      <c r="R679" s="1"/>
      <c r="S679" s="1"/>
    </row>
    <row r="680" spans="5:19">
      <c r="E680" s="2"/>
      <c r="G680" s="3"/>
      <c r="Q680" s="1"/>
      <c r="R680" s="1"/>
      <c r="S680" s="1"/>
    </row>
    <row r="681" spans="5:19">
      <c r="E681" s="2"/>
      <c r="G681" s="3"/>
      <c r="Q681" s="1"/>
      <c r="R681" s="1"/>
      <c r="S681" s="1"/>
    </row>
    <row r="682" spans="5:19">
      <c r="E682" s="2"/>
      <c r="G682" s="3"/>
      <c r="Q682" s="1"/>
      <c r="R682" s="1"/>
      <c r="S682" s="1"/>
    </row>
    <row r="683" spans="5:19">
      <c r="E683" s="2"/>
      <c r="G683" s="3"/>
      <c r="Q683" s="1"/>
      <c r="R683" s="1"/>
      <c r="S683" s="1"/>
    </row>
    <row r="684" spans="5:19">
      <c r="E684" s="2"/>
      <c r="G684" s="3"/>
      <c r="Q684" s="1"/>
      <c r="R684" s="1"/>
      <c r="S684" s="1"/>
    </row>
    <row r="685" spans="5:19">
      <c r="E685" s="2"/>
      <c r="G685" s="3"/>
      <c r="Q685" s="1"/>
      <c r="R685" s="1"/>
      <c r="S685" s="1"/>
    </row>
    <row r="686" spans="5:19">
      <c r="E686" s="2"/>
      <c r="G686" s="3"/>
      <c r="Q686" s="1"/>
      <c r="R686" s="1"/>
      <c r="S686" s="1"/>
    </row>
    <row r="687" spans="5:19">
      <c r="E687" s="2"/>
      <c r="G687" s="3"/>
      <c r="Q687" s="1"/>
      <c r="R687" s="1"/>
      <c r="S687" s="1"/>
    </row>
    <row r="688" spans="5:19">
      <c r="E688" s="2"/>
      <c r="G688" s="3"/>
      <c r="Q688" s="1"/>
      <c r="R688" s="1"/>
      <c r="S688" s="1"/>
    </row>
    <row r="689" spans="5:19">
      <c r="E689" s="2"/>
      <c r="G689" s="3"/>
      <c r="Q689" s="1"/>
      <c r="R689" s="1"/>
      <c r="S689" s="1"/>
    </row>
    <row r="690" spans="5:19">
      <c r="E690" s="2"/>
      <c r="G690" s="3"/>
      <c r="Q690" s="1"/>
      <c r="R690" s="1"/>
      <c r="S690" s="1"/>
    </row>
    <row r="691" spans="5:19">
      <c r="E691" s="2"/>
      <c r="G691" s="3"/>
      <c r="Q691" s="1"/>
      <c r="R691" s="1"/>
      <c r="S691" s="1"/>
    </row>
    <row r="692" spans="5:19">
      <c r="E692" s="2"/>
      <c r="G692" s="3"/>
      <c r="Q692" s="1"/>
      <c r="R692" s="1"/>
      <c r="S692" s="1"/>
    </row>
    <row r="693" spans="5:19">
      <c r="E693" s="2"/>
      <c r="G693" s="3"/>
      <c r="Q693" s="1"/>
      <c r="R693" s="1"/>
      <c r="S693" s="1"/>
    </row>
    <row r="694" spans="5:19">
      <c r="E694" s="2"/>
      <c r="G694" s="3"/>
      <c r="Q694" s="1"/>
      <c r="R694" s="1"/>
      <c r="S694" s="1"/>
    </row>
    <row r="695" spans="5:19">
      <c r="E695" s="2"/>
      <c r="G695" s="3"/>
      <c r="Q695" s="1"/>
      <c r="R695" s="1"/>
      <c r="S695" s="1"/>
    </row>
    <row r="696" spans="5:19">
      <c r="E696" s="2"/>
      <c r="G696" s="3"/>
      <c r="Q696" s="1"/>
      <c r="R696" s="1"/>
      <c r="S696" s="1"/>
    </row>
    <row r="697" spans="5:19">
      <c r="E697" s="2"/>
      <c r="G697" s="3"/>
      <c r="Q697" s="1"/>
      <c r="R697" s="1"/>
      <c r="S697" s="1"/>
    </row>
    <row r="698" spans="5:19">
      <c r="E698" s="2"/>
      <c r="G698" s="3"/>
      <c r="Q698" s="1"/>
      <c r="R698" s="1"/>
      <c r="S698" s="1"/>
    </row>
    <row r="699" spans="5:19">
      <c r="E699" s="2"/>
      <c r="G699" s="3"/>
      <c r="Q699" s="1"/>
      <c r="R699" s="1"/>
      <c r="S699" s="1"/>
    </row>
    <row r="700" spans="5:19">
      <c r="E700" s="2"/>
      <c r="G700" s="3"/>
      <c r="Q700" s="1"/>
      <c r="R700" s="1"/>
      <c r="S700" s="1"/>
    </row>
    <row r="701" spans="5:19">
      <c r="E701" s="2"/>
      <c r="G701" s="3"/>
      <c r="Q701" s="1"/>
      <c r="R701" s="1"/>
      <c r="S701" s="1"/>
    </row>
    <row r="702" spans="5:19">
      <c r="E702" s="2"/>
      <c r="G702" s="3"/>
      <c r="Q702" s="1"/>
      <c r="R702" s="1"/>
      <c r="S702" s="1"/>
    </row>
    <row r="703" spans="5:19">
      <c r="E703" s="2"/>
      <c r="G703" s="3"/>
      <c r="Q703" s="1"/>
      <c r="R703" s="1"/>
      <c r="S703" s="1"/>
    </row>
    <row r="704" spans="5:19">
      <c r="E704" s="2"/>
      <c r="G704" s="3"/>
      <c r="Q704" s="1"/>
      <c r="R704" s="1"/>
      <c r="S704" s="1"/>
    </row>
    <row r="705" spans="5:19">
      <c r="E705" s="2"/>
      <c r="G705" s="3"/>
      <c r="Q705" s="1"/>
      <c r="R705" s="1"/>
      <c r="S705" s="1"/>
    </row>
    <row r="706" spans="5:19">
      <c r="E706" s="2"/>
      <c r="G706" s="3"/>
      <c r="Q706" s="1"/>
      <c r="R706" s="1"/>
      <c r="S706" s="1"/>
    </row>
    <row r="707" spans="5:19">
      <c r="E707" s="2"/>
      <c r="G707" s="3"/>
      <c r="Q707" s="1"/>
      <c r="R707" s="1"/>
      <c r="S707" s="1"/>
    </row>
    <row r="708" spans="5:19">
      <c r="E708" s="2"/>
      <c r="G708" s="3"/>
      <c r="Q708" s="1"/>
      <c r="R708" s="1"/>
      <c r="S708" s="1"/>
    </row>
    <row r="709" spans="5:19">
      <c r="E709" s="2"/>
      <c r="G709" s="3"/>
      <c r="Q709" s="1"/>
      <c r="R709" s="1"/>
      <c r="S709" s="1"/>
    </row>
    <row r="710" spans="5:19">
      <c r="E710" s="2"/>
      <c r="G710" s="3"/>
      <c r="Q710" s="1"/>
      <c r="R710" s="1"/>
      <c r="S710" s="1"/>
    </row>
    <row r="711" spans="5:19">
      <c r="E711" s="2"/>
      <c r="G711" s="3"/>
      <c r="Q711" s="1"/>
      <c r="R711" s="1"/>
      <c r="S711" s="1"/>
    </row>
    <row r="712" spans="5:19">
      <c r="E712" s="2"/>
      <c r="G712" s="3"/>
      <c r="Q712" s="1"/>
      <c r="R712" s="1"/>
      <c r="S712" s="1"/>
    </row>
    <row r="713" spans="5:19">
      <c r="E713" s="2"/>
      <c r="G713" s="3"/>
      <c r="Q713" s="1"/>
      <c r="R713" s="1"/>
      <c r="S713" s="1"/>
    </row>
    <row r="714" spans="5:19">
      <c r="E714" s="2"/>
      <c r="G714" s="3"/>
      <c r="Q714" s="1"/>
      <c r="R714" s="1"/>
      <c r="S714" s="1"/>
    </row>
    <row r="715" spans="5:19">
      <c r="E715" s="2"/>
      <c r="G715" s="3"/>
      <c r="Q715" s="1"/>
      <c r="R715" s="1"/>
      <c r="S715" s="1"/>
    </row>
    <row r="716" spans="5:19">
      <c r="E716" s="2"/>
      <c r="G716" s="3"/>
      <c r="Q716" s="1"/>
      <c r="R716" s="1"/>
      <c r="S716" s="1"/>
    </row>
    <row r="717" spans="5:19">
      <c r="E717" s="2"/>
      <c r="G717" s="3"/>
      <c r="Q717" s="1"/>
      <c r="R717" s="1"/>
      <c r="S717" s="1"/>
    </row>
    <row r="718" spans="5:19">
      <c r="E718" s="2"/>
      <c r="G718" s="3"/>
      <c r="Q718" s="1"/>
      <c r="R718" s="1"/>
      <c r="S718" s="1"/>
    </row>
    <row r="719" spans="5:19">
      <c r="E719" s="2"/>
      <c r="G719" s="3"/>
      <c r="Q719" s="1"/>
      <c r="R719" s="1"/>
      <c r="S719" s="1"/>
    </row>
    <row r="720" spans="5:19">
      <c r="E720" s="2"/>
      <c r="G720" s="3"/>
      <c r="Q720" s="1"/>
      <c r="R720" s="1"/>
      <c r="S720" s="1"/>
    </row>
    <row r="721" spans="5:19">
      <c r="E721" s="2"/>
      <c r="G721" s="3"/>
      <c r="Q721" s="1"/>
      <c r="R721" s="1"/>
      <c r="S721" s="1"/>
    </row>
    <row r="722" spans="5:19">
      <c r="E722" s="2"/>
      <c r="G722" s="3"/>
      <c r="Q722" s="1"/>
      <c r="R722" s="1"/>
      <c r="S722" s="1"/>
    </row>
    <row r="723" spans="5:19">
      <c r="E723" s="2"/>
      <c r="G723" s="3"/>
      <c r="Q723" s="1"/>
      <c r="R723" s="1"/>
      <c r="S723" s="1"/>
    </row>
    <row r="724" spans="5:19">
      <c r="E724" s="2"/>
      <c r="G724" s="3"/>
      <c r="Q724" s="1"/>
      <c r="R724" s="1"/>
      <c r="S724" s="1"/>
    </row>
    <row r="725" spans="5:19">
      <c r="E725" s="2"/>
      <c r="G725" s="3"/>
      <c r="Q725" s="1"/>
      <c r="R725" s="1"/>
      <c r="S725" s="1"/>
    </row>
    <row r="726" spans="5:19">
      <c r="E726" s="2"/>
      <c r="G726" s="3"/>
      <c r="Q726" s="1"/>
      <c r="R726" s="1"/>
      <c r="S726" s="1"/>
    </row>
    <row r="727" spans="5:19">
      <c r="E727" s="2"/>
      <c r="G727" s="3"/>
      <c r="Q727" s="1"/>
      <c r="R727" s="1"/>
      <c r="S727" s="1"/>
    </row>
    <row r="728" spans="5:19">
      <c r="E728" s="2"/>
      <c r="G728" s="3"/>
      <c r="Q728" s="1"/>
      <c r="R728" s="1"/>
      <c r="S728" s="1"/>
    </row>
    <row r="729" spans="5:19">
      <c r="E729" s="2"/>
      <c r="G729" s="3"/>
      <c r="Q729" s="1"/>
      <c r="R729" s="1"/>
      <c r="S729" s="1"/>
    </row>
    <row r="730" spans="5:19">
      <c r="E730" s="2"/>
      <c r="G730" s="3"/>
      <c r="Q730" s="1"/>
      <c r="R730" s="1"/>
      <c r="S730" s="1"/>
    </row>
    <row r="731" spans="5:19">
      <c r="E731" s="2"/>
      <c r="G731" s="3"/>
      <c r="Q731" s="1"/>
      <c r="R731" s="1"/>
      <c r="S731" s="1"/>
    </row>
    <row r="732" spans="5:19">
      <c r="E732" s="2"/>
      <c r="G732" s="3"/>
      <c r="Q732" s="1"/>
      <c r="R732" s="1"/>
      <c r="S732" s="1"/>
    </row>
    <row r="733" spans="5:19">
      <c r="E733" s="2"/>
      <c r="G733" s="3"/>
      <c r="Q733" s="1"/>
      <c r="R733" s="1"/>
      <c r="S733" s="1"/>
    </row>
    <row r="734" spans="5:19">
      <c r="E734" s="2"/>
      <c r="G734" s="3"/>
      <c r="Q734" s="1"/>
      <c r="R734" s="1"/>
      <c r="S734" s="1"/>
    </row>
    <row r="735" spans="5:19">
      <c r="E735" s="2"/>
      <c r="G735" s="3"/>
      <c r="Q735" s="1"/>
      <c r="R735" s="1"/>
      <c r="S735" s="1"/>
    </row>
    <row r="736" spans="5:19">
      <c r="E736" s="2"/>
      <c r="G736" s="3"/>
      <c r="Q736" s="1"/>
      <c r="R736" s="1"/>
      <c r="S736" s="1"/>
    </row>
    <row r="737" spans="5:19">
      <c r="E737" s="2"/>
      <c r="G737" s="3"/>
      <c r="Q737" s="1"/>
      <c r="R737" s="1"/>
      <c r="S737" s="1"/>
    </row>
    <row r="738" spans="5:19">
      <c r="E738" s="2"/>
      <c r="G738" s="3"/>
      <c r="Q738" s="1"/>
      <c r="R738" s="1"/>
      <c r="S738" s="1"/>
    </row>
    <row r="739" spans="5:19">
      <c r="E739" s="2"/>
      <c r="G739" s="3"/>
      <c r="Q739" s="1"/>
      <c r="R739" s="1"/>
      <c r="S739" s="1"/>
    </row>
    <row r="740" spans="5:19">
      <c r="E740" s="2"/>
      <c r="G740" s="3"/>
      <c r="Q740" s="1"/>
      <c r="R740" s="1"/>
      <c r="S740" s="1"/>
    </row>
    <row r="741" spans="5:19">
      <c r="E741" s="2"/>
      <c r="G741" s="3"/>
      <c r="Q741" s="1"/>
      <c r="R741" s="1"/>
      <c r="S741" s="1"/>
    </row>
    <row r="742" spans="5:19">
      <c r="E742" s="2"/>
      <c r="G742" s="3"/>
      <c r="Q742" s="1"/>
      <c r="R742" s="1"/>
      <c r="S742" s="1"/>
    </row>
    <row r="743" spans="5:19">
      <c r="E743" s="2"/>
      <c r="G743" s="3"/>
      <c r="Q743" s="1"/>
      <c r="R743" s="1"/>
      <c r="S743" s="1"/>
    </row>
    <row r="744" spans="5:19">
      <c r="E744" s="2"/>
      <c r="G744" s="3"/>
      <c r="Q744" s="1"/>
      <c r="R744" s="1"/>
      <c r="S744" s="1"/>
    </row>
    <row r="745" spans="5:19">
      <c r="E745" s="2"/>
      <c r="G745" s="3"/>
      <c r="Q745" s="1"/>
      <c r="R745" s="1"/>
      <c r="S745" s="1"/>
    </row>
    <row r="746" spans="5:19">
      <c r="E746" s="2"/>
      <c r="G746" s="3"/>
      <c r="Q746" s="1"/>
      <c r="R746" s="1"/>
      <c r="S746" s="1"/>
    </row>
    <row r="747" spans="5:19">
      <c r="E747" s="2"/>
      <c r="G747" s="3"/>
      <c r="Q747" s="1"/>
      <c r="R747" s="1"/>
      <c r="S747" s="1"/>
    </row>
    <row r="748" spans="5:19">
      <c r="E748" s="2"/>
      <c r="G748" s="3"/>
      <c r="Q748" s="1"/>
      <c r="R748" s="1"/>
      <c r="S748" s="1"/>
    </row>
    <row r="749" spans="5:19">
      <c r="E749" s="2"/>
      <c r="G749" s="3"/>
      <c r="Q749" s="1"/>
      <c r="R749" s="1"/>
      <c r="S749" s="1"/>
    </row>
    <row r="750" spans="5:19">
      <c r="E750" s="2"/>
      <c r="G750" s="3"/>
      <c r="Q750" s="1"/>
      <c r="R750" s="1"/>
      <c r="S750" s="1"/>
    </row>
    <row r="751" spans="5:19">
      <c r="E751" s="2"/>
      <c r="G751" s="3"/>
      <c r="Q751" s="1"/>
      <c r="R751" s="1"/>
      <c r="S751" s="1"/>
    </row>
    <row r="752" spans="5:19">
      <c r="E752" s="2"/>
      <c r="G752" s="3"/>
      <c r="Q752" s="1"/>
      <c r="R752" s="1"/>
      <c r="S752" s="1"/>
    </row>
    <row r="753" spans="5:19">
      <c r="E753" s="2"/>
      <c r="G753" s="3"/>
      <c r="Q753" s="1"/>
      <c r="R753" s="1"/>
      <c r="S753" s="1"/>
    </row>
    <row r="754" spans="5:19">
      <c r="E754" s="2"/>
      <c r="G754" s="3"/>
      <c r="Q754" s="1"/>
      <c r="R754" s="1"/>
      <c r="S754" s="1"/>
    </row>
    <row r="755" spans="5:19">
      <c r="E755" s="2"/>
      <c r="G755" s="3"/>
      <c r="Q755" s="1"/>
      <c r="R755" s="1"/>
      <c r="S755" s="1"/>
    </row>
    <row r="756" spans="5:19">
      <c r="E756" s="2"/>
      <c r="G756" s="3"/>
      <c r="Q756" s="1"/>
      <c r="R756" s="1"/>
      <c r="S756" s="1"/>
    </row>
    <row r="757" spans="5:19">
      <c r="E757" s="2"/>
      <c r="G757" s="3"/>
      <c r="Q757" s="1"/>
      <c r="R757" s="1"/>
      <c r="S757" s="1"/>
    </row>
    <row r="758" spans="5:19">
      <c r="E758" s="2"/>
      <c r="G758" s="3"/>
      <c r="Q758" s="1"/>
      <c r="R758" s="1"/>
      <c r="S758" s="1"/>
    </row>
    <row r="759" spans="5:19">
      <c r="E759" s="2"/>
      <c r="G759" s="3"/>
      <c r="Q759" s="1"/>
      <c r="R759" s="1"/>
      <c r="S759" s="1"/>
    </row>
    <row r="760" spans="5:19">
      <c r="E760" s="2"/>
      <c r="G760" s="3"/>
      <c r="Q760" s="1"/>
      <c r="R760" s="1"/>
      <c r="S760" s="1"/>
    </row>
    <row r="761" spans="5:19">
      <c r="E761" s="2"/>
      <c r="G761" s="3"/>
      <c r="Q761" s="1"/>
      <c r="R761" s="1"/>
      <c r="S761" s="1"/>
    </row>
    <row r="762" spans="5:19">
      <c r="E762" s="2"/>
      <c r="G762" s="3"/>
      <c r="Q762" s="1"/>
      <c r="R762" s="1"/>
      <c r="S762" s="1"/>
    </row>
    <row r="763" spans="5:19">
      <c r="E763" s="2"/>
      <c r="G763" s="3"/>
      <c r="Q763" s="1"/>
      <c r="R763" s="1"/>
      <c r="S763" s="1"/>
    </row>
    <row r="764" spans="5:19">
      <c r="E764" s="2"/>
      <c r="G764" s="3"/>
      <c r="Q764" s="1"/>
      <c r="R764" s="1"/>
      <c r="S764" s="1"/>
    </row>
    <row r="765" spans="5:19">
      <c r="E765" s="2"/>
      <c r="G765" s="3"/>
      <c r="Q765" s="1"/>
      <c r="R765" s="1"/>
      <c r="S765" s="1"/>
    </row>
    <row r="766" spans="5:19">
      <c r="E766" s="2"/>
      <c r="G766" s="3"/>
      <c r="Q766" s="1"/>
      <c r="R766" s="1"/>
      <c r="S766" s="1"/>
    </row>
    <row r="767" spans="5:19">
      <c r="E767" s="2"/>
      <c r="G767" s="3"/>
      <c r="Q767" s="1"/>
      <c r="R767" s="1"/>
      <c r="S767" s="1"/>
    </row>
    <row r="768" spans="5:19">
      <c r="E768" s="2"/>
      <c r="G768" s="3"/>
      <c r="Q768" s="1"/>
      <c r="R768" s="1"/>
      <c r="S768" s="1"/>
    </row>
    <row r="769" spans="5:19">
      <c r="E769" s="2"/>
      <c r="G769" s="3"/>
      <c r="Q769" s="1"/>
      <c r="R769" s="1"/>
      <c r="S769" s="1"/>
    </row>
    <row r="770" spans="5:19">
      <c r="E770" s="2"/>
      <c r="G770" s="3"/>
      <c r="Q770" s="1"/>
      <c r="R770" s="1"/>
      <c r="S770" s="1"/>
    </row>
    <row r="771" spans="5:19">
      <c r="E771" s="2"/>
      <c r="G771" s="3"/>
      <c r="Q771" s="1"/>
      <c r="R771" s="1"/>
      <c r="S771" s="1"/>
    </row>
    <row r="772" spans="5:19">
      <c r="E772" s="2"/>
      <c r="G772" s="3"/>
      <c r="Q772" s="1"/>
      <c r="R772" s="1"/>
      <c r="S772" s="1"/>
    </row>
    <row r="773" spans="5:19">
      <c r="E773" s="2"/>
      <c r="G773" s="3"/>
      <c r="Q773" s="1"/>
      <c r="R773" s="1"/>
      <c r="S773" s="1"/>
    </row>
    <row r="774" spans="5:19">
      <c r="E774" s="2"/>
      <c r="G774" s="3"/>
      <c r="Q774" s="1"/>
      <c r="R774" s="1"/>
      <c r="S774" s="1"/>
    </row>
    <row r="775" spans="5:19">
      <c r="E775" s="2"/>
      <c r="G775" s="3"/>
      <c r="Q775" s="1"/>
      <c r="R775" s="1"/>
      <c r="S775" s="1"/>
    </row>
    <row r="776" spans="5:19">
      <c r="E776" s="2"/>
      <c r="G776" s="3"/>
      <c r="Q776" s="1"/>
      <c r="R776" s="1"/>
      <c r="S776" s="1"/>
    </row>
    <row r="777" spans="5:19">
      <c r="E777" s="2"/>
      <c r="G777" s="3"/>
      <c r="Q777" s="1"/>
      <c r="R777" s="1"/>
      <c r="S777" s="1"/>
    </row>
    <row r="778" spans="5:19">
      <c r="E778" s="2"/>
      <c r="G778" s="3"/>
      <c r="Q778" s="1"/>
      <c r="R778" s="1"/>
      <c r="S778" s="1"/>
    </row>
    <row r="779" spans="5:19">
      <c r="E779" s="2"/>
      <c r="G779" s="3"/>
      <c r="Q779" s="1"/>
      <c r="R779" s="1"/>
      <c r="S779" s="1"/>
    </row>
    <row r="780" spans="5:19">
      <c r="E780" s="2"/>
      <c r="G780" s="3"/>
      <c r="Q780" s="1"/>
      <c r="R780" s="1"/>
      <c r="S780" s="1"/>
    </row>
    <row r="781" spans="5:19">
      <c r="E781" s="2"/>
      <c r="G781" s="3"/>
      <c r="Q781" s="1"/>
      <c r="R781" s="1"/>
      <c r="S781" s="1"/>
    </row>
    <row r="782" spans="5:19">
      <c r="E782" s="2"/>
      <c r="G782" s="3"/>
      <c r="Q782" s="1"/>
      <c r="R782" s="1"/>
      <c r="S782" s="1"/>
    </row>
    <row r="783" spans="5:19">
      <c r="E783" s="2"/>
      <c r="G783" s="3"/>
      <c r="Q783" s="1"/>
      <c r="R783" s="1"/>
      <c r="S783" s="1"/>
    </row>
    <row r="784" spans="5:19">
      <c r="E784" s="2"/>
      <c r="G784" s="3"/>
      <c r="Q784" s="1"/>
      <c r="R784" s="1"/>
      <c r="S784" s="1"/>
    </row>
    <row r="785" spans="5:19">
      <c r="E785" s="2"/>
      <c r="G785" s="3"/>
      <c r="Q785" s="1"/>
      <c r="R785" s="1"/>
      <c r="S785" s="1"/>
    </row>
    <row r="786" spans="5:19">
      <c r="E786" s="2"/>
      <c r="G786" s="3"/>
      <c r="Q786" s="1"/>
      <c r="R786" s="1"/>
      <c r="S786" s="1"/>
    </row>
    <row r="787" spans="5:19">
      <c r="E787" s="2"/>
      <c r="G787" s="3"/>
      <c r="Q787" s="1"/>
      <c r="R787" s="1"/>
      <c r="S787" s="1"/>
    </row>
    <row r="788" spans="5:19">
      <c r="E788" s="2"/>
      <c r="G788" s="3"/>
      <c r="Q788" s="1"/>
      <c r="R788" s="1"/>
      <c r="S788" s="1"/>
    </row>
    <row r="789" spans="5:19">
      <c r="E789" s="2"/>
      <c r="G789" s="3"/>
      <c r="Q789" s="1"/>
      <c r="R789" s="1"/>
      <c r="S789" s="1"/>
    </row>
    <row r="790" spans="5:19">
      <c r="E790" s="2"/>
      <c r="G790" s="3"/>
      <c r="Q790" s="1"/>
      <c r="R790" s="1"/>
      <c r="S790" s="1"/>
    </row>
    <row r="791" spans="5:19">
      <c r="E791" s="2"/>
      <c r="G791" s="3"/>
      <c r="Q791" s="1"/>
      <c r="R791" s="1"/>
      <c r="S791" s="1"/>
    </row>
    <row r="792" spans="5:19">
      <c r="E792" s="2"/>
      <c r="G792" s="3"/>
      <c r="Q792" s="1"/>
      <c r="R792" s="1"/>
      <c r="S792" s="1"/>
    </row>
    <row r="793" spans="5:19">
      <c r="E793" s="2"/>
      <c r="G793" s="3"/>
      <c r="Q793" s="1"/>
      <c r="R793" s="1"/>
      <c r="S793" s="1"/>
    </row>
    <row r="794" spans="5:19">
      <c r="E794" s="2"/>
      <c r="G794" s="3"/>
      <c r="Q794" s="1"/>
      <c r="R794" s="1"/>
      <c r="S794" s="1"/>
    </row>
    <row r="795" spans="5:19">
      <c r="E795" s="2"/>
      <c r="G795" s="3"/>
      <c r="Q795" s="1"/>
      <c r="R795" s="1"/>
      <c r="S795" s="1"/>
    </row>
    <row r="796" spans="5:19">
      <c r="E796" s="2"/>
      <c r="G796" s="3"/>
      <c r="Q796" s="1"/>
      <c r="R796" s="1"/>
      <c r="S796" s="1"/>
    </row>
    <row r="797" spans="5:19">
      <c r="E797" s="2"/>
      <c r="G797" s="3"/>
      <c r="Q797" s="1"/>
      <c r="R797" s="1"/>
      <c r="S797" s="1"/>
    </row>
    <row r="798" spans="5:19">
      <c r="E798" s="2"/>
      <c r="G798" s="3"/>
      <c r="Q798" s="1"/>
      <c r="R798" s="1"/>
      <c r="S798" s="1"/>
    </row>
    <row r="799" spans="5:19">
      <c r="E799" s="2"/>
      <c r="G799" s="3"/>
      <c r="Q799" s="1"/>
      <c r="R799" s="1"/>
      <c r="S799" s="1"/>
    </row>
    <row r="800" spans="5:19">
      <c r="E800" s="2"/>
      <c r="G800" s="3"/>
      <c r="Q800" s="1"/>
      <c r="R800" s="1"/>
      <c r="S800" s="1"/>
    </row>
    <row r="801" spans="5:19">
      <c r="E801" s="2"/>
      <c r="G801" s="3"/>
      <c r="Q801" s="1"/>
      <c r="R801" s="1"/>
      <c r="S801" s="1"/>
    </row>
    <row r="802" spans="5:19">
      <c r="E802" s="2"/>
      <c r="G802" s="3"/>
      <c r="Q802" s="1"/>
      <c r="R802" s="1"/>
      <c r="S802" s="1"/>
    </row>
    <row r="803" spans="5:19">
      <c r="E803" s="2"/>
      <c r="G803" s="3"/>
      <c r="Q803" s="1"/>
      <c r="R803" s="1"/>
      <c r="S803" s="1"/>
    </row>
    <row r="804" spans="5:19">
      <c r="E804" s="2"/>
      <c r="G804" s="3"/>
      <c r="Q804" s="1"/>
      <c r="R804" s="1"/>
      <c r="S804" s="1"/>
    </row>
    <row r="805" spans="5:19">
      <c r="E805" s="2"/>
      <c r="G805" s="3"/>
      <c r="Q805" s="1"/>
      <c r="R805" s="1"/>
      <c r="S805" s="1"/>
    </row>
    <row r="806" spans="5:19">
      <c r="E806" s="2"/>
      <c r="G806" s="3"/>
      <c r="Q806" s="1"/>
      <c r="R806" s="1"/>
      <c r="S806" s="1"/>
    </row>
    <row r="807" spans="5:19">
      <c r="E807" s="2"/>
      <c r="G807" s="3"/>
      <c r="Q807" s="1"/>
      <c r="R807" s="1"/>
      <c r="S807" s="1"/>
    </row>
    <row r="808" spans="5:19">
      <c r="E808" s="2"/>
      <c r="G808" s="3"/>
      <c r="Q808" s="1"/>
      <c r="R808" s="1"/>
      <c r="S808" s="1"/>
    </row>
    <row r="809" spans="5:19">
      <c r="E809" s="2"/>
      <c r="G809" s="3"/>
      <c r="Q809" s="1"/>
      <c r="R809" s="1"/>
      <c r="S809" s="1"/>
    </row>
    <row r="810" spans="5:19">
      <c r="E810" s="2"/>
      <c r="G810" s="3"/>
      <c r="Q810" s="1"/>
      <c r="R810" s="1"/>
      <c r="S810" s="1"/>
    </row>
    <row r="811" spans="5:19">
      <c r="E811" s="2"/>
      <c r="G811" s="3"/>
      <c r="Q811" s="1"/>
      <c r="R811" s="1"/>
      <c r="S811" s="1"/>
    </row>
    <row r="812" spans="5:19">
      <c r="E812" s="2"/>
      <c r="G812" s="3"/>
      <c r="Q812" s="1"/>
      <c r="R812" s="1"/>
      <c r="S812" s="1"/>
    </row>
    <row r="813" spans="5:19">
      <c r="E813" s="2"/>
      <c r="G813" s="3"/>
      <c r="Q813" s="1"/>
      <c r="R813" s="1"/>
      <c r="S813" s="1"/>
    </row>
    <row r="814" spans="5:19">
      <c r="E814" s="2"/>
      <c r="G814" s="3"/>
      <c r="Q814" s="1"/>
      <c r="R814" s="1"/>
      <c r="S814" s="1"/>
    </row>
    <row r="815" spans="5:19">
      <c r="E815" s="2"/>
      <c r="G815" s="3"/>
      <c r="Q815" s="1"/>
      <c r="R815" s="1"/>
      <c r="S815" s="1"/>
    </row>
    <row r="816" spans="5:19">
      <c r="E816" s="2"/>
      <c r="G816" s="3"/>
      <c r="Q816" s="1"/>
      <c r="R816" s="1"/>
      <c r="S816" s="1"/>
    </row>
    <row r="817" spans="5:19">
      <c r="E817" s="2"/>
      <c r="G817" s="3"/>
      <c r="Q817" s="1"/>
      <c r="R817" s="1"/>
      <c r="S817" s="1"/>
    </row>
    <row r="818" spans="5:19">
      <c r="E818" s="2"/>
      <c r="G818" s="3"/>
      <c r="Q818" s="1"/>
      <c r="R818" s="1"/>
      <c r="S818" s="1"/>
    </row>
    <row r="819" spans="5:19">
      <c r="E819" s="2"/>
      <c r="G819" s="3"/>
      <c r="Q819" s="1"/>
      <c r="R819" s="1"/>
      <c r="S819" s="1"/>
    </row>
    <row r="820" spans="5:19">
      <c r="E820" s="2"/>
      <c r="G820" s="3"/>
      <c r="Q820" s="1"/>
      <c r="R820" s="1"/>
      <c r="S820" s="1"/>
    </row>
    <row r="821" spans="5:19">
      <c r="E821" s="2"/>
      <c r="G821" s="3"/>
      <c r="Q821" s="1"/>
      <c r="R821" s="1"/>
      <c r="S821" s="1"/>
    </row>
    <row r="822" spans="5:19">
      <c r="E822" s="2"/>
      <c r="G822" s="3"/>
      <c r="Q822" s="1"/>
      <c r="R822" s="1"/>
      <c r="S822" s="1"/>
    </row>
    <row r="823" spans="5:19">
      <c r="E823" s="2"/>
      <c r="G823" s="3"/>
      <c r="Q823" s="1"/>
      <c r="R823" s="1"/>
      <c r="S823" s="1"/>
    </row>
    <row r="824" spans="5:19">
      <c r="E824" s="2"/>
      <c r="G824" s="3"/>
      <c r="Q824" s="1"/>
      <c r="R824" s="1"/>
      <c r="S824" s="1"/>
    </row>
    <row r="825" spans="5:19">
      <c r="E825" s="2"/>
      <c r="G825" s="3"/>
      <c r="Q825" s="1"/>
      <c r="R825" s="1"/>
      <c r="S825" s="1"/>
    </row>
    <row r="826" spans="5:19">
      <c r="E826" s="2"/>
      <c r="G826" s="3"/>
      <c r="Q826" s="1"/>
      <c r="R826" s="1"/>
      <c r="S826" s="1"/>
    </row>
    <row r="827" spans="5:19">
      <c r="E827" s="2"/>
      <c r="G827" s="3"/>
      <c r="Q827" s="1"/>
      <c r="R827" s="1"/>
      <c r="S827" s="1"/>
    </row>
    <row r="828" spans="5:19">
      <c r="E828" s="2"/>
      <c r="G828" s="3"/>
      <c r="Q828" s="1"/>
      <c r="R828" s="1"/>
      <c r="S828" s="1"/>
    </row>
    <row r="829" spans="5:19">
      <c r="E829" s="2"/>
      <c r="G829" s="3"/>
      <c r="Q829" s="1"/>
      <c r="R829" s="1"/>
      <c r="S829" s="1"/>
    </row>
    <row r="830" spans="5:19">
      <c r="E830" s="2"/>
      <c r="G830" s="3"/>
      <c r="Q830" s="1"/>
      <c r="R830" s="1"/>
      <c r="S830" s="1"/>
    </row>
    <row r="831" spans="5:19">
      <c r="E831" s="2"/>
      <c r="G831" s="3"/>
      <c r="Q831" s="1"/>
      <c r="R831" s="1"/>
      <c r="S831" s="1"/>
    </row>
    <row r="832" spans="5:19">
      <c r="E832" s="2"/>
      <c r="G832" s="3"/>
      <c r="Q832" s="1"/>
      <c r="R832" s="1"/>
      <c r="S832" s="1"/>
    </row>
    <row r="833" spans="5:19">
      <c r="E833" s="2"/>
      <c r="G833" s="3"/>
      <c r="Q833" s="1"/>
      <c r="R833" s="1"/>
      <c r="S833" s="1"/>
    </row>
    <row r="834" spans="5:19">
      <c r="E834" s="2"/>
      <c r="G834" s="3"/>
      <c r="Q834" s="1"/>
      <c r="R834" s="1"/>
      <c r="S834" s="1"/>
    </row>
    <row r="835" spans="5:19">
      <c r="E835" s="2"/>
      <c r="G835" s="3"/>
      <c r="Q835" s="1"/>
      <c r="R835" s="1"/>
      <c r="S835" s="1"/>
    </row>
    <row r="836" spans="5:19">
      <c r="E836" s="2"/>
      <c r="G836" s="3"/>
      <c r="Q836" s="1"/>
      <c r="R836" s="1"/>
      <c r="S836" s="1"/>
    </row>
    <row r="837" spans="5:19">
      <c r="E837" s="2"/>
      <c r="G837" s="3"/>
      <c r="Q837" s="1"/>
      <c r="R837" s="1"/>
      <c r="S837" s="1"/>
    </row>
    <row r="838" spans="5:19">
      <c r="E838" s="2"/>
      <c r="G838" s="3"/>
      <c r="Q838" s="1"/>
      <c r="R838" s="1"/>
      <c r="S838" s="1"/>
    </row>
    <row r="839" spans="5:19">
      <c r="E839" s="2"/>
      <c r="G839" s="3"/>
      <c r="Q839" s="1"/>
      <c r="R839" s="1"/>
      <c r="S839" s="1"/>
    </row>
    <row r="840" spans="5:19">
      <c r="E840" s="2"/>
      <c r="G840" s="3"/>
      <c r="Q840" s="1"/>
      <c r="R840" s="1"/>
      <c r="S840" s="1"/>
    </row>
    <row r="841" spans="5:19">
      <c r="E841" s="2"/>
      <c r="G841" s="3"/>
      <c r="Q841" s="1"/>
      <c r="R841" s="1"/>
      <c r="S841" s="1"/>
    </row>
    <row r="842" spans="5:19">
      <c r="E842" s="2"/>
      <c r="G842" s="3"/>
      <c r="Q842" s="1"/>
      <c r="R842" s="1"/>
      <c r="S842" s="1"/>
    </row>
    <row r="843" spans="5:19">
      <c r="E843" s="2"/>
      <c r="G843" s="3"/>
      <c r="Q843" s="1"/>
      <c r="R843" s="1"/>
      <c r="S843" s="1"/>
    </row>
    <row r="844" spans="5:19">
      <c r="E844" s="2"/>
      <c r="G844" s="3"/>
      <c r="Q844" s="1"/>
      <c r="R844" s="1"/>
      <c r="S844" s="1"/>
    </row>
    <row r="845" spans="5:19">
      <c r="E845" s="2"/>
      <c r="G845" s="3"/>
      <c r="Q845" s="1"/>
      <c r="R845" s="1"/>
      <c r="S845" s="1"/>
    </row>
    <row r="846" spans="5:19">
      <c r="E846" s="2"/>
      <c r="G846" s="3"/>
      <c r="Q846" s="1"/>
      <c r="R846" s="1"/>
      <c r="S846" s="1"/>
    </row>
    <row r="847" spans="5:19">
      <c r="E847" s="2"/>
      <c r="G847" s="3"/>
      <c r="Q847" s="1"/>
      <c r="R847" s="1"/>
      <c r="S847" s="1"/>
    </row>
    <row r="848" spans="5:19">
      <c r="E848" s="2"/>
      <c r="G848" s="3"/>
      <c r="Q848" s="1"/>
      <c r="R848" s="1"/>
      <c r="S848" s="1"/>
    </row>
    <row r="849" spans="5:19">
      <c r="E849" s="2"/>
      <c r="G849" s="3"/>
      <c r="Q849" s="1"/>
      <c r="R849" s="1"/>
      <c r="S849" s="1"/>
    </row>
    <row r="850" spans="5:19">
      <c r="E850" s="2"/>
      <c r="G850" s="3"/>
      <c r="Q850" s="1"/>
      <c r="R850" s="1"/>
      <c r="S850" s="1"/>
    </row>
    <row r="851" spans="5:19">
      <c r="E851" s="2"/>
      <c r="G851" s="3"/>
      <c r="Q851" s="1"/>
      <c r="R851" s="1"/>
      <c r="S851" s="1"/>
    </row>
    <row r="852" spans="5:19">
      <c r="E852" s="2"/>
      <c r="G852" s="3"/>
      <c r="Q852" s="1"/>
      <c r="R852" s="1"/>
      <c r="S852" s="1"/>
    </row>
    <row r="853" spans="5:19">
      <c r="E853" s="2"/>
      <c r="G853" s="3"/>
      <c r="Q853" s="1"/>
      <c r="R853" s="1"/>
      <c r="S853" s="1"/>
    </row>
    <row r="854" spans="5:19">
      <c r="E854" s="2"/>
      <c r="G854" s="3"/>
      <c r="Q854" s="1"/>
      <c r="R854" s="1"/>
      <c r="S854" s="1"/>
    </row>
    <row r="855" spans="5:19">
      <c r="E855" s="2"/>
      <c r="G855" s="3"/>
      <c r="Q855" s="1"/>
      <c r="R855" s="1"/>
      <c r="S855" s="1"/>
    </row>
    <row r="856" spans="5:19">
      <c r="E856" s="2"/>
      <c r="G856" s="3"/>
      <c r="Q856" s="1"/>
      <c r="R856" s="1"/>
      <c r="S856" s="1"/>
    </row>
    <row r="857" spans="5:19">
      <c r="E857" s="2"/>
      <c r="G857" s="3"/>
      <c r="Q857" s="1"/>
      <c r="R857" s="1"/>
      <c r="S857" s="1"/>
    </row>
    <row r="858" spans="5:19">
      <c r="E858" s="2"/>
      <c r="G858" s="3"/>
      <c r="Q858" s="1"/>
      <c r="R858" s="1"/>
      <c r="S858" s="1"/>
    </row>
    <row r="859" spans="5:19">
      <c r="E859" s="2"/>
      <c r="G859" s="3"/>
      <c r="Q859" s="1"/>
      <c r="R859" s="1"/>
      <c r="S859" s="1"/>
    </row>
    <row r="860" spans="5:19">
      <c r="E860" s="2"/>
      <c r="G860" s="3"/>
      <c r="Q860" s="1"/>
      <c r="R860" s="1"/>
      <c r="S860" s="1"/>
    </row>
    <row r="861" spans="5:19">
      <c r="E861" s="2"/>
      <c r="G861" s="3"/>
      <c r="Q861" s="1"/>
      <c r="R861" s="1"/>
      <c r="S861" s="1"/>
    </row>
    <row r="862" spans="5:19">
      <c r="E862" s="2"/>
      <c r="G862" s="3"/>
      <c r="Q862" s="1"/>
      <c r="R862" s="1"/>
      <c r="S862" s="1"/>
    </row>
    <row r="863" spans="5:19">
      <c r="E863" s="2"/>
      <c r="G863" s="3"/>
      <c r="Q863" s="1"/>
      <c r="R863" s="1"/>
      <c r="S863" s="1"/>
    </row>
    <row r="864" spans="5:19">
      <c r="E864" s="2"/>
      <c r="G864" s="3"/>
      <c r="Q864" s="1"/>
      <c r="R864" s="1"/>
      <c r="S864" s="1"/>
    </row>
    <row r="865" spans="5:19">
      <c r="E865" s="2"/>
      <c r="G865" s="3"/>
      <c r="Q865" s="1"/>
      <c r="R865" s="1"/>
      <c r="S865" s="1"/>
    </row>
    <row r="866" spans="5:19">
      <c r="E866" s="2"/>
      <c r="G866" s="3"/>
      <c r="Q866" s="1"/>
      <c r="R866" s="1"/>
      <c r="S866" s="1"/>
    </row>
    <row r="867" spans="5:19">
      <c r="E867" s="2"/>
      <c r="G867" s="3"/>
      <c r="Q867" s="1"/>
      <c r="R867" s="1"/>
      <c r="S867" s="1"/>
    </row>
    <row r="868" spans="5:19">
      <c r="E868" s="2"/>
      <c r="G868" s="3"/>
      <c r="Q868" s="1"/>
      <c r="R868" s="1"/>
      <c r="S868" s="1"/>
    </row>
    <row r="869" spans="5:19">
      <c r="E869" s="2"/>
      <c r="G869" s="3"/>
      <c r="Q869" s="1"/>
      <c r="R869" s="1"/>
      <c r="S869" s="1"/>
    </row>
    <row r="870" spans="5:19">
      <c r="E870" s="2"/>
      <c r="G870" s="3"/>
      <c r="Q870" s="1"/>
      <c r="R870" s="1"/>
      <c r="S870" s="1"/>
    </row>
    <row r="871" spans="5:19">
      <c r="E871" s="2"/>
      <c r="G871" s="3"/>
      <c r="Q871" s="1"/>
      <c r="R871" s="1"/>
      <c r="S871" s="1"/>
    </row>
    <row r="872" spans="5:19">
      <c r="E872" s="2"/>
      <c r="G872" s="3"/>
      <c r="Q872" s="1"/>
      <c r="R872" s="1"/>
      <c r="S872" s="1"/>
    </row>
    <row r="873" spans="5:19">
      <c r="E873" s="2"/>
      <c r="G873" s="3"/>
      <c r="Q873" s="1"/>
      <c r="R873" s="1"/>
      <c r="S873" s="1"/>
    </row>
    <row r="874" spans="5:19">
      <c r="E874" s="2"/>
      <c r="G874" s="3"/>
      <c r="Q874" s="1"/>
      <c r="R874" s="1"/>
      <c r="S874" s="1"/>
    </row>
    <row r="875" spans="5:19">
      <c r="E875" s="2"/>
      <c r="G875" s="3"/>
      <c r="Q875" s="1"/>
      <c r="R875" s="1"/>
      <c r="S875" s="1"/>
    </row>
    <row r="876" spans="5:19">
      <c r="E876" s="2"/>
      <c r="G876" s="3"/>
      <c r="Q876" s="1"/>
      <c r="R876" s="1"/>
      <c r="S876" s="1"/>
    </row>
    <row r="877" spans="5:19">
      <c r="E877" s="2"/>
      <c r="G877" s="3"/>
      <c r="Q877" s="1"/>
      <c r="R877" s="1"/>
      <c r="S877" s="1"/>
    </row>
    <row r="878" spans="5:19">
      <c r="E878" s="2"/>
      <c r="G878" s="3"/>
      <c r="Q878" s="1"/>
      <c r="R878" s="1"/>
      <c r="S878" s="1"/>
    </row>
    <row r="879" spans="5:19">
      <c r="E879" s="2"/>
      <c r="G879" s="3"/>
      <c r="Q879" s="1"/>
      <c r="R879" s="1"/>
      <c r="S879" s="1"/>
    </row>
    <row r="880" spans="5:19">
      <c r="E880" s="2"/>
      <c r="G880" s="3"/>
      <c r="Q880" s="1"/>
      <c r="R880" s="1"/>
      <c r="S880" s="1"/>
    </row>
    <row r="881" spans="5:19">
      <c r="E881" s="2"/>
      <c r="G881" s="3"/>
      <c r="Q881" s="1"/>
      <c r="R881" s="1"/>
      <c r="S881" s="1"/>
    </row>
    <row r="882" spans="5:19">
      <c r="E882" s="2"/>
      <c r="G882" s="3"/>
      <c r="Q882" s="1"/>
      <c r="R882" s="1"/>
      <c r="S882" s="1"/>
    </row>
    <row r="883" spans="5:19">
      <c r="E883" s="2"/>
      <c r="G883" s="3"/>
      <c r="Q883" s="1"/>
      <c r="R883" s="1"/>
      <c r="S883" s="1"/>
    </row>
    <row r="884" spans="5:19">
      <c r="E884" s="2"/>
      <c r="G884" s="3"/>
      <c r="Q884" s="1"/>
      <c r="R884" s="1"/>
      <c r="S884" s="1"/>
    </row>
    <row r="885" spans="5:19">
      <c r="E885" s="2"/>
      <c r="G885" s="3"/>
      <c r="Q885" s="1"/>
      <c r="R885" s="1"/>
      <c r="S885" s="1"/>
    </row>
    <row r="886" spans="5:19">
      <c r="E886" s="2"/>
      <c r="G886" s="3"/>
      <c r="Q886" s="1"/>
      <c r="R886" s="1"/>
      <c r="S886" s="1"/>
    </row>
    <row r="887" spans="5:19">
      <c r="E887" s="2"/>
      <c r="G887" s="3"/>
      <c r="Q887" s="1"/>
      <c r="R887" s="1"/>
      <c r="S887" s="1"/>
    </row>
    <row r="888" spans="5:19">
      <c r="E888" s="2"/>
      <c r="G888" s="3"/>
      <c r="Q888" s="1"/>
      <c r="R888" s="1"/>
      <c r="S888" s="1"/>
    </row>
    <row r="889" spans="5:19">
      <c r="E889" s="2"/>
      <c r="G889" s="3"/>
      <c r="Q889" s="1"/>
      <c r="R889" s="1"/>
      <c r="S889" s="1"/>
    </row>
    <row r="890" spans="5:19">
      <c r="E890" s="2"/>
      <c r="G890" s="3"/>
      <c r="Q890" s="1"/>
      <c r="R890" s="1"/>
      <c r="S890" s="1"/>
    </row>
    <row r="891" spans="5:19">
      <c r="E891" s="2"/>
      <c r="G891" s="3"/>
      <c r="Q891" s="1"/>
      <c r="R891" s="1"/>
      <c r="S891" s="1"/>
    </row>
    <row r="892" spans="5:19">
      <c r="E892" s="2"/>
      <c r="G892" s="3"/>
      <c r="Q892" s="1"/>
      <c r="R892" s="1"/>
      <c r="S892" s="1"/>
    </row>
    <row r="893" spans="5:19">
      <c r="E893" s="2"/>
      <c r="G893" s="3"/>
      <c r="Q893" s="1"/>
      <c r="R893" s="1"/>
      <c r="S893" s="1"/>
    </row>
    <row r="894" spans="5:19">
      <c r="E894" s="2"/>
      <c r="G894" s="3"/>
      <c r="Q894" s="1"/>
      <c r="R894" s="1"/>
      <c r="S894" s="1"/>
    </row>
    <row r="895" spans="5:19">
      <c r="E895" s="2"/>
      <c r="G895" s="3"/>
      <c r="Q895" s="1"/>
      <c r="R895" s="1"/>
      <c r="S895" s="1"/>
    </row>
    <row r="896" spans="5:19">
      <c r="E896" s="2"/>
      <c r="G896" s="3"/>
      <c r="Q896" s="1"/>
      <c r="R896" s="1"/>
      <c r="S896" s="1"/>
    </row>
    <row r="897" spans="5:19">
      <c r="E897" s="2"/>
      <c r="G897" s="3"/>
      <c r="Q897" s="1"/>
      <c r="R897" s="1"/>
      <c r="S897" s="1"/>
    </row>
    <row r="898" spans="5:19">
      <c r="E898" s="2"/>
      <c r="G898" s="3"/>
      <c r="Q898" s="1"/>
      <c r="R898" s="1"/>
      <c r="S898" s="1"/>
    </row>
    <row r="899" spans="5:19">
      <c r="E899" s="2"/>
      <c r="G899" s="3"/>
      <c r="Q899" s="1"/>
      <c r="R899" s="1"/>
      <c r="S899" s="1"/>
    </row>
    <row r="900" spans="5:19">
      <c r="E900" s="2"/>
      <c r="G900" s="3"/>
      <c r="Q900" s="1"/>
      <c r="R900" s="1"/>
      <c r="S900" s="1"/>
    </row>
    <row r="901" spans="5:19">
      <c r="E901" s="2"/>
      <c r="G901" s="3"/>
      <c r="Q901" s="1"/>
      <c r="R901" s="1"/>
      <c r="S901" s="1"/>
    </row>
    <row r="902" spans="5:19">
      <c r="E902" s="2"/>
      <c r="G902" s="3"/>
      <c r="Q902" s="1"/>
      <c r="R902" s="1"/>
      <c r="S902" s="1"/>
    </row>
    <row r="903" spans="5:19">
      <c r="E903" s="2"/>
      <c r="G903" s="3"/>
      <c r="Q903" s="1"/>
      <c r="R903" s="1"/>
      <c r="S903" s="1"/>
    </row>
    <row r="904" spans="5:19">
      <c r="E904" s="2"/>
      <c r="G904" s="3"/>
      <c r="Q904" s="1"/>
      <c r="R904" s="1"/>
      <c r="S904" s="1"/>
    </row>
    <row r="905" spans="5:19">
      <c r="E905" s="2"/>
      <c r="G905" s="3"/>
      <c r="Q905" s="1"/>
      <c r="R905" s="1"/>
      <c r="S905" s="1"/>
    </row>
    <row r="906" spans="5:19">
      <c r="E906" s="2"/>
      <c r="G906" s="3"/>
      <c r="Q906" s="1"/>
      <c r="R906" s="1"/>
      <c r="S906" s="1"/>
    </row>
    <row r="907" spans="5:19">
      <c r="E907" s="2"/>
      <c r="G907" s="3"/>
      <c r="Q907" s="1"/>
      <c r="R907" s="1"/>
      <c r="S907" s="1"/>
    </row>
    <row r="908" spans="5:19">
      <c r="E908" s="2"/>
      <c r="G908" s="3"/>
      <c r="Q908" s="1"/>
      <c r="R908" s="1"/>
      <c r="S908" s="1"/>
    </row>
    <row r="909" spans="5:19">
      <c r="E909" s="2"/>
      <c r="G909" s="3"/>
      <c r="Q909" s="1"/>
      <c r="R909" s="1"/>
      <c r="S909" s="1"/>
    </row>
    <row r="910" spans="5:19">
      <c r="E910" s="2"/>
      <c r="G910" s="3"/>
      <c r="Q910" s="1"/>
      <c r="R910" s="1"/>
      <c r="S910" s="1"/>
    </row>
    <row r="911" spans="5:19">
      <c r="E911" s="2"/>
      <c r="G911" s="3"/>
      <c r="Q911" s="1"/>
      <c r="R911" s="1"/>
      <c r="S911" s="1"/>
    </row>
    <row r="912" spans="5:19">
      <c r="E912" s="2"/>
      <c r="G912" s="3"/>
      <c r="Q912" s="1"/>
      <c r="R912" s="1"/>
      <c r="S912" s="1"/>
    </row>
    <row r="913" spans="5:19">
      <c r="E913" s="2"/>
      <c r="G913" s="3"/>
      <c r="Q913" s="1"/>
      <c r="R913" s="1"/>
      <c r="S913" s="1"/>
    </row>
    <row r="914" spans="5:19">
      <c r="E914" s="2"/>
      <c r="G914" s="3"/>
      <c r="Q914" s="1"/>
      <c r="R914" s="1"/>
      <c r="S914" s="1"/>
    </row>
    <row r="915" spans="5:19">
      <c r="E915" s="2"/>
      <c r="G915" s="3"/>
      <c r="Q915" s="1"/>
      <c r="R915" s="1"/>
      <c r="S915" s="1"/>
    </row>
    <row r="916" spans="5:19">
      <c r="E916" s="2"/>
      <c r="G916" s="3"/>
      <c r="Q916" s="1"/>
      <c r="R916" s="1"/>
      <c r="S916" s="1"/>
    </row>
    <row r="917" spans="5:19">
      <c r="E917" s="2"/>
      <c r="G917" s="3"/>
      <c r="Q917" s="1"/>
      <c r="R917" s="1"/>
      <c r="S917" s="1"/>
    </row>
    <row r="918" spans="5:19">
      <c r="E918" s="2"/>
      <c r="G918" s="3"/>
      <c r="Q918" s="1"/>
      <c r="R918" s="1"/>
      <c r="S918" s="1"/>
    </row>
    <row r="919" spans="5:19">
      <c r="E919" s="2"/>
      <c r="G919" s="3"/>
      <c r="Q919" s="1"/>
      <c r="R919" s="1"/>
      <c r="S919" s="1"/>
    </row>
    <row r="920" spans="5:19">
      <c r="E920" s="2"/>
      <c r="G920" s="3"/>
      <c r="Q920" s="1"/>
      <c r="R920" s="1"/>
      <c r="S920" s="1"/>
    </row>
    <row r="921" spans="5:19">
      <c r="E921" s="2"/>
      <c r="G921" s="3"/>
      <c r="Q921" s="1"/>
      <c r="R921" s="1"/>
      <c r="S921" s="1"/>
    </row>
    <row r="922" spans="5:19">
      <c r="E922" s="2"/>
      <c r="G922" s="3"/>
      <c r="Q922" s="1"/>
      <c r="R922" s="1"/>
      <c r="S922" s="1"/>
    </row>
    <row r="923" spans="5:19">
      <c r="E923" s="2"/>
      <c r="G923" s="3"/>
      <c r="Q923" s="1"/>
      <c r="R923" s="1"/>
      <c r="S923" s="1"/>
    </row>
    <row r="924" spans="5:19">
      <c r="E924" s="2"/>
      <c r="G924" s="3"/>
      <c r="Q924" s="1"/>
      <c r="R924" s="1"/>
      <c r="S924" s="1"/>
    </row>
    <row r="925" spans="5:19">
      <c r="E925" s="2"/>
      <c r="G925" s="3"/>
      <c r="Q925" s="1"/>
      <c r="R925" s="1"/>
      <c r="S925" s="1"/>
    </row>
    <row r="926" spans="5:19">
      <c r="E926" s="2"/>
      <c r="G926" s="3"/>
      <c r="Q926" s="1"/>
      <c r="R926" s="1"/>
      <c r="S926" s="1"/>
    </row>
    <row r="927" spans="5:19">
      <c r="E927" s="2"/>
      <c r="G927" s="3"/>
      <c r="Q927" s="1"/>
      <c r="R927" s="1"/>
      <c r="S927" s="1"/>
    </row>
    <row r="928" spans="5:19">
      <c r="E928" s="2"/>
      <c r="G928" s="3"/>
      <c r="Q928" s="1"/>
      <c r="R928" s="1"/>
      <c r="S928" s="1"/>
    </row>
    <row r="929" spans="5:19">
      <c r="E929" s="2"/>
      <c r="G929" s="3"/>
      <c r="Q929" s="1"/>
      <c r="R929" s="1"/>
      <c r="S929" s="1"/>
    </row>
    <row r="930" spans="5:19">
      <c r="E930" s="2"/>
      <c r="G930" s="3"/>
      <c r="Q930" s="1"/>
      <c r="R930" s="1"/>
      <c r="S930" s="1"/>
    </row>
    <row r="931" spans="5:19">
      <c r="E931" s="2"/>
      <c r="G931" s="3"/>
      <c r="Q931" s="1"/>
      <c r="R931" s="1"/>
      <c r="S931" s="1"/>
    </row>
    <row r="932" spans="5:19">
      <c r="E932" s="2"/>
      <c r="G932" s="3"/>
      <c r="Q932" s="1"/>
      <c r="R932" s="1"/>
      <c r="S932" s="1"/>
    </row>
    <row r="933" spans="5:19">
      <c r="E933" s="2"/>
      <c r="G933" s="3"/>
      <c r="Q933" s="1"/>
      <c r="R933" s="1"/>
      <c r="S933" s="1"/>
    </row>
    <row r="934" spans="5:19">
      <c r="E934" s="2"/>
      <c r="G934" s="3"/>
      <c r="Q934" s="1"/>
      <c r="R934" s="1"/>
      <c r="S934" s="1"/>
    </row>
    <row r="935" spans="5:19">
      <c r="E935" s="2"/>
      <c r="G935" s="3"/>
      <c r="Q935" s="1"/>
      <c r="R935" s="1"/>
      <c r="S935" s="1"/>
    </row>
    <row r="936" spans="5:19">
      <c r="E936" s="2"/>
      <c r="G936" s="3"/>
      <c r="Q936" s="1"/>
      <c r="R936" s="1"/>
      <c r="S936" s="1"/>
    </row>
    <row r="937" spans="5:19">
      <c r="E937" s="2"/>
      <c r="G937" s="3"/>
      <c r="Q937" s="1"/>
      <c r="R937" s="1"/>
      <c r="S937" s="1"/>
    </row>
    <row r="938" spans="5:19">
      <c r="E938" s="2"/>
      <c r="G938" s="3"/>
      <c r="Q938" s="1"/>
      <c r="R938" s="1"/>
      <c r="S938" s="1"/>
    </row>
    <row r="939" spans="5:19">
      <c r="E939" s="2"/>
      <c r="G939" s="3"/>
      <c r="Q939" s="1"/>
      <c r="R939" s="1"/>
      <c r="S939" s="1"/>
    </row>
    <row r="940" spans="5:19">
      <c r="E940" s="2"/>
      <c r="G940" s="3"/>
      <c r="Q940" s="1"/>
      <c r="R940" s="1"/>
      <c r="S940" s="1"/>
    </row>
    <row r="941" spans="5:19">
      <c r="E941" s="2"/>
      <c r="G941" s="3"/>
      <c r="Q941" s="1"/>
      <c r="R941" s="1"/>
      <c r="S941" s="1"/>
    </row>
    <row r="942" spans="5:19">
      <c r="E942" s="2"/>
      <c r="G942" s="3"/>
      <c r="Q942" s="1"/>
      <c r="R942" s="1"/>
      <c r="S942" s="1"/>
    </row>
    <row r="943" spans="5:19">
      <c r="E943" s="2"/>
      <c r="G943" s="3"/>
      <c r="Q943" s="1"/>
      <c r="R943" s="1"/>
      <c r="S943" s="1"/>
    </row>
    <row r="944" spans="5:19">
      <c r="E944" s="2"/>
      <c r="G944" s="3"/>
      <c r="Q944" s="1"/>
      <c r="R944" s="1"/>
      <c r="S944" s="1"/>
    </row>
    <row r="945" spans="5:19">
      <c r="E945" s="2"/>
      <c r="G945" s="3"/>
      <c r="Q945" s="1"/>
      <c r="R945" s="1"/>
      <c r="S945" s="1"/>
    </row>
    <row r="946" spans="5:19">
      <c r="E946" s="2"/>
      <c r="G946" s="3"/>
      <c r="Q946" s="1"/>
      <c r="R946" s="1"/>
      <c r="S946" s="1"/>
    </row>
    <row r="947" spans="5:19">
      <c r="E947" s="2"/>
      <c r="G947" s="3"/>
      <c r="Q947" s="1"/>
      <c r="R947" s="1"/>
      <c r="S947" s="1"/>
    </row>
    <row r="948" spans="5:19">
      <c r="E948" s="2"/>
      <c r="G948" s="3"/>
      <c r="Q948" s="1"/>
      <c r="R948" s="1"/>
      <c r="S948" s="1"/>
    </row>
    <row r="949" spans="5:19">
      <c r="E949" s="2"/>
      <c r="G949" s="3"/>
      <c r="Q949" s="1"/>
      <c r="R949" s="1"/>
      <c r="S949" s="1"/>
    </row>
    <row r="950" spans="5:19">
      <c r="E950" s="2"/>
      <c r="G950" s="3"/>
      <c r="Q950" s="1"/>
      <c r="R950" s="1"/>
      <c r="S950" s="1"/>
    </row>
    <row r="951" spans="5:19">
      <c r="E951" s="2"/>
      <c r="G951" s="3"/>
      <c r="Q951" s="1"/>
      <c r="R951" s="1"/>
      <c r="S951" s="1"/>
    </row>
    <row r="952" spans="5:19">
      <c r="E952" s="2"/>
      <c r="G952" s="3"/>
      <c r="Q952" s="1"/>
      <c r="R952" s="1"/>
      <c r="S952" s="1"/>
    </row>
    <row r="953" spans="5:19">
      <c r="E953" s="2"/>
      <c r="G953" s="3"/>
      <c r="Q953" s="1"/>
      <c r="R953" s="1"/>
      <c r="S953" s="1"/>
    </row>
    <row r="954" spans="5:19">
      <c r="E954" s="2"/>
      <c r="G954" s="3"/>
      <c r="Q954" s="1"/>
      <c r="R954" s="1"/>
      <c r="S954" s="1"/>
    </row>
    <row r="955" spans="5:19">
      <c r="E955" s="2"/>
      <c r="G955" s="3"/>
      <c r="Q955" s="1"/>
      <c r="R955" s="1"/>
      <c r="S955" s="1"/>
    </row>
    <row r="956" spans="5:19">
      <c r="E956" s="2"/>
      <c r="G956" s="3"/>
      <c r="Q956" s="1"/>
      <c r="R956" s="1"/>
      <c r="S956" s="1"/>
    </row>
    <row r="957" spans="5:19">
      <c r="E957" s="2"/>
      <c r="G957" s="3"/>
      <c r="Q957" s="1"/>
      <c r="R957" s="1"/>
      <c r="S957" s="1"/>
    </row>
    <row r="958" spans="5:19">
      <c r="E958" s="2"/>
      <c r="G958" s="3"/>
      <c r="Q958" s="1"/>
      <c r="R958" s="1"/>
      <c r="S958" s="1"/>
    </row>
    <row r="959" spans="5:19">
      <c r="E959" s="2"/>
      <c r="G959" s="3"/>
      <c r="Q959" s="1"/>
      <c r="R959" s="1"/>
      <c r="S959" s="1"/>
    </row>
    <row r="960" spans="5:19">
      <c r="E960" s="2"/>
      <c r="G960" s="3"/>
      <c r="Q960" s="1"/>
      <c r="R960" s="1"/>
      <c r="S960" s="1"/>
    </row>
    <row r="961" spans="5:19">
      <c r="E961" s="2"/>
      <c r="G961" s="3"/>
      <c r="Q961" s="1"/>
      <c r="R961" s="1"/>
      <c r="S961" s="1"/>
    </row>
    <row r="962" spans="5:19">
      <c r="E962" s="2"/>
      <c r="G962" s="3"/>
      <c r="Q962" s="1"/>
      <c r="R962" s="1"/>
      <c r="S962" s="1"/>
    </row>
    <row r="963" spans="5:19">
      <c r="E963" s="2"/>
      <c r="G963" s="3"/>
      <c r="Q963" s="1"/>
      <c r="R963" s="1"/>
      <c r="S963" s="1"/>
    </row>
    <row r="964" spans="5:19">
      <c r="E964" s="2"/>
      <c r="G964" s="3"/>
      <c r="Q964" s="1"/>
      <c r="R964" s="1"/>
      <c r="S964" s="1"/>
    </row>
    <row r="965" spans="5:19">
      <c r="E965" s="2"/>
      <c r="G965" s="3"/>
      <c r="Q965" s="1"/>
      <c r="R965" s="1"/>
      <c r="S965" s="1"/>
    </row>
    <row r="966" spans="5:19">
      <c r="E966" s="2"/>
      <c r="G966" s="3"/>
      <c r="Q966" s="1"/>
      <c r="R966" s="1"/>
      <c r="S966" s="1"/>
    </row>
    <row r="967" spans="5:19">
      <c r="E967" s="2"/>
      <c r="G967" s="3"/>
      <c r="Q967" s="1"/>
      <c r="R967" s="1"/>
      <c r="S967" s="1"/>
    </row>
    <row r="968" spans="5:19">
      <c r="E968" s="2"/>
      <c r="G968" s="3"/>
      <c r="Q968" s="1"/>
      <c r="R968" s="1"/>
      <c r="S968" s="1"/>
    </row>
    <row r="969" spans="5:19">
      <c r="E969" s="2"/>
      <c r="G969" s="3"/>
      <c r="Q969" s="1"/>
      <c r="R969" s="1"/>
      <c r="S969" s="1"/>
    </row>
    <row r="970" spans="5:19">
      <c r="E970" s="2"/>
      <c r="G970" s="3"/>
      <c r="Q970" s="1"/>
      <c r="R970" s="1"/>
      <c r="S970" s="1"/>
    </row>
    <row r="971" spans="5:19">
      <c r="E971" s="2"/>
      <c r="G971" s="3"/>
      <c r="Q971" s="1"/>
      <c r="R971" s="1"/>
      <c r="S971" s="1"/>
    </row>
    <row r="972" spans="5:19">
      <c r="E972" s="2"/>
      <c r="G972" s="3"/>
      <c r="Q972" s="1"/>
      <c r="R972" s="1"/>
      <c r="S972" s="1"/>
    </row>
    <row r="973" spans="5:19">
      <c r="E973" s="2"/>
      <c r="G973" s="3"/>
      <c r="Q973" s="1"/>
      <c r="R973" s="1"/>
      <c r="S973" s="1"/>
    </row>
    <row r="974" spans="5:19">
      <c r="E974" s="2"/>
      <c r="G974" s="3"/>
      <c r="Q974" s="1"/>
      <c r="R974" s="1"/>
      <c r="S974" s="1"/>
    </row>
    <row r="975" spans="5:19">
      <c r="E975" s="2"/>
      <c r="G975" s="3"/>
      <c r="Q975" s="1"/>
      <c r="R975" s="1"/>
      <c r="S975" s="1"/>
    </row>
    <row r="976" spans="5:19">
      <c r="E976" s="2"/>
      <c r="G976" s="3"/>
      <c r="Q976" s="1"/>
      <c r="R976" s="1"/>
      <c r="S976" s="1"/>
    </row>
    <row r="977" spans="5:19">
      <c r="E977" s="2"/>
      <c r="G977" s="3"/>
      <c r="Q977" s="1"/>
      <c r="R977" s="1"/>
      <c r="S977" s="1"/>
    </row>
    <row r="978" spans="5:19">
      <c r="E978" s="2"/>
      <c r="G978" s="3"/>
      <c r="Q978" s="1"/>
      <c r="R978" s="1"/>
      <c r="S978" s="1"/>
    </row>
    <row r="979" spans="5:19">
      <c r="E979" s="2"/>
      <c r="G979" s="3"/>
      <c r="Q979" s="1"/>
      <c r="R979" s="1"/>
      <c r="S979" s="1"/>
    </row>
    <row r="980" spans="5:19">
      <c r="E980" s="2"/>
      <c r="G980" s="3"/>
      <c r="Q980" s="1"/>
      <c r="R980" s="1"/>
      <c r="S980" s="1"/>
    </row>
    <row r="981" spans="5:19">
      <c r="E981" s="2"/>
      <c r="G981" s="3"/>
      <c r="Q981" s="1"/>
      <c r="R981" s="1"/>
      <c r="S981" s="1"/>
    </row>
    <row r="982" spans="5:19">
      <c r="E982" s="2"/>
      <c r="G982" s="3"/>
      <c r="Q982" s="1"/>
      <c r="R982" s="1"/>
      <c r="S982" s="1"/>
    </row>
    <row r="983" spans="5:19">
      <c r="E983" s="2"/>
      <c r="G983" s="3"/>
      <c r="Q983" s="1"/>
      <c r="R983" s="1"/>
      <c r="S983" s="1"/>
    </row>
    <row r="984" spans="5:19">
      <c r="E984" s="2"/>
      <c r="G984" s="3"/>
      <c r="Q984" s="1"/>
      <c r="R984" s="1"/>
      <c r="S984" s="1"/>
    </row>
    <row r="985" spans="5:19">
      <c r="E985" s="2"/>
      <c r="G985" s="3"/>
      <c r="Q985" s="1"/>
      <c r="R985" s="1"/>
      <c r="S985" s="1"/>
    </row>
    <row r="986" spans="5:19">
      <c r="E986" s="2"/>
      <c r="G986" s="3"/>
      <c r="Q986" s="1"/>
      <c r="R986" s="1"/>
      <c r="S986" s="1"/>
    </row>
    <row r="987" spans="5:19">
      <c r="E987" s="2"/>
      <c r="G987" s="3"/>
      <c r="Q987" s="1"/>
      <c r="R987" s="1"/>
      <c r="S987" s="1"/>
    </row>
    <row r="988" spans="5:19">
      <c r="E988" s="2"/>
      <c r="G988" s="3"/>
      <c r="Q988" s="1"/>
      <c r="R988" s="1"/>
      <c r="S988" s="1"/>
    </row>
    <row r="989" spans="5:19">
      <c r="E989" s="2"/>
      <c r="G989" s="3"/>
      <c r="Q989" s="1"/>
      <c r="R989" s="1"/>
      <c r="S989" s="1"/>
    </row>
    <row r="990" spans="5:19">
      <c r="E990" s="2"/>
      <c r="G990" s="3"/>
      <c r="Q990" s="1"/>
      <c r="R990" s="1"/>
      <c r="S990" s="1"/>
    </row>
    <row r="991" spans="5:19">
      <c r="E991" s="2"/>
      <c r="G991" s="3"/>
      <c r="Q991" s="1"/>
      <c r="R991" s="1"/>
      <c r="S991" s="1"/>
    </row>
    <row r="992" spans="5:19">
      <c r="E992" s="2"/>
      <c r="G992" s="3"/>
      <c r="Q992" s="1"/>
      <c r="R992" s="1"/>
      <c r="S992" s="1"/>
    </row>
    <row r="993" spans="5:19">
      <c r="E993" s="2"/>
      <c r="G993" s="3"/>
      <c r="Q993" s="1"/>
      <c r="R993" s="1"/>
      <c r="S993" s="1"/>
    </row>
    <row r="994" spans="5:19">
      <c r="E994" s="2"/>
      <c r="G994" s="3"/>
      <c r="Q994" s="1"/>
      <c r="R994" s="1"/>
      <c r="S994" s="1"/>
    </row>
    <row r="995" spans="5:19">
      <c r="E995" s="2"/>
      <c r="G995" s="3"/>
      <c r="Q995" s="1"/>
      <c r="R995" s="1"/>
      <c r="S995" s="1"/>
    </row>
    <row r="996" spans="5:19">
      <c r="E996" s="2"/>
      <c r="G996" s="3"/>
      <c r="Q996" s="1"/>
      <c r="R996" s="1"/>
      <c r="S996" s="1"/>
    </row>
    <row r="997" spans="5:19">
      <c r="E997" s="2"/>
      <c r="G997" s="3"/>
      <c r="Q997" s="1"/>
      <c r="R997" s="1"/>
      <c r="S997" s="1"/>
    </row>
    <row r="998" spans="5:19">
      <c r="E998" s="2"/>
      <c r="G998" s="3"/>
      <c r="Q998" s="1"/>
      <c r="R998" s="1"/>
      <c r="S998" s="1"/>
    </row>
    <row r="999" spans="5:19">
      <c r="E999" s="2"/>
      <c r="G999" s="3"/>
      <c r="Q999" s="1"/>
      <c r="R999" s="1"/>
      <c r="S999" s="1"/>
    </row>
    <row r="1000" spans="5:19">
      <c r="E1000" s="2"/>
      <c r="G1000" s="3"/>
      <c r="Q1000" s="1"/>
      <c r="R1000" s="1"/>
      <c r="S1000" s="1"/>
    </row>
    <row r="1001" spans="5:19">
      <c r="E1001" s="2"/>
      <c r="G1001" s="3"/>
      <c r="Q1001" s="1"/>
      <c r="R1001" s="1"/>
      <c r="S1001" s="1"/>
    </row>
    <row r="1002" spans="5:19">
      <c r="E1002" s="2"/>
      <c r="G1002" s="3"/>
      <c r="Q1002" s="1"/>
      <c r="R1002" s="1"/>
      <c r="S1002" s="1"/>
    </row>
    <row r="1003" spans="5:19">
      <c r="E1003" s="2"/>
      <c r="G1003" s="3"/>
      <c r="Q1003" s="1"/>
      <c r="R1003" s="1"/>
      <c r="S1003" s="1"/>
    </row>
    <row r="1004" spans="5:19">
      <c r="E1004" s="2"/>
      <c r="G1004" s="3"/>
      <c r="Q1004" s="1"/>
      <c r="R1004" s="1"/>
      <c r="S1004" s="1"/>
    </row>
    <row r="1005" spans="5:19">
      <c r="E1005" s="2"/>
      <c r="G1005" s="3"/>
      <c r="Q1005" s="1"/>
      <c r="R1005" s="1"/>
      <c r="S1005" s="1"/>
    </row>
    <row r="1006" spans="5:19">
      <c r="E1006" s="2"/>
      <c r="G1006" s="3"/>
      <c r="Q1006" s="1"/>
      <c r="R1006" s="1"/>
      <c r="S1006" s="1"/>
    </row>
    <row r="1007" spans="5:19">
      <c r="E1007" s="2"/>
      <c r="G1007" s="3"/>
      <c r="Q1007" s="1"/>
      <c r="R1007" s="1"/>
      <c r="S1007" s="1"/>
    </row>
    <row r="1008" spans="5:19">
      <c r="E1008" s="2"/>
      <c r="G1008" s="3"/>
      <c r="Q1008" s="1"/>
      <c r="R1008" s="1"/>
      <c r="S1008" s="1"/>
    </row>
    <row r="1009" spans="5:19">
      <c r="E1009" s="2"/>
      <c r="G1009" s="3"/>
      <c r="Q1009" s="1"/>
      <c r="R1009" s="1"/>
      <c r="S1009" s="1"/>
    </row>
    <row r="1010" spans="5:19">
      <c r="E1010" s="2"/>
      <c r="G1010" s="3"/>
      <c r="Q1010" s="1"/>
      <c r="R1010" s="1"/>
      <c r="S1010" s="1"/>
    </row>
    <row r="1011" spans="5:19">
      <c r="E1011" s="2"/>
      <c r="G1011" s="3"/>
      <c r="Q1011" s="1"/>
      <c r="R1011" s="1"/>
      <c r="S1011" s="1"/>
    </row>
    <row r="1012" spans="5:19">
      <c r="E1012" s="2"/>
      <c r="G1012" s="3"/>
      <c r="Q1012" s="1"/>
      <c r="R1012" s="1"/>
      <c r="S1012" s="1"/>
    </row>
    <row r="1013" spans="5:19">
      <c r="E1013" s="2"/>
      <c r="G1013" s="3"/>
      <c r="Q1013" s="1"/>
      <c r="R1013" s="1"/>
      <c r="S1013" s="1"/>
    </row>
    <row r="1014" spans="5:19">
      <c r="E1014" s="2"/>
      <c r="G1014" s="3"/>
      <c r="Q1014" s="1"/>
      <c r="R1014" s="1"/>
      <c r="S1014" s="1"/>
    </row>
    <row r="1015" spans="5:19">
      <c r="E1015" s="2"/>
      <c r="G1015" s="3"/>
      <c r="Q1015" s="1"/>
      <c r="R1015" s="1"/>
      <c r="S1015" s="1"/>
    </row>
    <row r="1016" spans="5:19">
      <c r="E1016" s="2"/>
      <c r="G1016" s="3"/>
      <c r="Q1016" s="1"/>
      <c r="R1016" s="1"/>
      <c r="S1016" s="1"/>
    </row>
    <row r="1017" spans="5:19">
      <c r="E1017" s="2"/>
      <c r="G1017" s="3"/>
      <c r="Q1017" s="1"/>
      <c r="R1017" s="1"/>
      <c r="S1017" s="1"/>
    </row>
    <row r="1018" spans="5:19">
      <c r="E1018" s="2"/>
      <c r="G1018" s="3"/>
      <c r="Q1018" s="1"/>
      <c r="R1018" s="1"/>
      <c r="S1018" s="1"/>
    </row>
    <row r="1019" spans="5:19">
      <c r="E1019" s="2"/>
      <c r="G1019" s="3"/>
      <c r="Q1019" s="1"/>
      <c r="R1019" s="1"/>
      <c r="S1019" s="1"/>
    </row>
    <row r="1020" spans="5:19">
      <c r="E1020" s="2"/>
      <c r="G1020" s="3"/>
      <c r="Q1020" s="1"/>
      <c r="R1020" s="1"/>
      <c r="S1020" s="1"/>
    </row>
    <row r="1021" spans="5:19">
      <c r="E1021" s="2"/>
      <c r="G1021" s="3"/>
      <c r="Q1021" s="1"/>
      <c r="R1021" s="1"/>
      <c r="S1021" s="1"/>
    </row>
    <row r="1022" spans="5:19">
      <c r="E1022" s="2"/>
      <c r="G1022" s="3"/>
      <c r="Q1022" s="1"/>
      <c r="R1022" s="1"/>
      <c r="S1022" s="1"/>
    </row>
    <row r="1023" spans="5:19">
      <c r="E1023" s="2"/>
      <c r="G1023" s="3"/>
      <c r="Q1023" s="1"/>
      <c r="R1023" s="1"/>
      <c r="S1023" s="1"/>
    </row>
    <row r="1024" spans="5:19">
      <c r="E1024" s="2"/>
      <c r="G1024" s="3"/>
      <c r="Q1024" s="1"/>
      <c r="R1024" s="1"/>
      <c r="S1024" s="1"/>
    </row>
    <row r="1025" spans="5:19">
      <c r="E1025" s="2"/>
      <c r="G1025" s="3"/>
      <c r="Q1025" s="1"/>
      <c r="R1025" s="1"/>
      <c r="S1025" s="1"/>
    </row>
    <row r="1026" spans="5:19">
      <c r="E1026" s="2"/>
      <c r="G1026" s="3"/>
      <c r="Q1026" s="1"/>
      <c r="R1026" s="1"/>
      <c r="S1026" s="1"/>
    </row>
    <row r="1027" spans="5:19">
      <c r="E1027" s="2"/>
      <c r="G1027" s="3"/>
      <c r="Q1027" s="1"/>
      <c r="R1027" s="1"/>
      <c r="S1027" s="1"/>
    </row>
    <row r="1028" spans="5:19">
      <c r="E1028" s="2"/>
      <c r="G1028" s="3"/>
      <c r="Q1028" s="1"/>
      <c r="R1028" s="1"/>
      <c r="S1028" s="1"/>
    </row>
    <row r="1029" spans="5:19">
      <c r="E1029" s="2"/>
      <c r="G1029" s="3"/>
      <c r="Q1029" s="1"/>
      <c r="R1029" s="1"/>
      <c r="S1029" s="1"/>
    </row>
    <row r="1030" spans="5:19">
      <c r="E1030" s="2"/>
      <c r="G1030" s="3"/>
      <c r="Q1030" s="1"/>
      <c r="R1030" s="1"/>
      <c r="S1030" s="1"/>
    </row>
    <row r="1031" spans="5:19">
      <c r="E1031" s="2"/>
      <c r="G1031" s="3"/>
      <c r="Q1031" s="1"/>
      <c r="R1031" s="1"/>
      <c r="S1031" s="1"/>
    </row>
    <row r="1032" spans="5:19">
      <c r="E1032" s="2"/>
      <c r="G1032" s="3"/>
      <c r="Q1032" s="1"/>
      <c r="R1032" s="1"/>
      <c r="S1032" s="1"/>
    </row>
  </sheetData>
  <autoFilter ref="A6:AH6"/>
  <mergeCells count="1">
    <mergeCell ref="F2:F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AO1030"/>
  <sheetViews>
    <sheetView topLeftCell="A2" zoomScaleNormal="100" workbookViewId="0">
      <pane xSplit="4" ySplit="5" topLeftCell="X7" activePane="bottomRight" state="frozen"/>
      <selection activeCell="G8" sqref="G8:H9"/>
      <selection pane="topRight" activeCell="G8" sqref="G8:H9"/>
      <selection pane="bottomLeft" activeCell="G8" sqref="G8:H9"/>
      <selection pane="bottomRight" activeCell="H6" sqref="H6:AG6"/>
    </sheetView>
  </sheetViews>
  <sheetFormatPr defaultRowHeight="15" outlineLevelCol="1"/>
  <cols>
    <col min="1" max="1" width="16.42578125" style="1" customWidth="1"/>
    <col min="2" max="2" width="31" style="2" customWidth="1"/>
    <col min="3" max="3" width="14.7109375" style="2" customWidth="1" outlineLevel="1"/>
    <col min="4" max="4" width="26.42578125" style="2" customWidth="1"/>
    <col min="5" max="5" width="15.140625" style="129" customWidth="1" outlineLevel="1"/>
    <col min="6" max="6" width="48.42578125" style="2" customWidth="1"/>
    <col min="7" max="7" width="16.85546875" style="8" customWidth="1"/>
    <col min="8" max="10" width="16.5703125" style="1" customWidth="1"/>
    <col min="11" max="11" width="15.28515625" style="1" customWidth="1"/>
    <col min="12" max="13" width="15.7109375" style="1" customWidth="1"/>
    <col min="14" max="16" width="16.5703125" style="1" customWidth="1"/>
    <col min="17" max="19" width="15.7109375" style="1" customWidth="1"/>
    <col min="20" max="21" width="15.7109375" style="2" customWidth="1"/>
    <col min="22" max="22" width="16.5703125" style="2" customWidth="1"/>
    <col min="23" max="25" width="16.5703125" style="1" customWidth="1"/>
    <col min="26" max="27" width="16.28515625" style="5" customWidth="1"/>
    <col min="28" max="29" width="16.5703125" style="188" customWidth="1"/>
    <col min="30" max="33" width="16.5703125" style="5" customWidth="1"/>
    <col min="34" max="16384" width="9.140625" style="1"/>
  </cols>
  <sheetData>
    <row r="1" spans="1:33" ht="15.75" hidden="1" thickBot="1">
      <c r="E1" s="2"/>
      <c r="G1" s="3"/>
      <c r="H1" s="4" t="e">
        <f>H2-H3</f>
        <v>#REF!</v>
      </c>
      <c r="I1" s="4"/>
      <c r="J1" s="4"/>
      <c r="K1" s="4" t="e">
        <f t="shared" ref="K1:P1" si="0">K2-K3</f>
        <v>#REF!</v>
      </c>
      <c r="L1" s="4" t="e">
        <f t="shared" si="0"/>
        <v>#REF!</v>
      </c>
      <c r="M1" s="4" t="e">
        <f t="shared" si="0"/>
        <v>#REF!</v>
      </c>
      <c r="N1" s="4" t="e">
        <f t="shared" si="0"/>
        <v>#REF!</v>
      </c>
      <c r="O1" s="4" t="e">
        <f t="shared" si="0"/>
        <v>#REF!</v>
      </c>
      <c r="P1" s="4" t="e">
        <f t="shared" si="0"/>
        <v>#REF!</v>
      </c>
      <c r="Q1" s="4" t="e">
        <f t="shared" ref="Q1:Y1" si="1">Q2-Q3</f>
        <v>#REF!</v>
      </c>
      <c r="R1" s="4"/>
      <c r="S1" s="4"/>
      <c r="T1" s="4" t="e">
        <f t="shared" si="1"/>
        <v>#REF!</v>
      </c>
      <c r="U1" s="4" t="e">
        <f t="shared" si="1"/>
        <v>#REF!</v>
      </c>
      <c r="V1" s="4" t="e">
        <f t="shared" si="1"/>
        <v>#REF!</v>
      </c>
      <c r="W1" s="4"/>
      <c r="X1" s="4" t="e">
        <f t="shared" si="1"/>
        <v>#REF!</v>
      </c>
      <c r="Y1" s="4" t="e">
        <f t="shared" si="1"/>
        <v>#REF!</v>
      </c>
    </row>
    <row r="2" spans="1:33" s="6" customFormat="1" ht="15.75" thickBot="1">
      <c r="B2" s="2"/>
      <c r="C2" s="2"/>
      <c r="D2" s="7"/>
      <c r="E2" s="129"/>
      <c r="F2" s="297" t="s">
        <v>0</v>
      </c>
      <c r="G2" s="8"/>
      <c r="H2" s="231" t="e">
        <f>'2026 год_ИСХ'!#REF!</f>
        <v>#REF!</v>
      </c>
      <c r="I2" s="231" t="e">
        <f>'2026 год_ИСХ'!#REF!+'2026 год_ИСХ'!#REF!+'2026 год_ИСХ'!#REF!</f>
        <v>#REF!</v>
      </c>
      <c r="J2" s="231" t="e">
        <f>'2026 год_ИСХ'!#REF!+'2026 год_ИСХ'!#REF!+'2026 год_ИСХ'!#REF!</f>
        <v>#REF!</v>
      </c>
      <c r="K2" s="231" t="e">
        <f>'2026 год_ИСХ'!#REF!+'2026 год_ИСХ'!#REF!</f>
        <v>#REF!</v>
      </c>
      <c r="L2" s="231" t="e">
        <f>'2026 год_ИСХ'!#REF!+'2026 год_ИСХ'!#REF!</f>
        <v>#REF!</v>
      </c>
      <c r="M2" s="231" t="e">
        <f>'2026 год_ИСХ'!#REF!+'2026 год_ИСХ'!#REF!</f>
        <v>#REF!</v>
      </c>
      <c r="N2" s="231" t="e">
        <f>'2026 год_ИСХ'!#REF!</f>
        <v>#REF!</v>
      </c>
      <c r="O2" s="231" t="e">
        <f>'2026 год_ИСХ'!#REF!</f>
        <v>#REF!</v>
      </c>
      <c r="P2" s="231" t="e">
        <f>'2026 год_ИСХ'!#REF!</f>
        <v>#REF!</v>
      </c>
      <c r="Q2" s="231" t="e">
        <f>'2026 год_ИСХ'!#REF!</f>
        <v>#REF!</v>
      </c>
      <c r="R2" s="231" t="e">
        <f>'2026 год_ИСХ'!#REF!+'2026 год_ИСХ'!#REF!+'2026 год_ИСХ'!#REF!</f>
        <v>#REF!</v>
      </c>
      <c r="S2" s="231" t="e">
        <f>'2026 год_ИСХ'!#REF!+'2026 год_ИСХ'!#REF!+'2026 год_ИСХ'!#REF!</f>
        <v>#REF!</v>
      </c>
      <c r="T2" s="231" t="e">
        <f>'2026 год_ИСХ'!#REF!+'2026 год_ИСХ'!#REF!</f>
        <v>#REF!</v>
      </c>
      <c r="U2" s="231" t="e">
        <f>'2026 год_ИСХ'!#REF!+'2026 год_ИСХ'!#REF!</f>
        <v>#REF!</v>
      </c>
      <c r="V2" s="231" t="e">
        <f>'2026 год_ИСХ'!#REF!+'2026 год_ИСХ'!#REF!</f>
        <v>#REF!</v>
      </c>
      <c r="W2" s="231" t="e">
        <f>'2026 год_ИСХ'!#REF!</f>
        <v>#REF!</v>
      </c>
      <c r="X2" s="231" t="e">
        <f>'2026 год_ИСХ'!#REF!</f>
        <v>#REF!</v>
      </c>
      <c r="Y2" s="231" t="e">
        <f>'2026 год_ИСХ'!#REF!</f>
        <v>#REF!</v>
      </c>
      <c r="Z2" s="89"/>
      <c r="AA2" s="89"/>
      <c r="AB2" s="189"/>
      <c r="AC2" s="189"/>
      <c r="AD2" s="89"/>
      <c r="AE2" s="89"/>
      <c r="AF2" s="89"/>
      <c r="AG2" s="8">
        <v>-7.1800000000052933E-3</v>
      </c>
    </row>
    <row r="3" spans="1:33" s="9" customFormat="1" ht="15.75" thickBot="1">
      <c r="B3" s="10"/>
      <c r="C3" s="7"/>
      <c r="D3" s="7"/>
      <c r="E3" s="130"/>
      <c r="F3" s="298"/>
      <c r="G3" s="11" t="e">
        <f>SUM(H3:Y3)-SUM(H2:Y2)</f>
        <v>#REF!</v>
      </c>
      <c r="H3" s="232" t="e">
        <f>SUM(H7:H170)</f>
        <v>#REF!</v>
      </c>
      <c r="I3" s="232" t="e">
        <f t="shared" ref="I3:Y3" si="2">SUM(I7:I133)</f>
        <v>#REF!</v>
      </c>
      <c r="J3" s="232" t="e">
        <f t="shared" si="2"/>
        <v>#REF!</v>
      </c>
      <c r="K3" s="232" t="e">
        <f t="shared" ref="K3:P3" si="3">SUM(K7:K133)</f>
        <v>#REF!</v>
      </c>
      <c r="L3" s="232" t="e">
        <f t="shared" si="3"/>
        <v>#REF!</v>
      </c>
      <c r="M3" s="232" t="e">
        <f t="shared" si="3"/>
        <v>#REF!</v>
      </c>
      <c r="N3" s="232" t="e">
        <f t="shared" si="3"/>
        <v>#REF!</v>
      </c>
      <c r="O3" s="232" t="e">
        <f t="shared" si="3"/>
        <v>#REF!</v>
      </c>
      <c r="P3" s="232" t="e">
        <f t="shared" si="3"/>
        <v>#REF!</v>
      </c>
      <c r="Q3" s="232" t="e">
        <f t="shared" si="2"/>
        <v>#REF!</v>
      </c>
      <c r="R3" s="232" t="e">
        <f t="shared" si="2"/>
        <v>#REF!</v>
      </c>
      <c r="S3" s="232" t="e">
        <f t="shared" si="2"/>
        <v>#REF!</v>
      </c>
      <c r="T3" s="232" t="e">
        <f t="shared" si="2"/>
        <v>#REF!</v>
      </c>
      <c r="U3" s="232" t="e">
        <f t="shared" si="2"/>
        <v>#REF!</v>
      </c>
      <c r="V3" s="232" t="e">
        <f t="shared" si="2"/>
        <v>#REF!</v>
      </c>
      <c r="W3" s="232" t="e">
        <f t="shared" si="2"/>
        <v>#REF!</v>
      </c>
      <c r="X3" s="232" t="e">
        <f t="shared" si="2"/>
        <v>#REF!</v>
      </c>
      <c r="Y3" s="232" t="e">
        <f t="shared" si="2"/>
        <v>#REF!</v>
      </c>
      <c r="Z3" s="12"/>
      <c r="AA3" s="12"/>
      <c r="AB3" s="12"/>
      <c r="AC3" s="12"/>
      <c r="AD3" s="12"/>
      <c r="AE3" s="12"/>
      <c r="AF3" s="12"/>
      <c r="AG3" s="12"/>
    </row>
    <row r="4" spans="1:33" s="209" customFormat="1" ht="19.5" thickBot="1">
      <c r="A4" s="247"/>
      <c r="B4" s="248"/>
      <c r="C4" s="13"/>
      <c r="D4" s="13"/>
      <c r="E4" s="131"/>
      <c r="F4" s="299"/>
      <c r="G4" s="210"/>
      <c r="H4" s="233" t="e">
        <f>H2-H3</f>
        <v>#REF!</v>
      </c>
      <c r="I4" s="233" t="e">
        <f t="shared" ref="I4:Y4" si="4">I2-I3</f>
        <v>#REF!</v>
      </c>
      <c r="J4" s="233" t="e">
        <f t="shared" si="4"/>
        <v>#REF!</v>
      </c>
      <c r="K4" s="233" t="e">
        <f t="shared" ref="K4:P4" si="5">K2-K3</f>
        <v>#REF!</v>
      </c>
      <c r="L4" s="233" t="e">
        <f t="shared" si="5"/>
        <v>#REF!</v>
      </c>
      <c r="M4" s="233" t="e">
        <f t="shared" si="5"/>
        <v>#REF!</v>
      </c>
      <c r="N4" s="233" t="e">
        <f t="shared" si="5"/>
        <v>#REF!</v>
      </c>
      <c r="O4" s="233" t="e">
        <f t="shared" si="5"/>
        <v>#REF!</v>
      </c>
      <c r="P4" s="233" t="e">
        <f t="shared" si="5"/>
        <v>#REF!</v>
      </c>
      <c r="Q4" s="233" t="e">
        <f t="shared" si="4"/>
        <v>#REF!</v>
      </c>
      <c r="R4" s="233" t="e">
        <f t="shared" si="4"/>
        <v>#REF!</v>
      </c>
      <c r="S4" s="233" t="e">
        <f t="shared" si="4"/>
        <v>#REF!</v>
      </c>
      <c r="T4" s="233" t="e">
        <f t="shared" si="4"/>
        <v>#REF!</v>
      </c>
      <c r="U4" s="233" t="e">
        <f t="shared" si="4"/>
        <v>#REF!</v>
      </c>
      <c r="V4" s="233" t="e">
        <f t="shared" si="4"/>
        <v>#REF!</v>
      </c>
      <c r="W4" s="233" t="e">
        <f t="shared" si="4"/>
        <v>#REF!</v>
      </c>
      <c r="X4" s="233" t="e">
        <f t="shared" si="4"/>
        <v>#REF!</v>
      </c>
      <c r="Y4" s="233" t="e">
        <f t="shared" si="4"/>
        <v>#REF!</v>
      </c>
      <c r="Z4" s="5"/>
      <c r="AA4" s="5"/>
      <c r="AB4" s="188"/>
      <c r="AC4" s="188"/>
      <c r="AD4" s="5"/>
      <c r="AE4" s="5"/>
      <c r="AF4" s="5"/>
      <c r="AG4" s="5"/>
    </row>
    <row r="5" spans="1:33" customFormat="1" ht="15.75" thickBot="1">
      <c r="A5">
        <v>1</v>
      </c>
      <c r="B5" s="14">
        <f>A5+1</f>
        <v>2</v>
      </c>
      <c r="C5" s="2">
        <f t="shared" ref="C5:AG5" si="6">B5+1</f>
        <v>3</v>
      </c>
      <c r="D5" s="2">
        <f>C5+1</f>
        <v>4</v>
      </c>
      <c r="E5" s="129">
        <f t="shared" si="6"/>
        <v>5</v>
      </c>
      <c r="F5" s="2">
        <f t="shared" si="6"/>
        <v>6</v>
      </c>
      <c r="G5" s="122">
        <f t="shared" si="6"/>
        <v>7</v>
      </c>
      <c r="H5">
        <f t="shared" si="6"/>
        <v>8</v>
      </c>
      <c r="I5">
        <f t="shared" ref="I5" si="7">H5+1</f>
        <v>9</v>
      </c>
      <c r="J5">
        <f t="shared" ref="J5" si="8">I5+1</f>
        <v>10</v>
      </c>
      <c r="K5">
        <f>J5+1</f>
        <v>11</v>
      </c>
      <c r="L5">
        <f t="shared" ref="L5" si="9">K5+1</f>
        <v>12</v>
      </c>
      <c r="M5">
        <f t="shared" ref="M5:N5" si="10">L5+1</f>
        <v>13</v>
      </c>
      <c r="N5">
        <f t="shared" si="10"/>
        <v>14</v>
      </c>
      <c r="O5">
        <f t="shared" ref="O5" si="11">N5+1</f>
        <v>15</v>
      </c>
      <c r="P5">
        <f t="shared" ref="P5" si="12">O5+1</f>
        <v>16</v>
      </c>
      <c r="Q5">
        <f t="shared" ref="Q5" si="13">P5+1</f>
        <v>17</v>
      </c>
      <c r="R5">
        <f t="shared" ref="R5" si="14">Q5+1</f>
        <v>18</v>
      </c>
      <c r="S5">
        <f t="shared" ref="S5" si="15">R5+1</f>
        <v>19</v>
      </c>
      <c r="T5">
        <f t="shared" ref="T5" si="16">S5+1</f>
        <v>20</v>
      </c>
      <c r="U5">
        <f t="shared" ref="U5" si="17">T5+1</f>
        <v>21</v>
      </c>
      <c r="V5">
        <f t="shared" ref="V5" si="18">U5+1</f>
        <v>22</v>
      </c>
      <c r="W5">
        <f t="shared" ref="W5" si="19">V5+1</f>
        <v>23</v>
      </c>
      <c r="X5">
        <f t="shared" ref="X5" si="20">W5+1</f>
        <v>24</v>
      </c>
      <c r="Y5">
        <f t="shared" ref="Y5" si="21">X5+1</f>
        <v>25</v>
      </c>
      <c r="Z5">
        <f t="shared" ref="Z5" si="22">Y5+1</f>
        <v>26</v>
      </c>
      <c r="AA5">
        <f t="shared" ref="AA5" si="23">Z5+1</f>
        <v>27</v>
      </c>
      <c r="AB5">
        <f t="shared" ref="AB5" si="24">AA5+1</f>
        <v>28</v>
      </c>
      <c r="AC5">
        <f t="shared" ref="AC5" si="25">AB5+1</f>
        <v>29</v>
      </c>
      <c r="AD5">
        <f t="shared" ref="AD5" si="26">AC5+1</f>
        <v>30</v>
      </c>
      <c r="AE5">
        <f t="shared" ref="AE5" si="27">AD5+1</f>
        <v>31</v>
      </c>
      <c r="AF5">
        <f t="shared" ref="AF5" si="28">AE5+1</f>
        <v>32</v>
      </c>
      <c r="AG5">
        <f t="shared" si="6"/>
        <v>33</v>
      </c>
    </row>
    <row r="6" spans="1:33" s="16" customFormat="1" ht="63.75" thickBot="1">
      <c r="B6" s="17" t="s">
        <v>1</v>
      </c>
      <c r="C6" s="18" t="s">
        <v>2</v>
      </c>
      <c r="D6" s="19" t="s">
        <v>3</v>
      </c>
      <c r="E6" s="132" t="s">
        <v>116</v>
      </c>
      <c r="F6" s="18" t="s">
        <v>4</v>
      </c>
      <c r="G6" s="123" t="s">
        <v>5</v>
      </c>
      <c r="H6" s="112" t="s">
        <v>108</v>
      </c>
      <c r="I6" s="113" t="s">
        <v>110</v>
      </c>
      <c r="J6" s="20" t="s">
        <v>111</v>
      </c>
      <c r="K6" s="99" t="s">
        <v>105</v>
      </c>
      <c r="L6" s="106" t="s">
        <v>104</v>
      </c>
      <c r="M6" s="100" t="s">
        <v>103</v>
      </c>
      <c r="N6" s="93" t="s">
        <v>99</v>
      </c>
      <c r="O6" s="102" t="s">
        <v>97</v>
      </c>
      <c r="P6" s="103" t="s">
        <v>98</v>
      </c>
      <c r="Q6" s="118" t="s">
        <v>120</v>
      </c>
      <c r="R6" s="118" t="s">
        <v>118</v>
      </c>
      <c r="S6" s="116" t="s">
        <v>119</v>
      </c>
      <c r="T6" s="101" t="s">
        <v>109</v>
      </c>
      <c r="U6" s="108" t="s">
        <v>106</v>
      </c>
      <c r="V6" s="109" t="s">
        <v>107</v>
      </c>
      <c r="W6" s="21" t="s">
        <v>102</v>
      </c>
      <c r="X6" s="104" t="s">
        <v>100</v>
      </c>
      <c r="Y6" s="105" t="s">
        <v>101</v>
      </c>
      <c r="Z6" s="91" t="s">
        <v>175</v>
      </c>
      <c r="AA6" s="92" t="s">
        <v>176</v>
      </c>
      <c r="AB6" s="92" t="s">
        <v>177</v>
      </c>
      <c r="AC6" s="92" t="s">
        <v>178</v>
      </c>
      <c r="AD6" s="98" t="s">
        <v>179</v>
      </c>
      <c r="AE6" s="98" t="s">
        <v>180</v>
      </c>
      <c r="AF6" s="98" t="s">
        <v>181</v>
      </c>
      <c r="AG6" s="98" t="s">
        <v>182</v>
      </c>
    </row>
    <row r="7" spans="1:33" customFormat="1">
      <c r="A7">
        <v>1</v>
      </c>
      <c r="B7" s="121" t="str">
        <f>'2026 год_ИСХ'!A6</f>
        <v>Большесолдатский район</v>
      </c>
      <c r="C7" s="23" t="str">
        <f t="shared" ref="C7:C69" si="29">C6</f>
        <v>Код района</v>
      </c>
      <c r="D7" s="87" t="str">
        <f>'2026 год_ИСХ'!B6</f>
        <v xml:space="preserve">Волоконский сельсовет </v>
      </c>
      <c r="E7" s="133" t="str">
        <f>'2026 год_ИСХ'!G6</f>
        <v>закрытая</v>
      </c>
      <c r="F7" s="87" t="str">
        <f>'2026 год_ИСХ'!C6</f>
        <v xml:space="preserve">ГУПКО "Курскоблжилкомхоз" </v>
      </c>
      <c r="G7" s="243">
        <v>4632024035</v>
      </c>
      <c r="H7" s="257" t="e">
        <f>I7+J7</f>
        <v>#REF!</v>
      </c>
      <c r="I7" s="115" t="e">
        <f>L7+O7</f>
        <v>#REF!</v>
      </c>
      <c r="J7" s="115" t="e">
        <f>M7+P7</f>
        <v>#REF!</v>
      </c>
      <c r="K7" s="111" t="e">
        <f t="shared" ref="K7:K19" si="30">L7+M7</f>
        <v>#REF!</v>
      </c>
      <c r="L7" s="208" t="e">
        <f>'2026 год_ИСХ'!#REF!+'2026 год_ИСХ'!#REF!</f>
        <v>#REF!</v>
      </c>
      <c r="M7" s="96" t="e">
        <f>'2026 год_ИСХ'!#REF!+'2026 год_ИСХ'!#REF!</f>
        <v>#REF!</v>
      </c>
      <c r="N7" s="97" t="e">
        <f t="shared" ref="N7:N19" si="31">O7+P7</f>
        <v>#REF!</v>
      </c>
      <c r="O7" s="95" t="e">
        <f>'2026 год_ИСХ'!#REF!</f>
        <v>#REF!</v>
      </c>
      <c r="P7" s="96" t="e">
        <f>'2026 год_ИСХ'!#REF!</f>
        <v>#REF!</v>
      </c>
      <c r="Q7" s="120" t="e">
        <f t="shared" ref="Q7:Q19" si="32">R7+S7</f>
        <v>#REF!</v>
      </c>
      <c r="R7" s="119" t="e">
        <f>U7+X7</f>
        <v>#REF!</v>
      </c>
      <c r="S7" s="117" t="e">
        <f>V7+Y7</f>
        <v>#REF!</v>
      </c>
      <c r="T7" s="249" t="e">
        <f t="shared" ref="T7:T19" si="33">U7+V7</f>
        <v>#REF!</v>
      </c>
      <c r="U7" s="95" t="e">
        <f>'2026 год_ИСХ'!#REF!+'2026 год_ИСХ'!#REF!</f>
        <v>#REF!</v>
      </c>
      <c r="V7" s="262" t="e">
        <f>'2026 год_ИСХ'!#REF!+'2026 год_ИСХ'!#REF!</f>
        <v>#REF!</v>
      </c>
      <c r="W7" s="25" t="e">
        <f t="shared" ref="W7:W19" si="34">X7+Y7</f>
        <v>#REF!</v>
      </c>
      <c r="X7" s="95" t="e">
        <f>'2026 год_ИСХ'!#REF!</f>
        <v>#REF!</v>
      </c>
      <c r="Y7" s="94" t="e">
        <f>'2026 год_ИСХ'!#REF!</f>
        <v>#REF!</v>
      </c>
      <c r="Z7" s="88">
        <f>'2026 год_ИСХ'!AA7</f>
        <v>4580.9901999999993</v>
      </c>
      <c r="AA7" s="90">
        <f>'2026 год_ИСХ'!AD7</f>
        <v>5497.1858000000002</v>
      </c>
      <c r="AB7" s="90">
        <f>'2026 год_ИСХ'!Z7</f>
        <v>0</v>
      </c>
      <c r="AC7" s="90">
        <f>'2026 год_ИСХ'!AC7</f>
        <v>0</v>
      </c>
      <c r="AD7" s="90">
        <f>'2026 год_ИСХ'!AA6</f>
        <v>0</v>
      </c>
      <c r="AE7" s="90" t="str">
        <f>'2026 год_ИСХ'!AD6</f>
        <v>-</v>
      </c>
      <c r="AF7" s="90">
        <f>'2026 год_ИСХ'!Z6</f>
        <v>0</v>
      </c>
      <c r="AG7" s="90">
        <f>'2026 год_ИСХ'!AC6</f>
        <v>0</v>
      </c>
    </row>
    <row r="8" spans="1:33" customFormat="1">
      <c r="B8" s="121"/>
      <c r="C8" s="23"/>
      <c r="D8" s="87"/>
      <c r="E8" s="133"/>
      <c r="F8" s="87"/>
      <c r="G8" s="124"/>
      <c r="H8" s="114"/>
      <c r="I8" s="115"/>
      <c r="J8" s="115"/>
      <c r="K8" s="111"/>
      <c r="L8" s="208"/>
      <c r="M8" s="96"/>
      <c r="N8" s="97"/>
      <c r="O8" s="95"/>
      <c r="P8" s="96"/>
      <c r="Q8" s="120"/>
      <c r="R8" s="119"/>
      <c r="S8" s="117"/>
      <c r="T8" s="107"/>
      <c r="U8" s="95"/>
      <c r="V8" s="95"/>
      <c r="W8" s="25"/>
      <c r="X8" s="95"/>
      <c r="Y8" s="94"/>
      <c r="Z8" s="88"/>
      <c r="AA8" s="90"/>
      <c r="AB8" s="90"/>
      <c r="AC8" s="90"/>
      <c r="AD8" s="90"/>
      <c r="AE8" s="90"/>
      <c r="AF8" s="90"/>
      <c r="AG8" s="90"/>
    </row>
    <row r="9" spans="1:33" customFormat="1">
      <c r="A9">
        <f>A7+1</f>
        <v>2</v>
      </c>
      <c r="B9" s="121" t="str">
        <f>'2026 год_ИСХ'!A8</f>
        <v>Железногорский район</v>
      </c>
      <c r="C9" s="23">
        <f t="shared" si="29"/>
        <v>0</v>
      </c>
      <c r="D9" s="87" t="str">
        <f>'2026 год_ИСХ'!B8</f>
        <v>пос. Магнитный</v>
      </c>
      <c r="E9" s="133" t="str">
        <f>'2026 год_ИСХ'!G8</f>
        <v>закрытая</v>
      </c>
      <c r="F9" s="87" t="str">
        <f>'2026 год_ИСХ'!C8</f>
        <v xml:space="preserve">ГУПКО "Курскоблжилкомхоз" </v>
      </c>
      <c r="G9" s="243">
        <v>4632024035</v>
      </c>
      <c r="H9" s="257" t="e">
        <f>I9+J9</f>
        <v>#REF!</v>
      </c>
      <c r="I9" s="115" t="e">
        <f>L9+O9</f>
        <v>#REF!</v>
      </c>
      <c r="J9" s="115" t="e">
        <f>M9+P9</f>
        <v>#REF!</v>
      </c>
      <c r="K9" s="259" t="e">
        <f t="shared" si="30"/>
        <v>#REF!</v>
      </c>
      <c r="L9" s="208" t="e">
        <f>'2026 год_ИСХ'!#REF!+'2026 год_ИСХ'!#REF!</f>
        <v>#REF!</v>
      </c>
      <c r="M9" s="258" t="e">
        <f>'2026 год_ИСХ'!#REF!+'2026 год_ИСХ'!#REF!</f>
        <v>#REF!</v>
      </c>
      <c r="N9" s="97" t="e">
        <f t="shared" si="31"/>
        <v>#REF!</v>
      </c>
      <c r="O9" s="95" t="e">
        <f>'2026 год_ИСХ'!#REF!</f>
        <v>#REF!</v>
      </c>
      <c r="P9" s="96" t="e">
        <f>'2026 год_ИСХ'!#REF!</f>
        <v>#REF!</v>
      </c>
      <c r="Q9" s="120" t="e">
        <f t="shared" si="32"/>
        <v>#REF!</v>
      </c>
      <c r="R9" s="119" t="e">
        <f>U9+X9</f>
        <v>#REF!</v>
      </c>
      <c r="S9" s="117" t="e">
        <f>V9+Y9</f>
        <v>#REF!</v>
      </c>
      <c r="T9" s="249" t="e">
        <f t="shared" si="33"/>
        <v>#REF!</v>
      </c>
      <c r="U9" s="95" t="e">
        <f>'2026 год_ИСХ'!#REF!+'2026 год_ИСХ'!#REF!</f>
        <v>#REF!</v>
      </c>
      <c r="V9" s="95" t="e">
        <f>'2026 год_ИСХ'!#REF!+'2026 год_ИСХ'!#REF!</f>
        <v>#REF!</v>
      </c>
      <c r="W9" s="25" t="e">
        <f t="shared" si="34"/>
        <v>#REF!</v>
      </c>
      <c r="X9" s="95" t="e">
        <f>'2026 год_ИСХ'!#REF!</f>
        <v>#REF!</v>
      </c>
      <c r="Y9" s="94" t="e">
        <f>'2026 год_ИСХ'!#REF!</f>
        <v>#REF!</v>
      </c>
      <c r="Z9" s="88">
        <f>'2026 год_ИСХ'!AA9</f>
        <v>4580.9901999999993</v>
      </c>
      <c r="AA9" s="90">
        <f>'2026 год_ИСХ'!AD9</f>
        <v>5497.1858000000002</v>
      </c>
      <c r="AB9" s="90">
        <f>'2026 год_ИСХ'!Z9</f>
        <v>2357.63</v>
      </c>
      <c r="AC9" s="90">
        <f>'2026 год_ИСХ'!AC9</f>
        <v>2734.85</v>
      </c>
      <c r="AD9" s="90">
        <f>'2026 год_ИСХ'!AA8</f>
        <v>78.336199999999991</v>
      </c>
      <c r="AE9" s="90">
        <f>'2026 год_ИСХ'!AD8</f>
        <v>105.82279999999999</v>
      </c>
      <c r="AF9" s="90">
        <f>'2026 год_ИСХ'!Z8</f>
        <v>28.18</v>
      </c>
      <c r="AG9" s="90">
        <f>'2026 год_ИСХ'!AC8</f>
        <v>32.74</v>
      </c>
    </row>
    <row r="10" spans="1:33" customFormat="1">
      <c r="B10" s="121"/>
      <c r="C10" s="23"/>
      <c r="D10" s="87"/>
      <c r="E10" s="133"/>
      <c r="F10" s="87"/>
      <c r="G10" s="124"/>
      <c r="H10" s="114"/>
      <c r="I10" s="115"/>
      <c r="J10" s="115"/>
      <c r="K10" s="111"/>
      <c r="L10" s="208"/>
      <c r="M10" s="96"/>
      <c r="N10" s="97"/>
      <c r="O10" s="95"/>
      <c r="P10" s="96"/>
      <c r="Q10" s="120"/>
      <c r="R10" s="119"/>
      <c r="S10" s="117"/>
      <c r="T10" s="107"/>
      <c r="U10" s="95"/>
      <c r="V10" s="95"/>
      <c r="W10" s="25"/>
      <c r="X10" s="95"/>
      <c r="Y10" s="94"/>
      <c r="Z10" s="88"/>
      <c r="AA10" s="90"/>
      <c r="AB10" s="90"/>
      <c r="AC10" s="90"/>
      <c r="AD10" s="90"/>
      <c r="AE10" s="90"/>
      <c r="AF10" s="90"/>
      <c r="AG10" s="90"/>
    </row>
    <row r="11" spans="1:33" customFormat="1">
      <c r="A11">
        <f t="shared" ref="A11" si="35">A9+1</f>
        <v>3</v>
      </c>
      <c r="B11" s="121" t="str">
        <f t="shared" ref="B11" si="36">B9</f>
        <v>Железногорский район</v>
      </c>
      <c r="C11" s="23">
        <f t="shared" si="29"/>
        <v>0</v>
      </c>
      <c r="D11" s="87" t="str">
        <f>'2026 год_ИСХ'!B10</f>
        <v>Новоандросовский сельсовет</v>
      </c>
      <c r="E11" s="133" t="str">
        <f>'2026 год_ИСХ'!G10</f>
        <v>открытая</v>
      </c>
      <c r="F11" s="87" t="str">
        <f>'2026 год_ИСХ'!C10</f>
        <v xml:space="preserve">МУП «Районное коммунальное хозяйство» </v>
      </c>
      <c r="G11" s="244">
        <v>4633037132</v>
      </c>
      <c r="H11" s="114" t="e">
        <f>I11+J11</f>
        <v>#REF!</v>
      </c>
      <c r="I11" s="115" t="e">
        <f>L11+O11</f>
        <v>#REF!</v>
      </c>
      <c r="J11" s="115" t="e">
        <f>M11+P11</f>
        <v>#REF!</v>
      </c>
      <c r="K11" s="111" t="e">
        <f t="shared" si="30"/>
        <v>#REF!</v>
      </c>
      <c r="L11" s="207" t="e">
        <f>'2026 год_ИСХ'!#REF!+'2026 год_ИСХ'!#REF!</f>
        <v>#REF!</v>
      </c>
      <c r="M11" s="96" t="e">
        <f>'2026 год_ИСХ'!#REF!+'2026 год_ИСХ'!#REF!</f>
        <v>#REF!</v>
      </c>
      <c r="N11" s="97" t="e">
        <f t="shared" si="31"/>
        <v>#REF!</v>
      </c>
      <c r="O11" s="261" t="e">
        <f>'2026 год_ИСХ'!#REF!</f>
        <v>#REF!</v>
      </c>
      <c r="P11" s="96" t="e">
        <f>'2026 год_ИСХ'!#REF!</f>
        <v>#REF!</v>
      </c>
      <c r="Q11" s="120" t="e">
        <f t="shared" si="32"/>
        <v>#REF!</v>
      </c>
      <c r="R11" s="119" t="e">
        <f>U11+X11</f>
        <v>#REF!</v>
      </c>
      <c r="S11" s="117" t="e">
        <f>V11+Y11</f>
        <v>#REF!</v>
      </c>
      <c r="T11" s="107" t="e">
        <f t="shared" si="33"/>
        <v>#REF!</v>
      </c>
      <c r="U11" s="95" t="e">
        <f>'2026 год_ИСХ'!#REF!+'2026 год_ИСХ'!#REF!</f>
        <v>#REF!</v>
      </c>
      <c r="V11" s="95" t="e">
        <f>'2026 год_ИСХ'!#REF!+'2026 год_ИСХ'!#REF!</f>
        <v>#REF!</v>
      </c>
      <c r="W11" s="25" t="e">
        <f t="shared" si="34"/>
        <v>#REF!</v>
      </c>
      <c r="X11" s="95" t="e">
        <f>'2026 год_ИСХ'!#REF!</f>
        <v>#REF!</v>
      </c>
      <c r="Y11" s="94" t="e">
        <f>'2026 год_ИСХ'!#REF!</f>
        <v>#REF!</v>
      </c>
      <c r="Z11" s="88">
        <f>'2026 год_ИСХ'!AA11</f>
        <v>0</v>
      </c>
      <c r="AA11" s="90">
        <f>'2026 год_ИСХ'!AD11</f>
        <v>0</v>
      </c>
      <c r="AB11" s="90">
        <f>'2026 год_ИСХ'!Z11</f>
        <v>3193.69</v>
      </c>
      <c r="AC11" s="90">
        <f>'2026 год_ИСХ'!AC11</f>
        <v>3711.06</v>
      </c>
      <c r="AD11" s="90">
        <f>'2026 год_ИСХ'!AA10</f>
        <v>0</v>
      </c>
      <c r="AE11" s="90">
        <f>'2026 год_ИСХ'!AD10</f>
        <v>0</v>
      </c>
      <c r="AF11" s="90">
        <f>'2026 год_ИСХ'!Z10</f>
        <v>53.22</v>
      </c>
      <c r="AG11" s="90">
        <f>'2026 год_ИСХ'!AC10</f>
        <v>61.84</v>
      </c>
    </row>
    <row r="12" spans="1:33" customFormat="1">
      <c r="B12" s="121"/>
      <c r="C12" s="23"/>
      <c r="D12" s="87"/>
      <c r="E12" s="133"/>
      <c r="F12" s="87"/>
      <c r="G12" s="125"/>
      <c r="H12" s="114"/>
      <c r="I12" s="115"/>
      <c r="J12" s="115"/>
      <c r="K12" s="111"/>
      <c r="L12" s="207"/>
      <c r="M12" s="96"/>
      <c r="N12" s="97"/>
      <c r="O12" s="95"/>
      <c r="P12" s="96"/>
      <c r="Q12" s="120"/>
      <c r="R12" s="119"/>
      <c r="S12" s="117"/>
      <c r="T12" s="107"/>
      <c r="U12" s="95"/>
      <c r="V12" s="95"/>
      <c r="W12" s="25"/>
      <c r="X12" s="95"/>
      <c r="Y12" s="94"/>
      <c r="Z12" s="88"/>
      <c r="AA12" s="90"/>
      <c r="AB12" s="90"/>
      <c r="AC12" s="90"/>
      <c r="AD12" s="90"/>
      <c r="AE12" s="90"/>
      <c r="AF12" s="90"/>
      <c r="AG12" s="90"/>
    </row>
    <row r="13" spans="1:33" customFormat="1">
      <c r="A13">
        <f t="shared" ref="A13" si="37">A11+1</f>
        <v>4</v>
      </c>
      <c r="B13" s="121" t="str">
        <f t="shared" ref="B13" si="38">B11</f>
        <v>Железногорский район</v>
      </c>
      <c r="C13" s="23">
        <f t="shared" si="29"/>
        <v>0</v>
      </c>
      <c r="D13" s="87" t="str">
        <f>'2026 год_ИСХ'!B12</f>
        <v>Разветьевский сельсовет</v>
      </c>
      <c r="E13" s="133" t="str">
        <f>'2026 год_ИСХ'!G12</f>
        <v>закрытая</v>
      </c>
      <c r="F13" s="87" t="str">
        <f>'2026 год_ИСХ'!C12</f>
        <v xml:space="preserve">МУП «Районное коммунальное хозяйство» </v>
      </c>
      <c r="G13" s="244">
        <v>4633037132</v>
      </c>
      <c r="H13" s="114" t="e">
        <f>I13+J13</f>
        <v>#REF!</v>
      </c>
      <c r="I13" s="115" t="e">
        <f>L13+O13</f>
        <v>#REF!</v>
      </c>
      <c r="J13" s="115" t="e">
        <f>M13+P13</f>
        <v>#REF!</v>
      </c>
      <c r="K13" s="111" t="e">
        <f t="shared" si="30"/>
        <v>#REF!</v>
      </c>
      <c r="L13" s="208" t="e">
        <f>'2026 год_ИСХ'!#REF!+'2026 год_ИСХ'!#REF!</f>
        <v>#REF!</v>
      </c>
      <c r="M13" s="96" t="e">
        <f>'2026 год_ИСХ'!#REF!+'2026 год_ИСХ'!#REF!</f>
        <v>#REF!</v>
      </c>
      <c r="N13" s="97" t="e">
        <f t="shared" si="31"/>
        <v>#REF!</v>
      </c>
      <c r="O13" s="95" t="e">
        <f>'2026 год_ИСХ'!#REF!</f>
        <v>#REF!</v>
      </c>
      <c r="P13" s="96" t="e">
        <f>'2026 год_ИСХ'!#REF!</f>
        <v>#REF!</v>
      </c>
      <c r="Q13" s="120" t="e">
        <f t="shared" si="32"/>
        <v>#REF!</v>
      </c>
      <c r="R13" s="119" t="e">
        <f>U13+X13</f>
        <v>#REF!</v>
      </c>
      <c r="S13" s="117" t="e">
        <f>V13+Y13</f>
        <v>#REF!</v>
      </c>
      <c r="T13" s="249" t="e">
        <f t="shared" si="33"/>
        <v>#REF!</v>
      </c>
      <c r="U13" s="95" t="e">
        <f>'2026 год_ИСХ'!#REF!+'2026 год_ИСХ'!#REF!</f>
        <v>#REF!</v>
      </c>
      <c r="V13" s="95" t="e">
        <f>'2026 год_ИСХ'!#REF!+'2026 год_ИСХ'!#REF!</f>
        <v>#REF!</v>
      </c>
      <c r="W13" s="25" t="e">
        <f t="shared" si="34"/>
        <v>#REF!</v>
      </c>
      <c r="X13" s="95" t="e">
        <f>'2026 год_ИСХ'!#REF!</f>
        <v>#REF!</v>
      </c>
      <c r="Y13" s="94" t="e">
        <f>'2026 год_ИСХ'!#REF!</f>
        <v>#REF!</v>
      </c>
      <c r="Z13" s="88">
        <f>'2026 год_ИСХ'!AA13</f>
        <v>3665.75</v>
      </c>
      <c r="AA13" s="90">
        <f>'2026 год_ИСХ'!AD13</f>
        <v>4398.8999999999996</v>
      </c>
      <c r="AB13" s="90">
        <f>'2026 год_ИСХ'!Z13</f>
        <v>3193.69</v>
      </c>
      <c r="AC13" s="90">
        <f>'2026 год_ИСХ'!AC13</f>
        <v>3711.06</v>
      </c>
      <c r="AD13" s="90">
        <f>'2026 год_ИСХ'!AA12</f>
        <v>84.84</v>
      </c>
      <c r="AE13" s="90">
        <f>'2026 год_ИСХ'!AD12</f>
        <v>114.47</v>
      </c>
      <c r="AF13" s="90">
        <f>'2026 год_ИСХ'!Z12</f>
        <v>53.33</v>
      </c>
      <c r="AG13" s="90">
        <f>'2026 год_ИСХ'!AC12</f>
        <v>61.84</v>
      </c>
    </row>
    <row r="14" spans="1:33" customFormat="1">
      <c r="B14" s="121"/>
      <c r="C14" s="23"/>
      <c r="D14" s="87"/>
      <c r="E14" s="133"/>
      <c r="F14" s="87"/>
      <c r="G14" s="125"/>
      <c r="H14" s="114"/>
      <c r="I14" s="115"/>
      <c r="J14" s="115"/>
      <c r="K14" s="111"/>
      <c r="L14" s="208"/>
      <c r="M14" s="96"/>
      <c r="N14" s="97"/>
      <c r="O14" s="95"/>
      <c r="P14" s="96"/>
      <c r="Q14" s="120"/>
      <c r="R14" s="119"/>
      <c r="S14" s="117"/>
      <c r="T14" s="107"/>
      <c r="U14" s="95"/>
      <c r="V14" s="95"/>
      <c r="W14" s="25"/>
      <c r="X14" s="95"/>
      <c r="Y14" s="94"/>
      <c r="Z14" s="88"/>
      <c r="AA14" s="90"/>
      <c r="AB14" s="90"/>
      <c r="AC14" s="90"/>
      <c r="AD14" s="90"/>
      <c r="AE14" s="90"/>
      <c r="AF14" s="90"/>
      <c r="AG14" s="90"/>
    </row>
    <row r="15" spans="1:33" customFormat="1">
      <c r="A15">
        <f t="shared" ref="A15" si="39">A13+1</f>
        <v>5</v>
      </c>
      <c r="B15" s="121" t="str">
        <f t="shared" ref="B15" si="40">B13</f>
        <v>Железногорский район</v>
      </c>
      <c r="C15" s="23">
        <f t="shared" si="29"/>
        <v>0</v>
      </c>
      <c r="D15" s="87" t="str">
        <f>'2026 год_ИСХ'!B14</f>
        <v>Студенокский сельсовет</v>
      </c>
      <c r="E15" s="133" t="str">
        <f>'2026 год_ИСХ'!G14</f>
        <v>закрытая</v>
      </c>
      <c r="F15" s="87" t="str">
        <f>'2026 год_ИСХ'!C14</f>
        <v xml:space="preserve">МУП «Районное коммунальное хозяйство»  </v>
      </c>
      <c r="G15" s="244">
        <v>4633037132</v>
      </c>
      <c r="H15" s="114" t="e">
        <f>I15+J15</f>
        <v>#REF!</v>
      </c>
      <c r="I15" s="115" t="e">
        <f>L15+O15</f>
        <v>#REF!</v>
      </c>
      <c r="J15" s="115" t="e">
        <f>M15+P15</f>
        <v>#REF!</v>
      </c>
      <c r="K15" s="111" t="e">
        <f t="shared" si="30"/>
        <v>#REF!</v>
      </c>
      <c r="L15" s="208" t="e">
        <f>'2026 год_ИСХ'!#REF!+'2026 год_ИСХ'!#REF!</f>
        <v>#REF!</v>
      </c>
      <c r="M15" s="96" t="e">
        <f>'2026 год_ИСХ'!#REF!+'2026 год_ИСХ'!#REF!</f>
        <v>#REF!</v>
      </c>
      <c r="N15" s="97" t="e">
        <f t="shared" si="31"/>
        <v>#REF!</v>
      </c>
      <c r="O15" s="95" t="e">
        <f>'2026 год_ИСХ'!#REF!</f>
        <v>#REF!</v>
      </c>
      <c r="P15" s="96" t="e">
        <f>'2026 год_ИСХ'!#REF!</f>
        <v>#REF!</v>
      </c>
      <c r="Q15" s="120" t="e">
        <f t="shared" si="32"/>
        <v>#REF!</v>
      </c>
      <c r="R15" s="119" t="e">
        <f>U15+X15</f>
        <v>#REF!</v>
      </c>
      <c r="S15" s="117" t="e">
        <f>V15+Y15</f>
        <v>#REF!</v>
      </c>
      <c r="T15" s="249" t="e">
        <f t="shared" si="33"/>
        <v>#REF!</v>
      </c>
      <c r="U15" s="95" t="e">
        <f>'2026 год_ИСХ'!#REF!+'2026 год_ИСХ'!#REF!</f>
        <v>#REF!</v>
      </c>
      <c r="V15" s="95" t="e">
        <f>'2026 год_ИСХ'!#REF!+'2026 год_ИСХ'!#REF!</f>
        <v>#REF!</v>
      </c>
      <c r="W15" s="25" t="e">
        <f t="shared" si="34"/>
        <v>#REF!</v>
      </c>
      <c r="X15" s="95" t="e">
        <f>'2026 год_ИСХ'!#REF!</f>
        <v>#REF!</v>
      </c>
      <c r="Y15" s="94" t="e">
        <f>'2026 год_ИСХ'!#REF!</f>
        <v>#REF!</v>
      </c>
      <c r="Z15" s="88">
        <f>'2026 год_ИСХ'!AA15</f>
        <v>3665.75</v>
      </c>
      <c r="AA15" s="90">
        <f>'2026 год_ИСХ'!AD15</f>
        <v>4398.8999999999996</v>
      </c>
      <c r="AB15" s="90">
        <f>'2026 год_ИСХ'!Z15</f>
        <v>2585.9</v>
      </c>
      <c r="AC15" s="90">
        <f>'2026 год_ИСХ'!AC15</f>
        <v>3046.19</v>
      </c>
      <c r="AD15" s="90">
        <f>'2026 год_ИСХ'!AA14</f>
        <v>84.84</v>
      </c>
      <c r="AE15" s="90">
        <f>'2026 год_ИСХ'!AD14</f>
        <v>114.47</v>
      </c>
      <c r="AF15" s="90">
        <f>'2026 год_ИСХ'!Z14</f>
        <v>42.6</v>
      </c>
      <c r="AG15" s="90">
        <f>'2026 год_ИСХ'!AC14</f>
        <v>54.47</v>
      </c>
    </row>
    <row r="16" spans="1:33" customFormat="1">
      <c r="B16" s="121"/>
      <c r="C16" s="23"/>
      <c r="D16" s="87"/>
      <c r="E16" s="133"/>
      <c r="F16" s="87"/>
      <c r="G16" s="125"/>
      <c r="H16" s="114"/>
      <c r="I16" s="115"/>
      <c r="J16" s="115"/>
      <c r="K16" s="111"/>
      <c r="L16" s="208"/>
      <c r="M16" s="96"/>
      <c r="N16" s="97"/>
      <c r="O16" s="95"/>
      <c r="P16" s="96"/>
      <c r="Q16" s="120"/>
      <c r="R16" s="119"/>
      <c r="S16" s="117"/>
      <c r="T16" s="107"/>
      <c r="U16" s="95"/>
      <c r="V16" s="95"/>
      <c r="W16" s="25"/>
      <c r="X16" s="95"/>
      <c r="Y16" s="94"/>
      <c r="Z16" s="88"/>
      <c r="AA16" s="90"/>
      <c r="AB16" s="90"/>
      <c r="AC16" s="90"/>
      <c r="AD16" s="90"/>
      <c r="AE16" s="90"/>
      <c r="AF16" s="90"/>
      <c r="AG16" s="90"/>
    </row>
    <row r="17" spans="1:34" customFormat="1">
      <c r="A17">
        <f t="shared" ref="A17" si="41">A15+1</f>
        <v>6</v>
      </c>
      <c r="B17" s="121" t="str">
        <f>'2026 год_ИСХ'!A16</f>
        <v>Касторенский район</v>
      </c>
      <c r="C17" s="23">
        <f t="shared" si="29"/>
        <v>0</v>
      </c>
      <c r="D17" s="87" t="str">
        <f>'2026 год_ИСХ'!B16</f>
        <v>Лачиновский сельсовет</v>
      </c>
      <c r="E17" s="133" t="str">
        <f>'2026 год_ИСХ'!G16</f>
        <v>закрытая</v>
      </c>
      <c r="F17" s="87" t="str">
        <f>'2026 год_ИСХ'!C16</f>
        <v xml:space="preserve">ГУПКО "Курскоблжилкомхоз" </v>
      </c>
      <c r="G17" s="243">
        <v>4632024035</v>
      </c>
      <c r="H17" s="114" t="e">
        <f>I17+J17</f>
        <v>#REF!</v>
      </c>
      <c r="I17" s="115" t="e">
        <f>L17+O17</f>
        <v>#REF!</v>
      </c>
      <c r="J17" s="115" t="e">
        <f>M17+P17</f>
        <v>#REF!</v>
      </c>
      <c r="K17" s="111" t="e">
        <f t="shared" ref="K17" si="42">L17+M17</f>
        <v>#REF!</v>
      </c>
      <c r="L17" s="208" t="e">
        <f>'2026 год_ИСХ'!#REF!+'2026 год_ИСХ'!#REF!</f>
        <v>#REF!</v>
      </c>
      <c r="M17" s="96" t="e">
        <f>'2026 год_ИСХ'!#REF!+'2026 год_ИСХ'!#REF!</f>
        <v>#REF!</v>
      </c>
      <c r="N17" s="97" t="e">
        <f t="shared" ref="N17" si="43">O17+P17</f>
        <v>#REF!</v>
      </c>
      <c r="O17" s="95" t="e">
        <f>'2026 год_ИСХ'!#REF!</f>
        <v>#REF!</v>
      </c>
      <c r="P17" s="96" t="e">
        <f>'2026 год_ИСХ'!#REF!</f>
        <v>#REF!</v>
      </c>
      <c r="Q17" s="120" t="e">
        <f t="shared" si="32"/>
        <v>#REF!</v>
      </c>
      <c r="R17" s="119" t="e">
        <f>U17+X17</f>
        <v>#REF!</v>
      </c>
      <c r="S17" s="117" t="e">
        <f>V17+Y17</f>
        <v>#REF!</v>
      </c>
      <c r="T17" s="249" t="e">
        <f t="shared" ref="T17" si="44">U17+V17</f>
        <v>#REF!</v>
      </c>
      <c r="U17" s="95" t="e">
        <f>'2026 год_ИСХ'!#REF!+'2026 год_ИСХ'!#REF!</f>
        <v>#REF!</v>
      </c>
      <c r="V17" s="95" t="e">
        <f>'2026 год_ИСХ'!#REF!+'2026 год_ИСХ'!#REF!</f>
        <v>#REF!</v>
      </c>
      <c r="W17" s="25" t="e">
        <f t="shared" ref="W17" si="45">X17+Y17</f>
        <v>#REF!</v>
      </c>
      <c r="X17" s="95" t="e">
        <f>'2026 год_ИСХ'!#REF!</f>
        <v>#REF!</v>
      </c>
      <c r="Y17" s="94" t="e">
        <f>'2026 год_ИСХ'!#REF!</f>
        <v>#REF!</v>
      </c>
      <c r="Z17" s="88">
        <f>'2026 год_ИСХ'!AA17</f>
        <v>4580.9901999999993</v>
      </c>
      <c r="AA17" s="90">
        <f>'2026 год_ИСХ'!AD17</f>
        <v>5497.1858000000002</v>
      </c>
      <c r="AB17" s="90">
        <f>'2026 год_ИСХ'!Z17</f>
        <v>0</v>
      </c>
      <c r="AC17" s="90">
        <f>'2026 год_ИСХ'!AC17</f>
        <v>0</v>
      </c>
      <c r="AD17" s="90">
        <f>'2026 год_ИСХ'!AA16</f>
        <v>78.336199999999991</v>
      </c>
      <c r="AE17" s="90">
        <f>'2026 год_ИСХ'!AD16</f>
        <v>105.82279999999999</v>
      </c>
      <c r="AF17" s="90">
        <f>'2026 год_ИСХ'!Z16</f>
        <v>0</v>
      </c>
      <c r="AG17" s="90">
        <f>'2026 год_ИСХ'!AC16</f>
        <v>0</v>
      </c>
    </row>
    <row r="18" spans="1:34" customFormat="1">
      <c r="B18" s="121"/>
      <c r="C18" s="23"/>
      <c r="D18" s="87"/>
      <c r="E18" s="133"/>
      <c r="F18" s="87"/>
      <c r="G18" s="125"/>
      <c r="H18" s="114"/>
      <c r="I18" s="115"/>
      <c r="J18" s="115"/>
      <c r="K18" s="111"/>
      <c r="L18" s="110"/>
      <c r="M18" s="96"/>
      <c r="N18" s="97"/>
      <c r="O18" s="95"/>
      <c r="P18" s="96"/>
      <c r="Q18" s="120"/>
      <c r="R18" s="119"/>
      <c r="S18" s="117"/>
      <c r="T18" s="107"/>
      <c r="U18" s="95"/>
      <c r="V18" s="95"/>
      <c r="W18" s="25"/>
      <c r="X18" s="95"/>
      <c r="Y18" s="94"/>
      <c r="Z18" s="88"/>
      <c r="AA18" s="90"/>
      <c r="AB18" s="90"/>
      <c r="AC18" s="90"/>
      <c r="AD18" s="90"/>
      <c r="AE18" s="90"/>
      <c r="AF18" s="90"/>
      <c r="AG18" s="90"/>
    </row>
    <row r="19" spans="1:34" customFormat="1">
      <c r="A19">
        <f t="shared" ref="A19" si="46">A17+1</f>
        <v>7</v>
      </c>
      <c r="B19" s="121" t="str">
        <f>'2026 год_ИСХ'!A18</f>
        <v>Курский район</v>
      </c>
      <c r="C19" s="23">
        <f t="shared" si="29"/>
        <v>0</v>
      </c>
      <c r="D19" s="87" t="str">
        <f>'2026 год_ИСХ'!B18</f>
        <v xml:space="preserve"> Клюквинский сельсовет</v>
      </c>
      <c r="E19" s="133" t="str">
        <f>'2026 год_ИСХ'!G18</f>
        <v>закрытая</v>
      </c>
      <c r="F19" s="87" t="str">
        <f>'2026 год_ИСХ'!C18</f>
        <v xml:space="preserve">АО "ГАЗСПЕЦРЕСУРС" </v>
      </c>
      <c r="G19" s="244">
        <v>4611016308</v>
      </c>
      <c r="H19" s="114" t="e">
        <f>I19+J19</f>
        <v>#REF!</v>
      </c>
      <c r="I19" s="115" t="e">
        <f>L19+O19</f>
        <v>#REF!</v>
      </c>
      <c r="J19" s="115" t="e">
        <f>M19+P19</f>
        <v>#REF!</v>
      </c>
      <c r="K19" s="111" t="e">
        <f t="shared" si="30"/>
        <v>#REF!</v>
      </c>
      <c r="L19" s="208" t="e">
        <f>'2026 год_ИСХ'!#REF!+'2026 год_ИСХ'!#REF!</f>
        <v>#REF!</v>
      </c>
      <c r="M19" s="96" t="e">
        <f>'2026 год_ИСХ'!#REF!+'2026 год_ИСХ'!#REF!</f>
        <v>#REF!</v>
      </c>
      <c r="N19" s="97" t="e">
        <f t="shared" si="31"/>
        <v>#REF!</v>
      </c>
      <c r="O19" s="95" t="e">
        <f>'2026 год_ИСХ'!#REF!</f>
        <v>#REF!</v>
      </c>
      <c r="P19" s="96" t="e">
        <f>'2026 год_ИСХ'!#REF!</f>
        <v>#REF!</v>
      </c>
      <c r="Q19" s="120" t="e">
        <f t="shared" si="32"/>
        <v>#REF!</v>
      </c>
      <c r="R19" s="119" t="e">
        <f>U19+X19</f>
        <v>#REF!</v>
      </c>
      <c r="S19" s="117" t="e">
        <f>V19+Y19</f>
        <v>#REF!</v>
      </c>
      <c r="T19" s="249" t="e">
        <f t="shared" si="33"/>
        <v>#REF!</v>
      </c>
      <c r="U19" s="95" t="e">
        <f>'2026 год_ИСХ'!#REF!+'2026 год_ИСХ'!#REF!</f>
        <v>#REF!</v>
      </c>
      <c r="V19" s="95" t="e">
        <f>'2026 год_ИСХ'!#REF!+'2026 год_ИСХ'!#REF!</f>
        <v>#REF!</v>
      </c>
      <c r="W19" s="25" t="e">
        <f t="shared" si="34"/>
        <v>#REF!</v>
      </c>
      <c r="X19" s="95" t="e">
        <f>'2026 год_ИСХ'!#REF!</f>
        <v>#REF!</v>
      </c>
      <c r="Y19" s="94" t="e">
        <f>'2026 год_ИСХ'!#REF!</f>
        <v>#REF!</v>
      </c>
      <c r="Z19" s="88">
        <f>'2026 год_ИСХ'!AA19</f>
        <v>3701.2604000000001</v>
      </c>
      <c r="AA19" s="90">
        <f>'2026 год_ИСХ'!AD19</f>
        <v>4440.5316000000003</v>
      </c>
      <c r="AB19" s="90">
        <f>'2026 год_ИСХ'!Z19</f>
        <v>2464.71</v>
      </c>
      <c r="AC19" s="90">
        <f>'2026 год_ИСХ'!AC19</f>
        <v>2863.99</v>
      </c>
      <c r="AD19" s="90">
        <f>'2026 год_ИСХ'!AA18</f>
        <v>57.620599999999996</v>
      </c>
      <c r="AE19" s="90">
        <f>'2026 год_ИСХ'!AD18</f>
        <v>63.696199999999997</v>
      </c>
      <c r="AF19" s="90">
        <f>'2026 год_ИСХ'!Z18</f>
        <v>35.130000000000003</v>
      </c>
      <c r="AG19" s="90">
        <f>'2026 год_ИСХ'!AC18</f>
        <v>40.82</v>
      </c>
    </row>
    <row r="20" spans="1:34" customFormat="1">
      <c r="B20" s="121"/>
      <c r="C20" s="23"/>
      <c r="D20" s="87"/>
      <c r="E20" s="133"/>
      <c r="F20" s="87"/>
      <c r="G20" s="125"/>
      <c r="H20" s="114"/>
      <c r="I20" s="115"/>
      <c r="J20" s="115"/>
      <c r="K20" s="111"/>
      <c r="L20" s="208"/>
      <c r="M20" s="96"/>
      <c r="N20" s="97"/>
      <c r="O20" s="95"/>
      <c r="P20" s="96"/>
      <c r="Q20" s="120"/>
      <c r="R20" s="119"/>
      <c r="S20" s="117"/>
      <c r="T20" s="107"/>
      <c r="U20" s="95"/>
      <c r="V20" s="95"/>
      <c r="W20" s="25"/>
      <c r="X20" s="95"/>
      <c r="Y20" s="94"/>
      <c r="Z20" s="88"/>
      <c r="AA20" s="90"/>
      <c r="AB20" s="90"/>
      <c r="AC20" s="90"/>
      <c r="AD20" s="90"/>
      <c r="AE20" s="90"/>
      <c r="AF20" s="90"/>
      <c r="AG20" s="90"/>
    </row>
    <row r="21" spans="1:34" customFormat="1">
      <c r="A21">
        <f t="shared" ref="A21" si="47">A19+1</f>
        <v>8</v>
      </c>
      <c r="B21" s="121" t="str">
        <f>B19</f>
        <v>Курский район</v>
      </c>
      <c r="C21" s="23">
        <f t="shared" si="29"/>
        <v>0</v>
      </c>
      <c r="D21" s="87">
        <f>'2026 год_ИСХ'!B20</f>
        <v>0</v>
      </c>
      <c r="E21" s="133" t="str">
        <f>'2026 год_ИСХ'!G20</f>
        <v>открытая</v>
      </c>
      <c r="F21" s="87" t="str">
        <f>'2026 год_ИСХ'!C20</f>
        <v>ФГБУ "ЦЖКУ" Минобороны России</v>
      </c>
      <c r="G21" s="244">
        <v>7729314745</v>
      </c>
      <c r="H21" s="114" t="e">
        <f>I21+J21</f>
        <v>#REF!</v>
      </c>
      <c r="I21" s="115" t="e">
        <f>L21+O21</f>
        <v>#REF!</v>
      </c>
      <c r="J21" s="115" t="e">
        <f>M21+P21</f>
        <v>#REF!</v>
      </c>
      <c r="K21" s="111" t="e">
        <f>L21+M21</f>
        <v>#REF!</v>
      </c>
      <c r="L21" s="110" t="e">
        <f>'2026 год_ИСХ'!#REF!+'2026 год_ИСХ'!#REF!</f>
        <v>#REF!</v>
      </c>
      <c r="M21" s="96" t="e">
        <f>'2026 год_ИСХ'!#REF!+'2026 год_ИСХ'!#REF!</f>
        <v>#REF!</v>
      </c>
      <c r="N21" s="97" t="e">
        <f>O21+P21</f>
        <v>#REF!</v>
      </c>
      <c r="O21" s="95" t="e">
        <f>'2026 год_ИСХ'!#REF!</f>
        <v>#REF!</v>
      </c>
      <c r="P21" s="96" t="e">
        <f>'2026 год_ИСХ'!#REF!</f>
        <v>#REF!</v>
      </c>
      <c r="Q21" s="120" t="e">
        <f>R21+S21</f>
        <v>#REF!</v>
      </c>
      <c r="R21" s="119" t="e">
        <f>U21+X21</f>
        <v>#REF!</v>
      </c>
      <c r="S21" s="117" t="e">
        <f>V21+Y21</f>
        <v>#REF!</v>
      </c>
      <c r="T21" s="107" t="e">
        <f>U21+V21</f>
        <v>#REF!</v>
      </c>
      <c r="U21" s="95" t="e">
        <f>'2026 год_ИСХ'!#REF!+'2026 год_ИСХ'!#REF!</f>
        <v>#REF!</v>
      </c>
      <c r="V21" s="95" t="e">
        <f>'2026 год_ИСХ'!#REF!+'2026 год_ИСХ'!#REF!</f>
        <v>#REF!</v>
      </c>
      <c r="W21" s="25" t="e">
        <f>X21+Y21</f>
        <v>#REF!</v>
      </c>
      <c r="X21" s="95" t="e">
        <f>'2026 год_ИСХ'!#REF!</f>
        <v>#REF!</v>
      </c>
      <c r="Y21" s="94" t="e">
        <f>'2026 год_ИСХ'!#REF!</f>
        <v>#REF!</v>
      </c>
      <c r="Z21" s="88">
        <f>'2026 год_ИСХ'!AA21</f>
        <v>2997.5156000000002</v>
      </c>
      <c r="AA21" s="90">
        <f>'2026 год_ИСХ'!AD21</f>
        <v>2997.5156000000002</v>
      </c>
      <c r="AB21" s="90">
        <f>'2026 год_ИСХ'!Z21</f>
        <v>1930.27</v>
      </c>
      <c r="AC21" s="90">
        <f>'2026 год_ИСХ'!AC21</f>
        <v>2242.79</v>
      </c>
      <c r="AD21" s="90">
        <f>'2026 год_ИСХ'!AA20</f>
        <v>39.42</v>
      </c>
      <c r="AE21" s="90">
        <f>'2026 год_ИСХ'!AD20</f>
        <v>46.36</v>
      </c>
      <c r="AF21" s="90">
        <f>'2026 год_ИСХ'!Z20</f>
        <v>39.42</v>
      </c>
      <c r="AG21" s="90">
        <f>'2026 год_ИСХ'!AC20</f>
        <v>46.36</v>
      </c>
    </row>
    <row r="22" spans="1:34" customFormat="1">
      <c r="B22" s="121"/>
      <c r="C22" s="23"/>
      <c r="D22" s="87"/>
      <c r="E22" s="133"/>
      <c r="F22" s="87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1"/>
      <c r="X22" s="1"/>
      <c r="Y22" s="1"/>
      <c r="Z22" s="5"/>
      <c r="AA22" s="5"/>
      <c r="AB22" s="188"/>
      <c r="AC22" s="188"/>
      <c r="AD22" s="5"/>
      <c r="AE22" s="5"/>
      <c r="AF22" s="5"/>
      <c r="AG22" s="5"/>
      <c r="AH22" s="1"/>
    </row>
    <row r="23" spans="1:34" customFormat="1">
      <c r="A23">
        <f t="shared" ref="A23" si="48">A21+1</f>
        <v>9</v>
      </c>
      <c r="B23" s="121" t="str">
        <f t="shared" ref="B23" si="49">B21</f>
        <v>Курский район</v>
      </c>
      <c r="C23" s="23">
        <f t="shared" si="29"/>
        <v>0</v>
      </c>
      <c r="D23" s="87" t="e">
        <f>'2026 год_ИСХ'!#REF!</f>
        <v>#REF!</v>
      </c>
      <c r="E23" s="133" t="e">
        <f>'2026 год_ИСХ'!#REF!</f>
        <v>#REF!</v>
      </c>
      <c r="F23" s="87" t="str">
        <f>'2026 год_ИСХ'!C22</f>
        <v xml:space="preserve">МУП "Курские городские коммунальные тепловые сети"
</v>
      </c>
      <c r="G23" s="244">
        <v>6829012680</v>
      </c>
      <c r="H23" s="114" t="e">
        <f>I23+J23</f>
        <v>#REF!</v>
      </c>
      <c r="I23" s="115" t="e">
        <f>L23+O23</f>
        <v>#REF!</v>
      </c>
      <c r="J23" s="115" t="e">
        <f>M23+P23</f>
        <v>#REF!</v>
      </c>
      <c r="K23" s="111" t="e">
        <f>L23+M23</f>
        <v>#REF!</v>
      </c>
      <c r="L23" s="110" t="e">
        <f>'2026 год_ИСХ'!#REF!+'2026 год_ИСХ'!#REF!</f>
        <v>#REF!</v>
      </c>
      <c r="M23" s="96" t="e">
        <f>'2026 год_ИСХ'!#REF!+'2026 год_ИСХ'!#REF!</f>
        <v>#REF!</v>
      </c>
      <c r="N23" s="97" t="e">
        <f>O23+P23</f>
        <v>#REF!</v>
      </c>
      <c r="O23" s="95" t="e">
        <f>'2026 год_ИСХ'!#REF!</f>
        <v>#REF!</v>
      </c>
      <c r="P23" s="96" t="e">
        <f>'2026 год_ИСХ'!#REF!</f>
        <v>#REF!</v>
      </c>
      <c r="Q23" s="120" t="e">
        <f>R23+S23</f>
        <v>#REF!</v>
      </c>
      <c r="R23" s="119" t="e">
        <f>U23+X23</f>
        <v>#REF!</v>
      </c>
      <c r="S23" s="117" t="e">
        <f>V23+Y23</f>
        <v>#REF!</v>
      </c>
      <c r="T23" s="107" t="e">
        <f>U23+V23</f>
        <v>#REF!</v>
      </c>
      <c r="U23" s="95" t="e">
        <f>'2026 год_ИСХ'!#REF!+'2026 год_ИСХ'!#REF!</f>
        <v>#REF!</v>
      </c>
      <c r="V23" s="95" t="e">
        <f>'2026 год_ИСХ'!#REF!+'2026 год_ИСХ'!#REF!</f>
        <v>#REF!</v>
      </c>
      <c r="W23" s="25" t="e">
        <f>X23+Y23</f>
        <v>#REF!</v>
      </c>
      <c r="X23" s="95" t="e">
        <f>'2026 год_ИСХ'!#REF!</f>
        <v>#REF!</v>
      </c>
      <c r="Y23" s="94" t="e">
        <f>'2026 год_ИСХ'!#REF!</f>
        <v>#REF!</v>
      </c>
      <c r="Z23" s="88" t="e">
        <f>'2026 год_ИСХ'!#REF!</f>
        <v>#REF!</v>
      </c>
      <c r="AA23" s="90" t="e">
        <f>'2026 год_ИСХ'!#REF!</f>
        <v>#REF!</v>
      </c>
      <c r="AB23" s="90" t="e">
        <f>'2026 год_ИСХ'!#REF!</f>
        <v>#REF!</v>
      </c>
      <c r="AC23" s="90" t="e">
        <f>'2026 год_ИСХ'!#REF!</f>
        <v>#REF!</v>
      </c>
      <c r="AD23" s="90" t="e">
        <f>'2026 год_ИСХ'!#REF!</f>
        <v>#REF!</v>
      </c>
      <c r="AE23" s="90" t="e">
        <f>'2026 год_ИСХ'!#REF!</f>
        <v>#REF!</v>
      </c>
      <c r="AF23" s="90" t="e">
        <f>'2026 год_ИСХ'!#REF!</f>
        <v>#REF!</v>
      </c>
      <c r="AG23" s="90" t="e">
        <f>'2026 год_ИСХ'!#REF!</f>
        <v>#REF!</v>
      </c>
    </row>
    <row r="24" spans="1:34" customFormat="1">
      <c r="B24" s="121"/>
      <c r="C24" s="23"/>
      <c r="D24" s="87"/>
      <c r="E24" s="133"/>
      <c r="F24" s="87"/>
      <c r="G24" s="12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1"/>
      <c r="X24" s="1"/>
      <c r="Y24" s="1"/>
      <c r="Z24" s="5"/>
      <c r="AA24" s="5"/>
      <c r="AB24" s="188"/>
      <c r="AC24" s="188"/>
      <c r="AD24" s="5"/>
      <c r="AE24" s="5"/>
      <c r="AF24" s="5"/>
      <c r="AG24" s="5"/>
      <c r="AH24" s="1"/>
    </row>
    <row r="25" spans="1:34" customFormat="1">
      <c r="A25">
        <f t="shared" ref="A25" si="50">A23+1</f>
        <v>10</v>
      </c>
      <c r="B25" s="121" t="str">
        <f t="shared" ref="B25" si="51">B23</f>
        <v>Курский район</v>
      </c>
      <c r="C25" s="23">
        <f t="shared" si="29"/>
        <v>0</v>
      </c>
      <c r="D25" s="87" t="str">
        <f>'2026 год_ИСХ'!B24</f>
        <v>Рышковский сельсовет</v>
      </c>
      <c r="E25" s="133" t="str">
        <f>'2026 год_ИСХ'!G24</f>
        <v>закрытая</v>
      </c>
      <c r="F25" s="87" t="str">
        <f>'2026 год_ИСХ'!C24</f>
        <v xml:space="preserve">ГУПКО "Курскоблжилкомхоз" </v>
      </c>
      <c r="G25" s="243">
        <v>4632024035</v>
      </c>
      <c r="H25" s="114" t="e">
        <f>I25+J25</f>
        <v>#REF!</v>
      </c>
      <c r="I25" s="115" t="e">
        <f>L25+O25</f>
        <v>#REF!</v>
      </c>
      <c r="J25" s="115" t="e">
        <f>M25+P25</f>
        <v>#REF!</v>
      </c>
      <c r="K25" s="111" t="e">
        <f>L25+M25</f>
        <v>#REF!</v>
      </c>
      <c r="L25" s="208" t="e">
        <f>'2026 год_ИСХ'!#REF!+'2026 год_ИСХ'!#REF!</f>
        <v>#REF!</v>
      </c>
      <c r="M25" s="96" t="e">
        <f>'2026 год_ИСХ'!#REF!+'2026 год_ИСХ'!#REF!</f>
        <v>#REF!</v>
      </c>
      <c r="N25" s="97" t="e">
        <f>O25+P25</f>
        <v>#REF!</v>
      </c>
      <c r="O25" s="95" t="e">
        <f>'2026 год_ИСХ'!#REF!</f>
        <v>#REF!</v>
      </c>
      <c r="P25" s="96" t="e">
        <f>'2026 год_ИСХ'!#REF!</f>
        <v>#REF!</v>
      </c>
      <c r="Q25" s="120" t="e">
        <f>R25+S25</f>
        <v>#REF!</v>
      </c>
      <c r="R25" s="119" t="e">
        <f>U25+X25</f>
        <v>#REF!</v>
      </c>
      <c r="S25" s="117" t="e">
        <f>V25+Y25</f>
        <v>#REF!</v>
      </c>
      <c r="T25" s="249" t="e">
        <f>U25+V25</f>
        <v>#REF!</v>
      </c>
      <c r="U25" s="95" t="e">
        <f>'2026 год_ИСХ'!#REF!+'2026 год_ИСХ'!#REF!</f>
        <v>#REF!</v>
      </c>
      <c r="V25" s="95" t="e">
        <f>'2026 год_ИСХ'!#REF!+'2026 год_ИСХ'!#REF!</f>
        <v>#REF!</v>
      </c>
      <c r="W25" s="25" t="e">
        <f>X25+Y25</f>
        <v>#REF!</v>
      </c>
      <c r="X25" s="95" t="e">
        <f>'2026 год_ИСХ'!#REF!</f>
        <v>#REF!</v>
      </c>
      <c r="Y25" s="94" t="e">
        <f>'2026 год_ИСХ'!#REF!</f>
        <v>#REF!</v>
      </c>
      <c r="Z25" s="88">
        <f>'2026 год_ИСХ'!AA25</f>
        <v>4580.9901999999993</v>
      </c>
      <c r="AA25" s="90">
        <f>'2026 год_ИСХ'!AD25</f>
        <v>5497.1858000000002</v>
      </c>
      <c r="AB25" s="90">
        <f>'2026 год_ИСХ'!Z25</f>
        <v>0</v>
      </c>
      <c r="AC25" s="90">
        <f>'2026 год_ИСХ'!AC25</f>
        <v>0</v>
      </c>
      <c r="AD25" s="90">
        <f>'2026 год_ИСХ'!AA24</f>
        <v>0</v>
      </c>
      <c r="AE25" s="90">
        <f>'2026 год_ИСХ'!AD24</f>
        <v>0</v>
      </c>
      <c r="AF25" s="90">
        <f>'2026 год_ИСХ'!Z24</f>
        <v>0</v>
      </c>
      <c r="AG25" s="90">
        <f>'2026 год_ИСХ'!AC24</f>
        <v>0</v>
      </c>
    </row>
    <row r="26" spans="1:34" customFormat="1">
      <c r="B26" s="121"/>
      <c r="C26" s="23"/>
      <c r="D26" s="87"/>
      <c r="E26" s="133"/>
      <c r="F26" s="87"/>
      <c r="G26" s="12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2"/>
      <c r="V26" s="2"/>
      <c r="W26" s="1"/>
      <c r="X26" s="1"/>
      <c r="Y26" s="1"/>
      <c r="Z26" s="5"/>
      <c r="AA26" s="5"/>
      <c r="AB26" s="188"/>
      <c r="AC26" s="188"/>
      <c r="AD26" s="5"/>
      <c r="AE26" s="5"/>
      <c r="AF26" s="5"/>
      <c r="AG26" s="5"/>
      <c r="AH26" s="1"/>
    </row>
    <row r="27" spans="1:34" customFormat="1">
      <c r="A27">
        <f t="shared" ref="A27" si="52">A25+1</f>
        <v>11</v>
      </c>
      <c r="B27" s="121" t="str">
        <f t="shared" ref="B27" si="53">B25</f>
        <v>Курский район</v>
      </c>
      <c r="C27" s="23">
        <f t="shared" si="29"/>
        <v>0</v>
      </c>
      <c r="D27" s="87" t="str">
        <f>'2026 год_ИСХ'!B26</f>
        <v>Моковский сельсовет</v>
      </c>
      <c r="E27" s="133" t="str">
        <f>'2026 год_ИСХ'!G26</f>
        <v>закрытая</v>
      </c>
      <c r="F27" s="87" t="str">
        <f>'2026 год_ИСХ'!C26</f>
        <v xml:space="preserve">ГУПКО "Курскоблжилкомхоз" </v>
      </c>
      <c r="G27" s="243">
        <v>4632024035</v>
      </c>
      <c r="H27" s="114" t="e">
        <f>I27+J27</f>
        <v>#REF!</v>
      </c>
      <c r="I27" s="115" t="e">
        <f>L27+O27</f>
        <v>#REF!</v>
      </c>
      <c r="J27" s="115" t="e">
        <f>M27+P27</f>
        <v>#REF!</v>
      </c>
      <c r="K27" s="111" t="e">
        <f>L27+M27</f>
        <v>#REF!</v>
      </c>
      <c r="L27" s="208" t="e">
        <f>'2026 год_ИСХ'!#REF!+'2026 год_ИСХ'!#REF!</f>
        <v>#REF!</v>
      </c>
      <c r="M27" s="96" t="e">
        <f>'2026 год_ИСХ'!#REF!+'2026 год_ИСХ'!#REF!</f>
        <v>#REF!</v>
      </c>
      <c r="N27" s="97" t="e">
        <f>O27+P27</f>
        <v>#REF!</v>
      </c>
      <c r="O27" s="95" t="e">
        <f>'2026 год_ИСХ'!#REF!</f>
        <v>#REF!</v>
      </c>
      <c r="P27" s="96" t="e">
        <f>'2026 год_ИСХ'!#REF!</f>
        <v>#REF!</v>
      </c>
      <c r="Q27" s="120" t="e">
        <f>R27+S27</f>
        <v>#REF!</v>
      </c>
      <c r="R27" s="119" t="e">
        <f>U27+X27</f>
        <v>#REF!</v>
      </c>
      <c r="S27" s="117" t="e">
        <f>V27+Y27</f>
        <v>#REF!</v>
      </c>
      <c r="T27" s="249" t="e">
        <f>U27+V27</f>
        <v>#REF!</v>
      </c>
      <c r="U27" s="95" t="e">
        <f>'2026 год_ИСХ'!#REF!+'2026 год_ИСХ'!#REF!</f>
        <v>#REF!</v>
      </c>
      <c r="V27" s="95" t="e">
        <f>'2026 год_ИСХ'!#REF!+'2026 год_ИСХ'!#REF!</f>
        <v>#REF!</v>
      </c>
      <c r="W27" s="25" t="e">
        <f>X27+Y27</f>
        <v>#REF!</v>
      </c>
      <c r="X27" s="95" t="e">
        <f>'2026 год_ИСХ'!#REF!</f>
        <v>#REF!</v>
      </c>
      <c r="Y27" s="94" t="e">
        <f>'2026 год_ИСХ'!#REF!</f>
        <v>#REF!</v>
      </c>
      <c r="Z27" s="88">
        <f>'2026 год_ИСХ'!AA27</f>
        <v>4580.9901999999993</v>
      </c>
      <c r="AA27" s="90">
        <f>'2026 год_ИСХ'!AD27</f>
        <v>5497.1858000000002</v>
      </c>
      <c r="AB27" s="90">
        <f>'2026 год_ИСХ'!Z27</f>
        <v>0</v>
      </c>
      <c r="AC27" s="90">
        <f>'2026 год_ИСХ'!AC27</f>
        <v>0</v>
      </c>
      <c r="AD27" s="90">
        <f>'2026 год_ИСХ'!AA26</f>
        <v>0</v>
      </c>
      <c r="AE27" s="90">
        <f>'2026 год_ИСХ'!AD26</f>
        <v>0</v>
      </c>
      <c r="AF27" s="90">
        <f>'2026 год_ИСХ'!Z26</f>
        <v>0</v>
      </c>
      <c r="AG27" s="90">
        <f>'2026 год_ИСХ'!AC26</f>
        <v>0</v>
      </c>
    </row>
    <row r="28" spans="1:34" customFormat="1">
      <c r="B28" s="121"/>
      <c r="C28" s="23"/>
      <c r="D28" s="87"/>
      <c r="E28" s="133"/>
      <c r="F28" s="87"/>
      <c r="G28" s="1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2"/>
      <c r="V28" s="2"/>
      <c r="W28" s="1"/>
      <c r="X28" s="1"/>
      <c r="Y28" s="1"/>
      <c r="Z28" s="5"/>
      <c r="AA28" s="5"/>
      <c r="AB28" s="188"/>
      <c r="AC28" s="188"/>
      <c r="AD28" s="5"/>
      <c r="AE28" s="5"/>
      <c r="AF28" s="5"/>
      <c r="AG28" s="5"/>
      <c r="AH28" s="1"/>
    </row>
    <row r="29" spans="1:34" customFormat="1">
      <c r="A29">
        <f t="shared" ref="A29" si="54">A27+1</f>
        <v>12</v>
      </c>
      <c r="B29" s="121" t="str">
        <f t="shared" ref="B29" si="55">B27</f>
        <v>Курский район</v>
      </c>
      <c r="C29" s="23">
        <f t="shared" si="29"/>
        <v>0</v>
      </c>
      <c r="D29" s="87" t="str">
        <f>'2026 год_ИСХ'!B30</f>
        <v>Моковский сельсовет</v>
      </c>
      <c r="E29" s="133" t="str">
        <f>'2026 год_ИСХ'!G30</f>
        <v>закрытая</v>
      </c>
      <c r="F29" s="87" t="str">
        <f>'2026 год_ИСХ'!C30</f>
        <v>Индивидуальный предприниматель Рустем Мансур Исмаилович</v>
      </c>
      <c r="G29" s="245">
        <v>461109152080</v>
      </c>
      <c r="H29" s="114" t="e">
        <f>I29+J29</f>
        <v>#REF!</v>
      </c>
      <c r="I29" s="115" t="e">
        <f>L29+O29</f>
        <v>#REF!</v>
      </c>
      <c r="J29" s="115" t="e">
        <f>M29+P29</f>
        <v>#REF!</v>
      </c>
      <c r="K29" s="111" t="e">
        <f>L29+M29</f>
        <v>#REF!</v>
      </c>
      <c r="L29" s="208" t="e">
        <f>'2026 год_ИСХ'!#REF!+'2026 год_ИСХ'!#REF!</f>
        <v>#REF!</v>
      </c>
      <c r="M29" s="96" t="e">
        <f>'2026 год_ИСХ'!#REF!+'2026 год_ИСХ'!#REF!</f>
        <v>#REF!</v>
      </c>
      <c r="N29" s="97" t="e">
        <f>O29+P29</f>
        <v>#REF!</v>
      </c>
      <c r="O29" s="95" t="e">
        <f>'2026 год_ИСХ'!#REF!</f>
        <v>#REF!</v>
      </c>
      <c r="P29" s="96" t="e">
        <f>'2026 год_ИСХ'!#REF!</f>
        <v>#REF!</v>
      </c>
      <c r="Q29" s="120" t="e">
        <f>R29+S29</f>
        <v>#REF!</v>
      </c>
      <c r="R29" s="119" t="e">
        <f>U29+X29</f>
        <v>#REF!</v>
      </c>
      <c r="S29" s="117" t="e">
        <f>V29+Y29</f>
        <v>#REF!</v>
      </c>
      <c r="T29" s="249" t="e">
        <f>U29+V29</f>
        <v>#REF!</v>
      </c>
      <c r="U29" s="95" t="e">
        <f>'2026 год_ИСХ'!#REF!+'2026 год_ИСХ'!#REF!</f>
        <v>#REF!</v>
      </c>
      <c r="V29" s="95" t="e">
        <f>'2026 год_ИСХ'!#REF!+'2026 год_ИСХ'!#REF!</f>
        <v>#REF!</v>
      </c>
      <c r="W29" s="25" t="e">
        <f>X29+Y29</f>
        <v>#REF!</v>
      </c>
      <c r="X29" s="95" t="e">
        <f>'2026 год_ИСХ'!#REF!</f>
        <v>#REF!</v>
      </c>
      <c r="Y29" s="94" t="e">
        <f>'2026 год_ИСХ'!#REF!</f>
        <v>#REF!</v>
      </c>
      <c r="Z29" s="88">
        <f>'2026 год_ИСХ'!AA31</f>
        <v>2507.09</v>
      </c>
      <c r="AA29" s="90">
        <f>'2026 год_ИСХ'!AD31</f>
        <v>2913.24</v>
      </c>
      <c r="AB29" s="90">
        <f>'2026 год_ИСХ'!Z31</f>
        <v>2507.09</v>
      </c>
      <c r="AC29" s="90">
        <f>'2026 год_ИСХ'!AC31</f>
        <v>2913.24</v>
      </c>
      <c r="AD29" s="90">
        <f>'2026 год_ИСХ'!AA30</f>
        <v>15.68</v>
      </c>
      <c r="AE29" s="90">
        <f>'2026 год_ИСХ'!AD30</f>
        <v>16.71</v>
      </c>
      <c r="AF29" s="90">
        <f>'2026 год_ИСХ'!Z30</f>
        <v>15.68</v>
      </c>
      <c r="AG29" s="90">
        <f>'2026 год_ИСХ'!AC30</f>
        <v>16.71</v>
      </c>
      <c r="AH29" s="1"/>
    </row>
    <row r="30" spans="1:34" customFormat="1">
      <c r="B30" s="121"/>
      <c r="C30" s="23"/>
      <c r="D30" s="87"/>
      <c r="E30" s="133"/>
      <c r="F30" s="87"/>
      <c r="G30" s="12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2"/>
      <c r="W30" s="1"/>
      <c r="X30" s="1"/>
      <c r="Y30" s="1"/>
      <c r="Z30" s="5"/>
      <c r="AA30" s="5"/>
      <c r="AB30" s="188"/>
      <c r="AC30" s="188"/>
      <c r="AD30" s="5"/>
      <c r="AE30" s="5"/>
      <c r="AF30" s="5"/>
      <c r="AG30" s="5"/>
      <c r="AH30" s="1"/>
    </row>
    <row r="31" spans="1:34" customFormat="1">
      <c r="A31">
        <f t="shared" ref="A31" si="56">A29+1</f>
        <v>13</v>
      </c>
      <c r="B31" s="121" t="str">
        <f t="shared" ref="B31" si="57">B29</f>
        <v>Курский район</v>
      </c>
      <c r="C31" s="23">
        <f t="shared" si="29"/>
        <v>0</v>
      </c>
      <c r="D31" s="87" t="str">
        <f>'2026 год_ИСХ'!B32</f>
        <v>Щетинский сельсовет</v>
      </c>
      <c r="E31" s="133" t="str">
        <f>'2026 год_ИСХ'!G32</f>
        <v>открытая</v>
      </c>
      <c r="F31" s="87" t="str">
        <f>'2026 год_ИСХ'!C32</f>
        <v xml:space="preserve">МУП "Курские городские коммунальные тепловые сети"
</v>
      </c>
      <c r="G31" s="244">
        <v>6829012680</v>
      </c>
      <c r="H31" s="114" t="e">
        <f>I31+J31</f>
        <v>#REF!</v>
      </c>
      <c r="I31" s="115" t="e">
        <f>L31+O31</f>
        <v>#REF!</v>
      </c>
      <c r="J31" s="115" t="e">
        <f>M31+P31</f>
        <v>#REF!</v>
      </c>
      <c r="K31" s="111" t="e">
        <f>L31+M31</f>
        <v>#REF!</v>
      </c>
      <c r="L31" s="110" t="e">
        <f>'2026 год_ИСХ'!#REF!+'2026 год_ИСХ'!#REF!</f>
        <v>#REF!</v>
      </c>
      <c r="M31" s="96" t="e">
        <f>'2026 год_ИСХ'!#REF!+'2026 год_ИСХ'!#REF!</f>
        <v>#REF!</v>
      </c>
      <c r="N31" s="97" t="e">
        <f>O31+P31</f>
        <v>#REF!</v>
      </c>
      <c r="O31" s="95" t="e">
        <f>'2026 год_ИСХ'!#REF!</f>
        <v>#REF!</v>
      </c>
      <c r="P31" s="96" t="e">
        <f>'2026 год_ИСХ'!#REF!</f>
        <v>#REF!</v>
      </c>
      <c r="Q31" s="120" t="e">
        <f>R31+S31</f>
        <v>#REF!</v>
      </c>
      <c r="R31" s="119" t="e">
        <f>U31+X31</f>
        <v>#REF!</v>
      </c>
      <c r="S31" s="117" t="e">
        <f>V31+Y31</f>
        <v>#REF!</v>
      </c>
      <c r="T31" s="107" t="e">
        <f>U31+V31</f>
        <v>#REF!</v>
      </c>
      <c r="U31" s="95" t="e">
        <f>'2026 год_ИСХ'!#REF!+'2026 год_ИСХ'!#REF!</f>
        <v>#REF!</v>
      </c>
      <c r="V31" s="95" t="e">
        <f>'2026 год_ИСХ'!#REF!+'2026 год_ИСХ'!#REF!</f>
        <v>#REF!</v>
      </c>
      <c r="W31" s="25" t="e">
        <f>X31+Y31</f>
        <v>#REF!</v>
      </c>
      <c r="X31" s="95" t="e">
        <f>'2026 год_ИСХ'!#REF!</f>
        <v>#REF!</v>
      </c>
      <c r="Y31" s="94" t="e">
        <f>'2026 год_ИСХ'!#REF!</f>
        <v>#REF!</v>
      </c>
      <c r="Z31" s="88">
        <f>'2026 год_ИСХ'!AA33</f>
        <v>4924.7983999999997</v>
      </c>
      <c r="AA31" s="90">
        <f>'2026 год_ИСХ'!AD33</f>
        <v>5909.7532000000001</v>
      </c>
      <c r="AB31" s="90">
        <f>'2026 год_ИСХ'!Z33</f>
        <v>2755.78</v>
      </c>
      <c r="AC31" s="90">
        <f>'2026 год_ИСХ'!AC33</f>
        <v>3089.76</v>
      </c>
      <c r="AD31" s="90">
        <f>'2026 год_ИСХ'!AA32</f>
        <v>47.396999999999998</v>
      </c>
      <c r="AE31" s="90">
        <f>'2026 год_ИСХ'!AD32</f>
        <v>56.876399999999997</v>
      </c>
      <c r="AF31" s="90">
        <f>'2026 год_ИСХ'!Z32</f>
        <v>36.78</v>
      </c>
      <c r="AG31" s="90">
        <f>'2026 год_ИСХ'!AC32</f>
        <v>41.58</v>
      </c>
    </row>
    <row r="32" spans="1:34" customFormat="1">
      <c r="B32" s="121"/>
      <c r="C32" s="23"/>
      <c r="D32" s="87"/>
      <c r="E32" s="133"/>
      <c r="F32" s="87"/>
      <c r="G32" s="12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2"/>
      <c r="V32" s="2"/>
      <c r="W32" s="1"/>
      <c r="X32" s="1"/>
      <c r="Y32" s="1"/>
      <c r="Z32" s="5"/>
      <c r="AA32" s="5"/>
      <c r="AB32" s="188"/>
      <c r="AC32" s="188"/>
      <c r="AD32" s="5"/>
      <c r="AE32" s="5"/>
      <c r="AF32" s="5"/>
      <c r="AG32" s="5"/>
      <c r="AH32" s="1"/>
    </row>
    <row r="33" spans="1:33" customFormat="1">
      <c r="A33">
        <f t="shared" ref="A33" si="58">A31+1</f>
        <v>14</v>
      </c>
      <c r="B33" s="121" t="str">
        <f t="shared" ref="B33" si="59">B31</f>
        <v>Курский район</v>
      </c>
      <c r="C33" s="23">
        <f t="shared" si="29"/>
        <v>0</v>
      </c>
      <c r="D33" s="87" t="str">
        <f>'2026 год_ИСХ'!B34</f>
        <v>Щетинский сельсовет</v>
      </c>
      <c r="E33" s="133" t="str">
        <f>'2026 год_ИСХ'!G34</f>
        <v>закрытая</v>
      </c>
      <c r="F33" s="87" t="str">
        <f>'2026 год_ИСХ'!C34</f>
        <v xml:space="preserve">ГУПКО "Курскоблжилкомхоз" </v>
      </c>
      <c r="G33" s="243">
        <v>4632024035</v>
      </c>
      <c r="H33" s="114" t="e">
        <f>I33+J33</f>
        <v>#REF!</v>
      </c>
      <c r="I33" s="115" t="e">
        <f>L33+O33</f>
        <v>#REF!</v>
      </c>
      <c r="J33" s="115" t="e">
        <f>M33+P33</f>
        <v>#REF!</v>
      </c>
      <c r="K33" s="111" t="e">
        <f>L33+M33</f>
        <v>#REF!</v>
      </c>
      <c r="L33" s="208" t="e">
        <f>'2026 год_ИСХ'!#REF!+'2026 год_ИСХ'!#REF!</f>
        <v>#REF!</v>
      </c>
      <c r="M33" s="96" t="e">
        <f>'2026 год_ИСХ'!#REF!+'2026 год_ИСХ'!#REF!</f>
        <v>#REF!</v>
      </c>
      <c r="N33" s="97" t="e">
        <f>O33+P33</f>
        <v>#REF!</v>
      </c>
      <c r="O33" s="95" t="e">
        <f>'2026 год_ИСХ'!#REF!</f>
        <v>#REF!</v>
      </c>
      <c r="P33" s="96" t="e">
        <f>'2026 год_ИСХ'!#REF!</f>
        <v>#REF!</v>
      </c>
      <c r="Q33" s="120" t="e">
        <f>R33+S33</f>
        <v>#REF!</v>
      </c>
      <c r="R33" s="119" t="e">
        <f>U33+X33</f>
        <v>#REF!</v>
      </c>
      <c r="S33" s="117" t="e">
        <f>V33+Y33</f>
        <v>#REF!</v>
      </c>
      <c r="T33" s="249" t="e">
        <f>U33+V33</f>
        <v>#REF!</v>
      </c>
      <c r="U33" s="95" t="e">
        <f>'2026 год_ИСХ'!#REF!+'2026 год_ИСХ'!#REF!</f>
        <v>#REF!</v>
      </c>
      <c r="V33" s="95" t="e">
        <f>'2026 год_ИСХ'!#REF!+'2026 год_ИСХ'!#REF!</f>
        <v>#REF!</v>
      </c>
      <c r="W33" s="25" t="e">
        <f>X33+Y33</f>
        <v>#REF!</v>
      </c>
      <c r="X33" s="95" t="e">
        <f>'2026 год_ИСХ'!#REF!</f>
        <v>#REF!</v>
      </c>
      <c r="Y33" s="94" t="e">
        <f>'2026 год_ИСХ'!#REF!</f>
        <v>#REF!</v>
      </c>
      <c r="Z33" s="88">
        <f>'2026 год_ИСХ'!AA35</f>
        <v>4580.9901999999993</v>
      </c>
      <c r="AA33" s="90">
        <f>'2026 год_ИСХ'!AD35</f>
        <v>5497.1858000000002</v>
      </c>
      <c r="AB33" s="90">
        <f>'2026 год_ИСХ'!Z35</f>
        <v>0</v>
      </c>
      <c r="AC33" s="90">
        <f>'2026 год_ИСХ'!AC35</f>
        <v>0</v>
      </c>
      <c r="AD33" s="90">
        <f>'2026 год_ИСХ'!AA34</f>
        <v>0</v>
      </c>
      <c r="AE33" s="90">
        <f>'2026 год_ИСХ'!AD34</f>
        <v>0</v>
      </c>
      <c r="AF33" s="90">
        <f>'2026 год_ИСХ'!Z34</f>
        <v>0</v>
      </c>
      <c r="AG33" s="90">
        <f>'2026 год_ИСХ'!AC34</f>
        <v>0</v>
      </c>
    </row>
    <row r="34" spans="1:33" customFormat="1">
      <c r="B34" s="121"/>
      <c r="C34" s="23"/>
      <c r="D34" s="87"/>
      <c r="E34" s="133"/>
      <c r="F34" s="87"/>
      <c r="G34" s="125"/>
      <c r="H34" s="114"/>
      <c r="I34" s="115"/>
      <c r="J34" s="115"/>
      <c r="K34" s="111"/>
      <c r="L34" s="208"/>
      <c r="M34" s="96"/>
      <c r="N34" s="97"/>
      <c r="O34" s="95"/>
      <c r="P34" s="96"/>
      <c r="Q34" s="120"/>
      <c r="R34" s="119"/>
      <c r="S34" s="117"/>
      <c r="T34" s="107"/>
      <c r="U34" s="95"/>
      <c r="V34" s="95"/>
      <c r="W34" s="25"/>
      <c r="X34" s="95"/>
      <c r="Y34" s="94"/>
      <c r="Z34" s="88"/>
      <c r="AA34" s="90"/>
      <c r="AB34" s="90"/>
      <c r="AC34" s="90"/>
      <c r="AD34" s="90"/>
      <c r="AE34" s="90"/>
      <c r="AF34" s="90"/>
      <c r="AG34" s="90"/>
    </row>
    <row r="35" spans="1:33" customFormat="1">
      <c r="A35">
        <f t="shared" ref="A35" si="60">A33+1</f>
        <v>15</v>
      </c>
      <c r="B35" s="121" t="str">
        <f t="shared" ref="B35" si="61">B33</f>
        <v>Курский район</v>
      </c>
      <c r="C35" s="23">
        <f t="shared" si="29"/>
        <v>0</v>
      </c>
      <c r="D35" s="87" t="str">
        <f>'2026 год_ИСХ'!B36</f>
        <v>Щетинский сельсовет</v>
      </c>
      <c r="E35" s="133" t="str">
        <f>'2026 год_ИСХ'!G36</f>
        <v>закрытая</v>
      </c>
      <c r="F35" s="87" t="str">
        <f>'2026 год_ИСХ'!C36</f>
        <v>МУП ЖКХ "Родник"</v>
      </c>
      <c r="G35" s="244">
        <v>4611013586</v>
      </c>
      <c r="H35" s="114" t="e">
        <f>I35+J35</f>
        <v>#REF!</v>
      </c>
      <c r="I35" s="115" t="e">
        <f>L35+O35</f>
        <v>#REF!</v>
      </c>
      <c r="J35" s="115" t="e">
        <f>M35+P35</f>
        <v>#REF!</v>
      </c>
      <c r="K35" s="111" t="e">
        <f>L35+M35</f>
        <v>#REF!</v>
      </c>
      <c r="L35" s="110" t="e">
        <f>'2026 год_ИСХ'!#REF!+'2026 год_ИСХ'!#REF!</f>
        <v>#REF!</v>
      </c>
      <c r="M35" s="96" t="e">
        <f>'2026 год_ИСХ'!#REF!+'2026 год_ИСХ'!#REF!</f>
        <v>#REF!</v>
      </c>
      <c r="N35" s="97" t="e">
        <f>O35+P35</f>
        <v>#REF!</v>
      </c>
      <c r="O35" s="95" t="e">
        <f>'2026 год_ИСХ'!#REF!</f>
        <v>#REF!</v>
      </c>
      <c r="P35" s="96" t="e">
        <f>'2026 год_ИСХ'!#REF!</f>
        <v>#REF!</v>
      </c>
      <c r="Q35" s="120" t="e">
        <f>R35+S35</f>
        <v>#REF!</v>
      </c>
      <c r="R35" s="119" t="e">
        <f>U35+X35</f>
        <v>#REF!</v>
      </c>
      <c r="S35" s="117" t="e">
        <f>V35+Y35</f>
        <v>#REF!</v>
      </c>
      <c r="T35" s="249" t="e">
        <f>U35+V35</f>
        <v>#REF!</v>
      </c>
      <c r="U35" s="95" t="e">
        <f>'2026 год_ИСХ'!#REF!+'2026 год_ИСХ'!#REF!</f>
        <v>#REF!</v>
      </c>
      <c r="V35" s="95" t="e">
        <f>'2026 год_ИСХ'!#REF!+'2026 год_ИСХ'!#REF!</f>
        <v>#REF!</v>
      </c>
      <c r="W35" s="25" t="e">
        <f>X35+Y35</f>
        <v>#REF!</v>
      </c>
      <c r="X35" s="95" t="e">
        <f>'2026 год_ИСХ'!#REF!</f>
        <v>#REF!</v>
      </c>
      <c r="Y35" s="94" t="e">
        <f>'2026 год_ИСХ'!#REF!</f>
        <v>#REF!</v>
      </c>
      <c r="Z35" s="88">
        <f>'2026 год_ИСХ'!AA37</f>
        <v>0</v>
      </c>
      <c r="AA35" s="90">
        <f>'2026 год_ИСХ'!AD37</f>
        <v>0</v>
      </c>
      <c r="AB35" s="90">
        <f>'2026 год_ИСХ'!Z37</f>
        <v>3595.17</v>
      </c>
      <c r="AC35" s="90">
        <f>'2026 год_ИСХ'!AC37</f>
        <v>4043.51</v>
      </c>
      <c r="AD35" s="90">
        <f>'2026 год_ИСХ'!AA36</f>
        <v>0</v>
      </c>
      <c r="AE35" s="90">
        <f>'2026 год_ИСХ'!AD36</f>
        <v>0</v>
      </c>
      <c r="AF35" s="90">
        <f>'2026 год_ИСХ'!Z36</f>
        <v>38.869999999999997</v>
      </c>
      <c r="AG35" s="90">
        <f>'2026 год_ИСХ'!AC36</f>
        <v>45.16</v>
      </c>
    </row>
    <row r="36" spans="1:33" customFormat="1">
      <c r="B36" s="121"/>
      <c r="C36" s="23"/>
      <c r="D36" s="87"/>
      <c r="E36" s="133"/>
      <c r="F36" s="87"/>
      <c r="G36" s="125"/>
      <c r="H36" s="114"/>
      <c r="I36" s="115"/>
      <c r="J36" s="115"/>
      <c r="K36" s="111"/>
      <c r="L36" s="110"/>
      <c r="M36" s="96"/>
      <c r="N36" s="97"/>
      <c r="O36" s="95"/>
      <c r="P36" s="96"/>
      <c r="Q36" s="120"/>
      <c r="R36" s="119"/>
      <c r="S36" s="117"/>
      <c r="T36" s="107"/>
      <c r="U36" s="95"/>
      <c r="V36" s="95"/>
      <c r="W36" s="25"/>
      <c r="X36" s="95"/>
      <c r="Y36" s="94"/>
      <c r="Z36" s="88"/>
      <c r="AA36" s="90"/>
      <c r="AB36" s="90"/>
      <c r="AC36" s="90"/>
      <c r="AD36" s="90"/>
      <c r="AE36" s="90"/>
      <c r="AF36" s="90"/>
      <c r="AG36" s="90"/>
    </row>
    <row r="37" spans="1:33" customFormat="1">
      <c r="A37">
        <f t="shared" ref="A37" si="62">A35+1</f>
        <v>16</v>
      </c>
      <c r="B37" s="121" t="str">
        <f t="shared" ref="B37" si="63">B35</f>
        <v>Курский район</v>
      </c>
      <c r="C37" s="23">
        <f t="shared" si="29"/>
        <v>0</v>
      </c>
      <c r="D37" s="87" t="str">
        <f>'2026 год_ИСХ'!B38</f>
        <v xml:space="preserve">Ворошневский сельсовет
</v>
      </c>
      <c r="E37" s="133" t="str">
        <f>'2026 год_ИСХ'!G38</f>
        <v>закрытая</v>
      </c>
      <c r="F37" s="87" t="str">
        <f>'2026 год_ИСХ'!C38</f>
        <v>МУП ЖКХ "Родник"</v>
      </c>
      <c r="G37" s="244">
        <v>4611013586</v>
      </c>
      <c r="H37" s="114" t="e">
        <f>I37+J37</f>
        <v>#REF!</v>
      </c>
      <c r="I37" s="115" t="e">
        <f>L37+O37</f>
        <v>#REF!</v>
      </c>
      <c r="J37" s="115" t="e">
        <f>M37+P37</f>
        <v>#REF!</v>
      </c>
      <c r="K37" s="111" t="e">
        <f>L37+M37</f>
        <v>#REF!</v>
      </c>
      <c r="L37" s="110" t="e">
        <f>'2026 год_ИСХ'!#REF!+'2026 год_ИСХ'!#REF!</f>
        <v>#REF!</v>
      </c>
      <c r="M37" s="96" t="e">
        <f>'2026 год_ИСХ'!#REF!+'2026 год_ИСХ'!#REF!</f>
        <v>#REF!</v>
      </c>
      <c r="N37" s="97" t="e">
        <f>O37+P37</f>
        <v>#REF!</v>
      </c>
      <c r="O37" s="95" t="e">
        <f>'2026 год_ИСХ'!#REF!</f>
        <v>#REF!</v>
      </c>
      <c r="P37" s="96" t="e">
        <f>'2026 год_ИСХ'!#REF!</f>
        <v>#REF!</v>
      </c>
      <c r="Q37" s="120" t="e">
        <f>R37+S37</f>
        <v>#REF!</v>
      </c>
      <c r="R37" s="119" t="e">
        <f>U37+X37</f>
        <v>#REF!</v>
      </c>
      <c r="S37" s="117" t="e">
        <f>V37+Y37</f>
        <v>#REF!</v>
      </c>
      <c r="T37" s="249" t="e">
        <f>U37+V37</f>
        <v>#REF!</v>
      </c>
      <c r="U37" s="95" t="e">
        <f>'2026 год_ИСХ'!#REF!+'2026 год_ИСХ'!#REF!</f>
        <v>#REF!</v>
      </c>
      <c r="V37" s="95" t="e">
        <f>'2026 год_ИСХ'!#REF!+'2026 год_ИСХ'!#REF!</f>
        <v>#REF!</v>
      </c>
      <c r="W37" s="25" t="e">
        <f>X37+Y37</f>
        <v>#REF!</v>
      </c>
      <c r="X37" s="95" t="e">
        <f>'2026 год_ИСХ'!#REF!</f>
        <v>#REF!</v>
      </c>
      <c r="Y37" s="94" t="e">
        <f>'2026 год_ИСХ'!#REF!</f>
        <v>#REF!</v>
      </c>
      <c r="Z37" s="88">
        <f>'2026 год_ИСХ'!AA39</f>
        <v>0</v>
      </c>
      <c r="AA37" s="90">
        <f>'2026 год_ИСХ'!AD39</f>
        <v>0</v>
      </c>
      <c r="AB37" s="90">
        <f>'2026 год_ИСХ'!Z39</f>
        <v>3479.78</v>
      </c>
      <c r="AC37" s="90">
        <f>'2026 год_ИСХ'!AC39</f>
        <v>4043.51</v>
      </c>
      <c r="AD37" s="90">
        <f>'2026 год_ИСХ'!AA38</f>
        <v>0</v>
      </c>
      <c r="AE37" s="90">
        <f>'2026 год_ИСХ'!AD38</f>
        <v>0</v>
      </c>
      <c r="AF37" s="90">
        <f>'2026 год_ИСХ'!Z38</f>
        <v>60.3</v>
      </c>
      <c r="AG37" s="90">
        <f>'2026 год_ИСХ'!AC38</f>
        <v>66.099999999999994</v>
      </c>
    </row>
    <row r="38" spans="1:33" customFormat="1">
      <c r="B38" s="121"/>
      <c r="C38" s="23"/>
      <c r="D38" s="87"/>
      <c r="E38" s="133"/>
      <c r="F38" s="87"/>
      <c r="G38" s="125"/>
      <c r="H38" s="114"/>
      <c r="I38" s="115"/>
      <c r="J38" s="115"/>
      <c r="K38" s="111"/>
      <c r="L38" s="110"/>
      <c r="M38" s="96"/>
      <c r="N38" s="97"/>
      <c r="O38" s="95"/>
      <c r="P38" s="96"/>
      <c r="Q38" s="120"/>
      <c r="R38" s="119"/>
      <c r="S38" s="117"/>
      <c r="T38" s="107"/>
      <c r="U38" s="95"/>
      <c r="V38" s="95"/>
      <c r="W38" s="25"/>
      <c r="X38" s="95"/>
      <c r="Y38" s="94"/>
      <c r="Z38" s="88"/>
      <c r="AA38" s="90"/>
      <c r="AB38" s="90"/>
      <c r="AC38" s="90"/>
      <c r="AD38" s="90"/>
      <c r="AE38" s="90"/>
      <c r="AF38" s="90"/>
      <c r="AG38" s="90"/>
    </row>
    <row r="39" spans="1:33" customFormat="1">
      <c r="A39">
        <f t="shared" ref="A39" si="64">A37+1</f>
        <v>17</v>
      </c>
      <c r="B39" s="121" t="str">
        <f>'2026 год_ИСХ'!A40</f>
        <v>Курчатовский район</v>
      </c>
      <c r="C39" s="23">
        <f t="shared" si="29"/>
        <v>0</v>
      </c>
      <c r="D39" s="87" t="str">
        <f>'2026 год_ИСХ'!B40</f>
        <v>п.им. К.Либкнехта</v>
      </c>
      <c r="E39" s="133" t="str">
        <f>'2026 год_ИСХ'!G40</f>
        <v>закрытая</v>
      </c>
      <c r="F39" s="87" t="str">
        <f>'2026 год_ИСХ'!C40</f>
        <v xml:space="preserve">ГУПКО "Курскоблжилкомхоз"                              </v>
      </c>
      <c r="G39" s="243">
        <v>4632024035</v>
      </c>
      <c r="H39" s="114" t="e">
        <f>I39+J39</f>
        <v>#REF!</v>
      </c>
      <c r="I39" s="115" t="e">
        <f>L39+O39</f>
        <v>#REF!</v>
      </c>
      <c r="J39" s="115" t="e">
        <f>M39+P39</f>
        <v>#REF!</v>
      </c>
      <c r="K39" s="111" t="e">
        <f>L39+M39</f>
        <v>#REF!</v>
      </c>
      <c r="L39" s="110" t="e">
        <f>'2026 год_ИСХ'!#REF!+'2026 год_ИСХ'!#REF!</f>
        <v>#REF!</v>
      </c>
      <c r="M39" s="96" t="e">
        <f>'2026 год_ИСХ'!#REF!+'2026 год_ИСХ'!#REF!</f>
        <v>#REF!</v>
      </c>
      <c r="N39" s="97" t="e">
        <f>O39+P39</f>
        <v>#REF!</v>
      </c>
      <c r="O39" s="95" t="e">
        <f>'2026 год_ИСХ'!#REF!</f>
        <v>#REF!</v>
      </c>
      <c r="P39" s="96" t="e">
        <f>'2026 год_ИСХ'!#REF!</f>
        <v>#REF!</v>
      </c>
      <c r="Q39" s="120" t="e">
        <f>R39+S39</f>
        <v>#REF!</v>
      </c>
      <c r="R39" s="119" t="e">
        <f>U39+X39</f>
        <v>#REF!</v>
      </c>
      <c r="S39" s="117" t="e">
        <f>V39+Y39</f>
        <v>#REF!</v>
      </c>
      <c r="T39" s="249" t="e">
        <f>U39+V39</f>
        <v>#REF!</v>
      </c>
      <c r="U39" s="95" t="e">
        <f>'2026 год_ИСХ'!#REF!+'2026 год_ИСХ'!#REF!</f>
        <v>#REF!</v>
      </c>
      <c r="V39" s="95" t="e">
        <f>'2026 год_ИСХ'!#REF!+'2026 год_ИСХ'!#REF!</f>
        <v>#REF!</v>
      </c>
      <c r="W39" s="25" t="e">
        <f>X39+Y39</f>
        <v>#REF!</v>
      </c>
      <c r="X39" s="95" t="e">
        <f>'2026 год_ИСХ'!#REF!</f>
        <v>#REF!</v>
      </c>
      <c r="Y39" s="94" t="e">
        <f>'2026 год_ИСХ'!#REF!</f>
        <v>#REF!</v>
      </c>
      <c r="Z39" s="88">
        <f>'2026 год_ИСХ'!AA41</f>
        <v>4580.9901999999993</v>
      </c>
      <c r="AA39" s="90">
        <f>'2026 год_ИСХ'!AD41</f>
        <v>5497.1858000000002</v>
      </c>
      <c r="AB39" s="90">
        <f>'2026 год_ИСХ'!Z41</f>
        <v>0</v>
      </c>
      <c r="AC39" s="90">
        <f>'2026 год_ИСХ'!AC41</f>
        <v>0</v>
      </c>
      <c r="AD39" s="90">
        <f>'2026 год_ИСХ'!AA40</f>
        <v>79.592799999999997</v>
      </c>
      <c r="AE39" s="90">
        <f>'2026 год_ИСХ'!AD40</f>
        <v>83.008800000000008</v>
      </c>
      <c r="AF39" s="90">
        <f>'2026 год_ИСХ'!Z40</f>
        <v>0</v>
      </c>
      <c r="AG39" s="90">
        <f>'2026 год_ИСХ'!AC40</f>
        <v>0</v>
      </c>
    </row>
    <row r="40" spans="1:33" customFormat="1">
      <c r="B40" s="121"/>
      <c r="C40" s="23"/>
      <c r="D40" s="87"/>
      <c r="E40" s="133"/>
      <c r="F40" s="87"/>
      <c r="G40" s="125"/>
      <c r="H40" s="114"/>
      <c r="I40" s="115"/>
      <c r="J40" s="115"/>
      <c r="K40" s="111"/>
      <c r="L40" s="110"/>
      <c r="M40" s="96"/>
      <c r="N40" s="97"/>
      <c r="O40" s="95"/>
      <c r="P40" s="96"/>
      <c r="Q40" s="120"/>
      <c r="R40" s="119"/>
      <c r="S40" s="117"/>
      <c r="T40" s="107"/>
      <c r="U40" s="95"/>
      <c r="V40" s="95"/>
      <c r="W40" s="25"/>
      <c r="X40" s="95"/>
      <c r="Y40" s="94"/>
      <c r="Z40" s="88"/>
      <c r="AA40" s="90"/>
      <c r="AB40" s="90"/>
      <c r="AC40" s="90"/>
      <c r="AD40" s="90"/>
      <c r="AE40" s="90"/>
      <c r="AF40" s="90"/>
      <c r="AG40" s="90"/>
    </row>
    <row r="41" spans="1:33" customFormat="1">
      <c r="A41">
        <f t="shared" ref="A41" si="65">A39+1</f>
        <v>18</v>
      </c>
      <c r="B41" s="121" t="str">
        <f>'2026 год_ИСХ'!A42</f>
        <v>Медвенский район</v>
      </c>
      <c r="C41" s="23">
        <f t="shared" si="29"/>
        <v>0</v>
      </c>
      <c r="D41" s="87" t="str">
        <f>'2026 год_ИСХ'!B42</f>
        <v xml:space="preserve"> п. Медвенка</v>
      </c>
      <c r="E41" s="133" t="str">
        <f>'2026 год_ИСХ'!G42</f>
        <v>закрытая</v>
      </c>
      <c r="F41" s="87" t="str">
        <f>'2026 год_ИСХ'!C42</f>
        <v xml:space="preserve">ГУПКО "Курскоблжилкомхоз"                              </v>
      </c>
      <c r="G41" s="243">
        <v>4632024035</v>
      </c>
      <c r="H41" s="114" t="e">
        <f>I41+J41</f>
        <v>#REF!</v>
      </c>
      <c r="I41" s="115" t="e">
        <f>L41+O41</f>
        <v>#REF!</v>
      </c>
      <c r="J41" s="115" t="e">
        <f>M41+P41</f>
        <v>#REF!</v>
      </c>
      <c r="K41" s="111" t="e">
        <f>L41+M41</f>
        <v>#REF!</v>
      </c>
      <c r="L41" s="110" t="e">
        <f>'2026 год_ИСХ'!#REF!+'2026 год_ИСХ'!#REF!</f>
        <v>#REF!</v>
      </c>
      <c r="M41" s="96" t="e">
        <f>'2026 год_ИСХ'!#REF!+'2026 год_ИСХ'!#REF!</f>
        <v>#REF!</v>
      </c>
      <c r="N41" s="97" t="e">
        <f>O41+P41</f>
        <v>#REF!</v>
      </c>
      <c r="O41" s="95" t="e">
        <f>'2026 год_ИСХ'!#REF!</f>
        <v>#REF!</v>
      </c>
      <c r="P41" s="96" t="e">
        <f>'2026 год_ИСХ'!#REF!</f>
        <v>#REF!</v>
      </c>
      <c r="Q41" s="120" t="e">
        <f>R41+S41</f>
        <v>#REF!</v>
      </c>
      <c r="R41" s="119" t="e">
        <f>U41+X41</f>
        <v>#REF!</v>
      </c>
      <c r="S41" s="117" t="e">
        <f>V41+Y41</f>
        <v>#REF!</v>
      </c>
      <c r="T41" s="249" t="e">
        <f>U41+V41</f>
        <v>#REF!</v>
      </c>
      <c r="U41" s="95" t="e">
        <f>'2026 год_ИСХ'!#REF!+'2026 год_ИСХ'!#REF!</f>
        <v>#REF!</v>
      </c>
      <c r="V41" s="95" t="e">
        <f>'2026 год_ИСХ'!#REF!+'2026 год_ИСХ'!#REF!</f>
        <v>#REF!</v>
      </c>
      <c r="W41" s="25" t="e">
        <f>X41+Y41</f>
        <v>#REF!</v>
      </c>
      <c r="X41" s="95" t="e">
        <f>'2026 год_ИСХ'!#REF!</f>
        <v>#REF!</v>
      </c>
      <c r="Y41" s="94" t="e">
        <f>'2026 год_ИСХ'!#REF!</f>
        <v>#REF!</v>
      </c>
      <c r="Z41" s="88">
        <f>'2026 год_ИСХ'!AA43</f>
        <v>4580.9901999999993</v>
      </c>
      <c r="AA41" s="90">
        <f>'2026 год_ИСХ'!AD43</f>
        <v>5497.1858000000002</v>
      </c>
      <c r="AB41" s="90">
        <f>'2026 год_ИСХ'!Z43</f>
        <v>0</v>
      </c>
      <c r="AC41" s="90">
        <f>'2026 год_ИСХ'!AC43</f>
        <v>0</v>
      </c>
      <c r="AD41" s="90">
        <f>'2026 год_ИСХ'!AA42</f>
        <v>51.252199999999995</v>
      </c>
      <c r="AE41" s="90">
        <f>'2026 год_ИСХ'!AD42</f>
        <v>53.1188</v>
      </c>
      <c r="AF41" s="90">
        <f>'2026 год_ИСХ'!Z42</f>
        <v>0</v>
      </c>
      <c r="AG41" s="90">
        <f>'2026 год_ИСХ'!AC42</f>
        <v>0</v>
      </c>
    </row>
    <row r="42" spans="1:33" customFormat="1">
      <c r="B42" s="121"/>
      <c r="C42" s="23"/>
      <c r="D42" s="87"/>
      <c r="E42" s="133"/>
      <c r="F42" s="87"/>
      <c r="G42" s="125"/>
      <c r="H42" s="114"/>
      <c r="I42" s="115"/>
      <c r="J42" s="115"/>
      <c r="K42" s="111"/>
      <c r="L42" s="208"/>
      <c r="M42" s="96"/>
      <c r="N42" s="97"/>
      <c r="O42" s="95"/>
      <c r="P42" s="96"/>
      <c r="Q42" s="120"/>
      <c r="R42" s="119"/>
      <c r="S42" s="117"/>
      <c r="T42" s="107"/>
      <c r="U42" s="95"/>
      <c r="V42" s="95"/>
      <c r="W42" s="25"/>
      <c r="X42" s="95"/>
      <c r="Y42" s="94"/>
      <c r="Z42" s="88"/>
      <c r="AA42" s="90"/>
      <c r="AB42" s="90"/>
      <c r="AC42" s="90"/>
      <c r="AD42" s="90"/>
      <c r="AE42" s="90"/>
      <c r="AF42" s="90"/>
      <c r="AG42" s="90"/>
    </row>
    <row r="43" spans="1:33" customFormat="1">
      <c r="A43">
        <f t="shared" ref="A43" si="66">A41+1</f>
        <v>19</v>
      </c>
      <c r="B43" s="121" t="str">
        <f>'2026 год_ИСХ'!A44</f>
        <v>Обоянский район</v>
      </c>
      <c r="C43" s="23">
        <f t="shared" si="29"/>
        <v>0</v>
      </c>
      <c r="D43" s="87" t="str">
        <f>'2026 год_ИСХ'!B44</f>
        <v>г. Обоянь</v>
      </c>
      <c r="E43" s="133" t="str">
        <f>'2026 год_ИСХ'!G44</f>
        <v>закрытая</v>
      </c>
      <c r="F43" s="87" t="str">
        <f>'2026 год_ИСХ'!C44</f>
        <v>ООО "Обоянские Коммунальные Тепловые Сети"</v>
      </c>
      <c r="G43" s="244">
        <v>4616008283</v>
      </c>
      <c r="H43" s="114" t="e">
        <f>I43+J43</f>
        <v>#REF!</v>
      </c>
      <c r="I43" s="115" t="e">
        <f>L43+O43</f>
        <v>#REF!</v>
      </c>
      <c r="J43" s="115" t="e">
        <f>M43+P43</f>
        <v>#REF!</v>
      </c>
      <c r="K43" s="111" t="e">
        <f>L43+M43</f>
        <v>#REF!</v>
      </c>
      <c r="L43" s="110" t="e">
        <f>'2026 год_ИСХ'!#REF!+'2026 год_ИСХ'!#REF!</f>
        <v>#REF!</v>
      </c>
      <c r="M43" s="96" t="e">
        <f>'2026 год_ИСХ'!#REF!+'2026 год_ИСХ'!#REF!</f>
        <v>#REF!</v>
      </c>
      <c r="N43" s="97" t="e">
        <f>O43+P43</f>
        <v>#REF!</v>
      </c>
      <c r="O43" s="95" t="e">
        <f>'2026 год_ИСХ'!#REF!</f>
        <v>#REF!</v>
      </c>
      <c r="P43" s="96" t="e">
        <f>'2026 год_ИСХ'!#REF!</f>
        <v>#REF!</v>
      </c>
      <c r="Q43" s="120" t="e">
        <f>R43+S43</f>
        <v>#REF!</v>
      </c>
      <c r="R43" s="119" t="e">
        <f>U43+X43</f>
        <v>#REF!</v>
      </c>
      <c r="S43" s="117" t="e">
        <f>V43+Y43</f>
        <v>#REF!</v>
      </c>
      <c r="T43" s="249" t="e">
        <f>U43+V43</f>
        <v>#REF!</v>
      </c>
      <c r="U43" s="95" t="e">
        <f>'2026 год_ИСХ'!#REF!+'2026 год_ИСХ'!#REF!</f>
        <v>#REF!</v>
      </c>
      <c r="V43" s="95" t="e">
        <f>'2026 год_ИСХ'!#REF!+'2026 год_ИСХ'!#REF!</f>
        <v>#REF!</v>
      </c>
      <c r="W43" s="25" t="e">
        <f>X43+Y43</f>
        <v>#REF!</v>
      </c>
      <c r="X43" s="95" t="e">
        <f>'2026 год_ИСХ'!#REF!</f>
        <v>#REF!</v>
      </c>
      <c r="Y43" s="94" t="e">
        <f>'2026 год_ИСХ'!#REF!</f>
        <v>#REF!</v>
      </c>
      <c r="Z43" s="88">
        <f>'2026 год_ИСХ'!AA45</f>
        <v>4578.93</v>
      </c>
      <c r="AA43" s="90">
        <f>'2026 год_ИСХ'!AD45</f>
        <v>5309.94</v>
      </c>
      <c r="AB43" s="90">
        <f>'2026 год_ИСХ'!Z45</f>
        <v>0</v>
      </c>
      <c r="AC43" s="90">
        <f>'2026 год_ИСХ'!AC45</f>
        <v>0</v>
      </c>
      <c r="AD43" s="90">
        <f>'2026 год_ИСХ'!AA44</f>
        <v>0</v>
      </c>
      <c r="AE43" s="90">
        <f>'2026 год_ИСХ'!AD44</f>
        <v>0</v>
      </c>
      <c r="AF43" s="90">
        <f>'2026 год_ИСХ'!Z44</f>
        <v>0</v>
      </c>
      <c r="AG43" s="90">
        <f>'2026 год_ИСХ'!AC44</f>
        <v>0</v>
      </c>
    </row>
    <row r="44" spans="1:33" customFormat="1">
      <c r="B44" s="121"/>
      <c r="C44" s="23"/>
      <c r="D44" s="87"/>
      <c r="E44" s="133"/>
      <c r="F44" s="87"/>
      <c r="G44" s="125"/>
      <c r="H44" s="114"/>
      <c r="I44" s="115"/>
      <c r="J44" s="115"/>
      <c r="K44" s="111"/>
      <c r="L44" s="208"/>
      <c r="M44" s="96"/>
      <c r="N44" s="97"/>
      <c r="O44" s="95"/>
      <c r="P44" s="96"/>
      <c r="Q44" s="120"/>
      <c r="R44" s="119"/>
      <c r="S44" s="117"/>
      <c r="T44" s="107"/>
      <c r="U44" s="95"/>
      <c r="V44" s="95"/>
      <c r="W44" s="25"/>
      <c r="X44" s="95"/>
      <c r="Y44" s="94"/>
      <c r="Z44" s="88"/>
      <c r="AA44" s="90"/>
      <c r="AB44" s="90"/>
      <c r="AC44" s="90"/>
      <c r="AD44" s="90"/>
      <c r="AE44" s="90"/>
      <c r="AF44" s="90"/>
      <c r="AG44" s="90"/>
    </row>
    <row r="45" spans="1:33" customFormat="1">
      <c r="A45">
        <f t="shared" ref="A45" si="67">A43+1</f>
        <v>20</v>
      </c>
      <c r="B45" s="121" t="str">
        <f>B43</f>
        <v>Обоянский район</v>
      </c>
      <c r="C45" s="23">
        <f t="shared" si="29"/>
        <v>0</v>
      </c>
      <c r="D45" s="87" t="str">
        <f>'2026 год_ИСХ'!B46</f>
        <v>г. Обоянь</v>
      </c>
      <c r="E45" s="133" t="str">
        <f>'2026 год_ИСХ'!G46</f>
        <v>открытая</v>
      </c>
      <c r="F45" s="87" t="str">
        <f>'2026 год_ИСХ'!C46</f>
        <v>ООО "Обоянские Коммунальные Тепловые Сети"</v>
      </c>
      <c r="G45" s="244">
        <v>4616008283</v>
      </c>
      <c r="H45" s="114" t="e">
        <f>I45+J45</f>
        <v>#REF!</v>
      </c>
      <c r="I45" s="115" t="e">
        <f>L45+O45</f>
        <v>#REF!</v>
      </c>
      <c r="J45" s="115" t="e">
        <f>M45+P45</f>
        <v>#REF!</v>
      </c>
      <c r="K45" s="111" t="e">
        <f>L45+M45</f>
        <v>#REF!</v>
      </c>
      <c r="L45" s="110" t="e">
        <f>'2026 год_ИСХ'!#REF!+'2026 год_ИСХ'!#REF!</f>
        <v>#REF!</v>
      </c>
      <c r="M45" s="96" t="e">
        <f>'2026 год_ИСХ'!#REF!+'2026 год_ИСХ'!#REF!</f>
        <v>#REF!</v>
      </c>
      <c r="N45" s="97" t="e">
        <f>O45+P45</f>
        <v>#REF!</v>
      </c>
      <c r="O45" s="95" t="e">
        <f>'2026 год_ИСХ'!#REF!</f>
        <v>#REF!</v>
      </c>
      <c r="P45" s="96" t="e">
        <f>'2026 год_ИСХ'!#REF!</f>
        <v>#REF!</v>
      </c>
      <c r="Q45" s="120" t="e">
        <f>R45+S45</f>
        <v>#REF!</v>
      </c>
      <c r="R45" s="119" t="e">
        <f>U45+X45</f>
        <v>#REF!</v>
      </c>
      <c r="S45" s="117" t="e">
        <f>V45+Y45</f>
        <v>#REF!</v>
      </c>
      <c r="T45" s="107" t="e">
        <f>U45+V45</f>
        <v>#REF!</v>
      </c>
      <c r="U45" s="95" t="e">
        <f>'2026 год_ИСХ'!#REF!+'2026 год_ИСХ'!#REF!</f>
        <v>#REF!</v>
      </c>
      <c r="V45" s="95" t="e">
        <f>'2026 год_ИСХ'!#REF!+'2026 год_ИСХ'!#REF!</f>
        <v>#REF!</v>
      </c>
      <c r="W45" s="25" t="e">
        <f>X45+Y45</f>
        <v>#REF!</v>
      </c>
      <c r="X45" s="95" t="e">
        <f>'2026 год_ИСХ'!#REF!</f>
        <v>#REF!</v>
      </c>
      <c r="Y45" s="94" t="e">
        <f>'2026 год_ИСХ'!#REF!</f>
        <v>#REF!</v>
      </c>
      <c r="Z45" s="88">
        <f>'2026 год_ИСХ'!AA47</f>
        <v>4578.93</v>
      </c>
      <c r="AA45" s="90">
        <f>'2026 год_ИСХ'!AD47</f>
        <v>5309.94</v>
      </c>
      <c r="AB45" s="90">
        <f>'2026 год_ИСХ'!Z47</f>
        <v>3986.88</v>
      </c>
      <c r="AC45" s="90">
        <f>'2026 год_ИСХ'!AC47</f>
        <v>4632.75</v>
      </c>
      <c r="AD45" s="90">
        <f>'2026 год_ИСХ'!AA46</f>
        <v>67.900000000000006</v>
      </c>
      <c r="AE45" s="90">
        <f>'2026 год_ИСХ'!AD46</f>
        <v>72.7</v>
      </c>
      <c r="AF45" s="90">
        <f>'2026 год_ИСХ'!Z46</f>
        <v>64.67</v>
      </c>
      <c r="AG45" s="90">
        <f>'2026 год_ИСХ'!AC46</f>
        <v>72.7</v>
      </c>
    </row>
    <row r="46" spans="1:33" customFormat="1">
      <c r="B46" s="121"/>
      <c r="C46" s="23"/>
      <c r="D46" s="87"/>
      <c r="E46" s="133"/>
      <c r="F46" s="87"/>
      <c r="G46" s="125"/>
      <c r="H46" s="114"/>
      <c r="I46" s="115"/>
      <c r="J46" s="115"/>
      <c r="K46" s="111"/>
      <c r="L46" s="208"/>
      <c r="M46" s="96"/>
      <c r="N46" s="97"/>
      <c r="O46" s="95"/>
      <c r="P46" s="96"/>
      <c r="Q46" s="120"/>
      <c r="R46" s="119"/>
      <c r="S46" s="117"/>
      <c r="T46" s="107"/>
      <c r="U46" s="95"/>
      <c r="V46" s="95"/>
      <c r="W46" s="25"/>
      <c r="X46" s="95"/>
      <c r="Y46" s="94"/>
      <c r="Z46" s="88"/>
      <c r="AA46" s="90"/>
      <c r="AB46" s="90"/>
      <c r="AC46" s="90"/>
      <c r="AD46" s="90"/>
      <c r="AE46" s="90"/>
      <c r="AF46" s="90"/>
      <c r="AG46" s="90"/>
    </row>
    <row r="47" spans="1:33" s="241" customFormat="1">
      <c r="A47">
        <f t="shared" ref="A47" si="68">A45+1</f>
        <v>21</v>
      </c>
      <c r="B47" s="121" t="str">
        <f>'2026 год_ИСХ'!A48</f>
        <v>Октябрьский район</v>
      </c>
      <c r="C47" s="23">
        <f t="shared" si="29"/>
        <v>0</v>
      </c>
      <c r="D47" s="87" t="str">
        <f>'2026 год_ИСХ'!B48</f>
        <v>п.Прямицыно</v>
      </c>
      <c r="E47" s="133" t="str">
        <f>'2026 год_ИСХ'!G48</f>
        <v>закрытая</v>
      </c>
      <c r="F47" s="87" t="str">
        <f>'2026 год_ИСХ'!C48</f>
        <v xml:space="preserve">ООО "Коммунальщик" </v>
      </c>
      <c r="G47" s="246">
        <v>4617004147</v>
      </c>
      <c r="H47" s="114" t="e">
        <f>I47+J47</f>
        <v>#REF!</v>
      </c>
      <c r="I47" s="115" t="e">
        <f>L47+O47</f>
        <v>#REF!</v>
      </c>
      <c r="J47" s="115" t="e">
        <f>M47+P47</f>
        <v>#REF!</v>
      </c>
      <c r="K47" s="111" t="e">
        <f>L47+M47</f>
        <v>#REF!</v>
      </c>
      <c r="L47" s="110" t="e">
        <f>'2026 год_ИСХ'!#REF!+'2026 год_ИСХ'!#REF!</f>
        <v>#REF!</v>
      </c>
      <c r="M47" s="96" t="e">
        <f>'2026 год_ИСХ'!#REF!+'2026 год_ИСХ'!#REF!</f>
        <v>#REF!</v>
      </c>
      <c r="N47" s="97" t="e">
        <f>O47+P47</f>
        <v>#REF!</v>
      </c>
      <c r="O47" s="95" t="e">
        <f>'2026 год_ИСХ'!#REF!</f>
        <v>#REF!</v>
      </c>
      <c r="P47" s="96" t="e">
        <f>'2026 год_ИСХ'!#REF!</f>
        <v>#REF!</v>
      </c>
      <c r="Q47" s="120" t="e">
        <f>R47+S47</f>
        <v>#REF!</v>
      </c>
      <c r="R47" s="119" t="e">
        <f>U47+X47</f>
        <v>#REF!</v>
      </c>
      <c r="S47" s="117" t="e">
        <f>V47+Y47</f>
        <v>#REF!</v>
      </c>
      <c r="T47" s="249" t="e">
        <f>U47+V47</f>
        <v>#REF!</v>
      </c>
      <c r="U47" s="95" t="e">
        <f>'2026 год_ИСХ'!#REF!+'2026 год_ИСХ'!#REF!</f>
        <v>#REF!</v>
      </c>
      <c r="V47" s="95" t="e">
        <f>'2026 год_ИСХ'!#REF!+'2026 год_ИСХ'!#REF!</f>
        <v>#REF!</v>
      </c>
      <c r="W47" s="25" t="e">
        <f>X47+Y47</f>
        <v>#REF!</v>
      </c>
      <c r="X47" s="95" t="e">
        <f>'2026 год_ИСХ'!#REF!</f>
        <v>#REF!</v>
      </c>
      <c r="Y47" s="94" t="e">
        <f>'2026 год_ИСХ'!#REF!</f>
        <v>#REF!</v>
      </c>
      <c r="Z47" s="88">
        <f>'2026 год_ИСХ'!AA49</f>
        <v>5802.99</v>
      </c>
      <c r="AA47" s="90">
        <f>'2026 год_ИСХ'!AD49</f>
        <v>6963.59</v>
      </c>
      <c r="AB47" s="90">
        <f>'2026 год_ИСХ'!Z49</f>
        <v>0</v>
      </c>
      <c r="AC47" s="90">
        <f>'2026 год_ИСХ'!AC49</f>
        <v>0</v>
      </c>
      <c r="AD47" s="90">
        <f>'2026 год_ИСХ'!AA48</f>
        <v>48.44</v>
      </c>
      <c r="AE47" s="90">
        <f>'2026 год_ИСХ'!AD48</f>
        <v>53.96</v>
      </c>
      <c r="AF47" s="90">
        <f>'2026 год_ИСХ'!Z48</f>
        <v>0</v>
      </c>
      <c r="AG47" s="90">
        <f>'2026 год_ИСХ'!AC48</f>
        <v>0</v>
      </c>
    </row>
    <row r="48" spans="1:33" s="241" customFormat="1">
      <c r="A48"/>
      <c r="B48" s="121"/>
      <c r="C48" s="23"/>
      <c r="D48" s="87"/>
      <c r="E48" s="133"/>
      <c r="F48" s="87"/>
      <c r="G48" s="242"/>
      <c r="H48" s="114"/>
      <c r="I48" s="115"/>
      <c r="J48" s="115"/>
      <c r="K48" s="111"/>
      <c r="L48" s="208"/>
      <c r="M48" s="96"/>
      <c r="N48" s="97"/>
      <c r="O48" s="95"/>
      <c r="P48" s="96"/>
      <c r="Q48" s="120"/>
      <c r="R48" s="119"/>
      <c r="S48" s="117"/>
      <c r="T48" s="107"/>
      <c r="U48" s="95"/>
      <c r="V48" s="95"/>
      <c r="W48" s="25"/>
      <c r="X48" s="95"/>
      <c r="Y48" s="94"/>
      <c r="Z48" s="88"/>
      <c r="AA48" s="90"/>
      <c r="AB48" s="90"/>
      <c r="AC48" s="90"/>
      <c r="AD48" s="90"/>
      <c r="AE48" s="90"/>
      <c r="AF48" s="90"/>
      <c r="AG48" s="90"/>
    </row>
    <row r="49" spans="1:33" customFormat="1">
      <c r="A49">
        <f t="shared" ref="A49" si="69">A47+1</f>
        <v>22</v>
      </c>
      <c r="B49" s="121" t="str">
        <f>'2026 год_ИСХ'!A50</f>
        <v>Поныровский район</v>
      </c>
      <c r="C49" s="23">
        <f t="shared" si="29"/>
        <v>0</v>
      </c>
      <c r="D49" s="87" t="str">
        <f>'2026 год_ИСХ'!B50</f>
        <v>п.Поныри</v>
      </c>
      <c r="E49" s="133" t="str">
        <f>'2026 год_ИСХ'!G50</f>
        <v>закрытая</v>
      </c>
      <c r="F49" s="87" t="str">
        <f>'2026 год_ИСХ'!C50</f>
        <v>ООО Теплосети п.Поныри</v>
      </c>
      <c r="G49" s="244">
        <v>4618003724</v>
      </c>
      <c r="H49" s="114" t="e">
        <f>I49+J49</f>
        <v>#REF!</v>
      </c>
      <c r="I49" s="115" t="e">
        <f>L49+O49</f>
        <v>#REF!</v>
      </c>
      <c r="J49" s="115" t="e">
        <f>M49+P49</f>
        <v>#REF!</v>
      </c>
      <c r="K49" s="111" t="e">
        <f>L49+M49</f>
        <v>#REF!</v>
      </c>
      <c r="L49" s="110" t="e">
        <f>'2026 год_ИСХ'!#REF!+'2026 год_ИСХ'!#REF!</f>
        <v>#REF!</v>
      </c>
      <c r="M49" s="96" t="e">
        <f>'2026 год_ИСХ'!#REF!+'2026 год_ИСХ'!#REF!</f>
        <v>#REF!</v>
      </c>
      <c r="N49" s="97" t="e">
        <f>O49+P49</f>
        <v>#REF!</v>
      </c>
      <c r="O49" s="95" t="e">
        <f>'2026 год_ИСХ'!#REF!</f>
        <v>#REF!</v>
      </c>
      <c r="P49" s="96" t="e">
        <f>'2026 год_ИСХ'!#REF!</f>
        <v>#REF!</v>
      </c>
      <c r="Q49" s="120" t="e">
        <f>R49+S49</f>
        <v>#REF!</v>
      </c>
      <c r="R49" s="119" t="e">
        <f>U49+X49</f>
        <v>#REF!</v>
      </c>
      <c r="S49" s="117" t="e">
        <f>V49+Y49</f>
        <v>#REF!</v>
      </c>
      <c r="T49" s="249" t="e">
        <f>U49+V49</f>
        <v>#REF!</v>
      </c>
      <c r="U49" s="95" t="e">
        <f>'2026 год_ИСХ'!#REF!+'2026 год_ИСХ'!#REF!</f>
        <v>#REF!</v>
      </c>
      <c r="V49" s="95" t="e">
        <f>'2026 год_ИСХ'!#REF!+'2026 год_ИСХ'!#REF!</f>
        <v>#REF!</v>
      </c>
      <c r="W49" s="25" t="e">
        <f>X49+Y49</f>
        <v>#REF!</v>
      </c>
      <c r="X49" s="95" t="e">
        <f>'2026 год_ИСХ'!#REF!</f>
        <v>#REF!</v>
      </c>
      <c r="Y49" s="94" t="e">
        <f>'2026 год_ИСХ'!#REF!</f>
        <v>#REF!</v>
      </c>
      <c r="Z49" s="88">
        <f>'2026 год_ИСХ'!AA51</f>
        <v>3385.56</v>
      </c>
      <c r="AA49" s="90">
        <f>'2026 год_ИСХ'!AD51</f>
        <v>3902.3</v>
      </c>
      <c r="AB49" s="90">
        <f>'2026 год_ИСХ'!Z51</f>
        <v>0</v>
      </c>
      <c r="AC49" s="90">
        <f>'2026 год_ИСХ'!AC51</f>
        <v>0</v>
      </c>
      <c r="AD49" s="90">
        <f>'2026 год_ИСХ'!AA50</f>
        <v>52.5</v>
      </c>
      <c r="AE49" s="90">
        <f>'2026 год_ИСХ'!AD50</f>
        <v>54</v>
      </c>
      <c r="AF49" s="90">
        <f>'2026 год_ИСХ'!Z50</f>
        <v>0</v>
      </c>
      <c r="AG49" s="90">
        <f>'2026 год_ИСХ'!AC50</f>
        <v>0</v>
      </c>
    </row>
    <row r="50" spans="1:33" customFormat="1">
      <c r="B50" s="121"/>
      <c r="C50" s="23"/>
      <c r="D50" s="87"/>
      <c r="E50" s="133"/>
      <c r="F50" s="87"/>
      <c r="G50" s="125"/>
      <c r="H50" s="114"/>
      <c r="I50" s="115"/>
      <c r="J50" s="115"/>
      <c r="K50" s="111"/>
      <c r="L50" s="208"/>
      <c r="M50" s="96"/>
      <c r="N50" s="97"/>
      <c r="O50" s="95"/>
      <c r="P50" s="96"/>
      <c r="Q50" s="120"/>
      <c r="R50" s="119"/>
      <c r="S50" s="117"/>
      <c r="T50" s="107"/>
      <c r="U50" s="95"/>
      <c r="V50" s="95"/>
      <c r="W50" s="25"/>
      <c r="X50" s="95"/>
      <c r="Y50" s="94"/>
      <c r="Z50" s="88"/>
      <c r="AA50" s="90"/>
      <c r="AB50" s="90"/>
      <c r="AC50" s="90"/>
      <c r="AD50" s="90"/>
      <c r="AE50" s="90"/>
      <c r="AF50" s="90"/>
      <c r="AG50" s="90"/>
    </row>
    <row r="51" spans="1:33" customFormat="1">
      <c r="A51">
        <f t="shared" ref="A51" si="70">A49+1</f>
        <v>23</v>
      </c>
      <c r="B51" s="121" t="str">
        <f>'2026 год_ИСХ'!A52</f>
        <v>Рыльский район</v>
      </c>
      <c r="C51" s="23">
        <f t="shared" si="29"/>
        <v>0</v>
      </c>
      <c r="D51" s="87" t="str">
        <f>'2026 год_ИСХ'!B52</f>
        <v>город Рыльск</v>
      </c>
      <c r="E51" s="133" t="str">
        <f>'2026 год_ИСХ'!G52</f>
        <v>открытая</v>
      </c>
      <c r="F51" s="87" t="str">
        <f>'2026 год_ИСХ'!C52</f>
        <v>ООО "ПРОМ-ЭНЕРГО-СЕРВИС"</v>
      </c>
      <c r="G51" s="244">
        <v>4620014875</v>
      </c>
      <c r="H51" s="114" t="e">
        <f>I51+J51</f>
        <v>#REF!</v>
      </c>
      <c r="I51" s="115" t="e">
        <f>L51+O51</f>
        <v>#REF!</v>
      </c>
      <c r="J51" s="115" t="e">
        <f>M51+P51</f>
        <v>#REF!</v>
      </c>
      <c r="K51" s="111" t="e">
        <f>L51+M51</f>
        <v>#REF!</v>
      </c>
      <c r="L51" s="110" t="e">
        <f>'2026 год_ИСХ'!#REF!+'2026 год_ИСХ'!#REF!</f>
        <v>#REF!</v>
      </c>
      <c r="M51" s="96" t="e">
        <f>'2026 год_ИСХ'!#REF!+'2026 год_ИСХ'!#REF!</f>
        <v>#REF!</v>
      </c>
      <c r="N51" s="97" t="e">
        <f>O51+P51</f>
        <v>#REF!</v>
      </c>
      <c r="O51" s="95" t="e">
        <f>'2026 год_ИСХ'!#REF!</f>
        <v>#REF!</v>
      </c>
      <c r="P51" s="96" t="e">
        <f>'2026 год_ИСХ'!#REF!</f>
        <v>#REF!</v>
      </c>
      <c r="Q51" s="120" t="e">
        <f>R51+S51</f>
        <v>#REF!</v>
      </c>
      <c r="R51" s="119" t="e">
        <f>U51+X51</f>
        <v>#REF!</v>
      </c>
      <c r="S51" s="117" t="e">
        <f>V51+Y51</f>
        <v>#REF!</v>
      </c>
      <c r="T51" s="107" t="e">
        <f>U51+V51</f>
        <v>#REF!</v>
      </c>
      <c r="U51" s="95" t="e">
        <f>'2026 год_ИСХ'!#REF!+'2026 год_ИСХ'!#REF!</f>
        <v>#REF!</v>
      </c>
      <c r="V51" s="95" t="e">
        <f>'2026 год_ИСХ'!#REF!+'2026 год_ИСХ'!#REF!</f>
        <v>#REF!</v>
      </c>
      <c r="W51" s="25" t="e">
        <f>X51+Y51</f>
        <v>#REF!</v>
      </c>
      <c r="X51" s="95" t="e">
        <f>'2026 год_ИСХ'!#REF!</f>
        <v>#REF!</v>
      </c>
      <c r="Y51" s="94" t="e">
        <f>'2026 год_ИСХ'!#REF!</f>
        <v>#REF!</v>
      </c>
      <c r="Z51" s="88">
        <f>'2026 год_ИСХ'!AA53</f>
        <v>3841.52</v>
      </c>
      <c r="AA51" s="90">
        <f>'2026 год_ИСХ'!AD53</f>
        <v>4512.53</v>
      </c>
      <c r="AB51" s="90">
        <f>'2026 год_ИСХ'!Z53</f>
        <v>2798.86</v>
      </c>
      <c r="AC51" s="90">
        <f>'2026 год_ИСХ'!AC53</f>
        <v>3252.27</v>
      </c>
      <c r="AD51" s="90">
        <f>'2026 год_ИСХ'!AA52</f>
        <v>55.5</v>
      </c>
      <c r="AE51" s="90">
        <f>'2026 год_ИСХ'!AD52</f>
        <v>61.06</v>
      </c>
      <c r="AF51" s="90">
        <f>'2026 год_ИСХ'!Z52</f>
        <v>42.09</v>
      </c>
      <c r="AG51" s="90">
        <f>'2026 год_ИСХ'!AC52</f>
        <v>46.89</v>
      </c>
    </row>
    <row r="52" spans="1:33" customFormat="1">
      <c r="B52" s="121"/>
      <c r="C52" s="23"/>
      <c r="D52" s="87"/>
      <c r="E52" s="133"/>
      <c r="F52" s="87"/>
      <c r="G52" s="125"/>
      <c r="H52" s="114"/>
      <c r="I52" s="115"/>
      <c r="J52" s="115"/>
      <c r="K52" s="111"/>
      <c r="L52" s="208"/>
      <c r="M52" s="96"/>
      <c r="N52" s="97"/>
      <c r="O52" s="95"/>
      <c r="P52" s="96"/>
      <c r="Q52" s="120"/>
      <c r="R52" s="119"/>
      <c r="S52" s="117"/>
      <c r="T52" s="107"/>
      <c r="U52" s="95"/>
      <c r="V52" s="95"/>
      <c r="W52" s="25"/>
      <c r="X52" s="95"/>
      <c r="Y52" s="94"/>
      <c r="Z52" s="88"/>
      <c r="AA52" s="90"/>
      <c r="AB52" s="90"/>
      <c r="AC52" s="90"/>
      <c r="AD52" s="90"/>
      <c r="AE52" s="90"/>
      <c r="AF52" s="90"/>
      <c r="AG52" s="90"/>
    </row>
    <row r="53" spans="1:33" customFormat="1">
      <c r="A53">
        <f t="shared" ref="A53" si="71">A51+1</f>
        <v>24</v>
      </c>
      <c r="B53" s="121" t="str">
        <f>B51</f>
        <v>Рыльский район</v>
      </c>
      <c r="C53" s="23">
        <f t="shared" si="29"/>
        <v>0</v>
      </c>
      <c r="D53" s="87" t="str">
        <f>'2026 год_ИСХ'!B54</f>
        <v>п.Учительский Ивановский сельсовет</v>
      </c>
      <c r="E53" s="133" t="str">
        <f>'2026 год_ИСХ'!G54</f>
        <v>закрытая</v>
      </c>
      <c r="F53" s="87" t="str">
        <f>'2026 год_ИСХ'!C54</f>
        <v>ООО "ПРОМ-ЭНЕРГО-СЕРВИС"</v>
      </c>
      <c r="G53" s="244">
        <v>4620014875</v>
      </c>
      <c r="H53" s="114" t="e">
        <f>I53+J53</f>
        <v>#REF!</v>
      </c>
      <c r="I53" s="115" t="e">
        <f>L53+O53</f>
        <v>#REF!</v>
      </c>
      <c r="J53" s="115" t="e">
        <f>M53+P53</f>
        <v>#REF!</v>
      </c>
      <c r="K53" s="111" t="e">
        <f>L53+M53</f>
        <v>#REF!</v>
      </c>
      <c r="L53" s="110" t="e">
        <f>'2026 год_ИСХ'!#REF!+'2026 год_ИСХ'!#REF!</f>
        <v>#REF!</v>
      </c>
      <c r="M53" s="96" t="e">
        <f>'2026 год_ИСХ'!#REF!+'2026 год_ИСХ'!#REF!</f>
        <v>#REF!</v>
      </c>
      <c r="N53" s="97" t="e">
        <f>O53+P53</f>
        <v>#REF!</v>
      </c>
      <c r="O53" s="95" t="e">
        <f>'2026 год_ИСХ'!#REF!</f>
        <v>#REF!</v>
      </c>
      <c r="P53" s="96" t="e">
        <f>'2026 год_ИСХ'!#REF!</f>
        <v>#REF!</v>
      </c>
      <c r="Q53" s="120" t="e">
        <f>R53+S53</f>
        <v>#REF!</v>
      </c>
      <c r="R53" s="119" t="e">
        <f>U53+X53</f>
        <v>#REF!</v>
      </c>
      <c r="S53" s="117" t="e">
        <f>V53+Y53</f>
        <v>#REF!</v>
      </c>
      <c r="T53" s="249" t="e">
        <f>U53+V53</f>
        <v>#REF!</v>
      </c>
      <c r="U53" s="95" t="e">
        <f>'2026 год_ИСХ'!#REF!+'2026 год_ИСХ'!#REF!</f>
        <v>#REF!</v>
      </c>
      <c r="V53" s="95" t="e">
        <f>'2026 год_ИСХ'!#REF!+'2026 год_ИСХ'!#REF!</f>
        <v>#REF!</v>
      </c>
      <c r="W53" s="25" t="e">
        <f>X53+Y53</f>
        <v>#REF!</v>
      </c>
      <c r="X53" s="95" t="e">
        <f>'2026 год_ИСХ'!#REF!</f>
        <v>#REF!</v>
      </c>
      <c r="Y53" s="94" t="e">
        <f>'2026 год_ИСХ'!#REF!</f>
        <v>#REF!</v>
      </c>
      <c r="Z53" s="88">
        <f>'2026 год_ИСХ'!AA55</f>
        <v>2659.97</v>
      </c>
      <c r="AA53" s="90">
        <f>'2026 год_ИСХ'!AD55</f>
        <v>3163.37</v>
      </c>
      <c r="AB53" s="90">
        <f>'2026 год_ИСХ'!Z55</f>
        <v>2473.02</v>
      </c>
      <c r="AC53" s="90">
        <f>'2026 год_ИСХ'!AC55</f>
        <v>2873.65</v>
      </c>
      <c r="AD53" s="90">
        <f>'2026 год_ИСХ'!AA54</f>
        <v>0</v>
      </c>
      <c r="AE53" s="90">
        <f>'2026 год_ИСХ'!AD54</f>
        <v>0</v>
      </c>
      <c r="AF53" s="90">
        <f>'2026 год_ИСХ'!Z54</f>
        <v>0</v>
      </c>
      <c r="AG53" s="90">
        <f>'2026 год_ИСХ'!AC54</f>
        <v>0</v>
      </c>
    </row>
    <row r="54" spans="1:33" customFormat="1">
      <c r="B54" s="121"/>
      <c r="C54" s="23"/>
      <c r="D54" s="87"/>
      <c r="E54" s="133"/>
      <c r="F54" s="87"/>
      <c r="G54" s="125"/>
      <c r="H54" s="114"/>
      <c r="I54" s="115"/>
      <c r="J54" s="115"/>
      <c r="K54" s="111"/>
      <c r="L54" s="208"/>
      <c r="M54" s="96"/>
      <c r="N54" s="97"/>
      <c r="O54" s="95"/>
      <c r="P54" s="96"/>
      <c r="Q54" s="120"/>
      <c r="R54" s="119"/>
      <c r="S54" s="117"/>
      <c r="T54" s="107"/>
      <c r="U54" s="95"/>
      <c r="V54" s="95"/>
      <c r="W54" s="25"/>
      <c r="X54" s="95"/>
      <c r="Y54" s="94"/>
      <c r="Z54" s="88"/>
      <c r="AA54" s="90"/>
      <c r="AB54" s="90"/>
      <c r="AC54" s="90"/>
      <c r="AD54" s="90"/>
      <c r="AE54" s="90"/>
      <c r="AF54" s="90"/>
      <c r="AG54" s="90"/>
    </row>
    <row r="55" spans="1:33" customFormat="1">
      <c r="A55">
        <f t="shared" ref="A55" si="72">A53+1</f>
        <v>25</v>
      </c>
      <c r="B55" s="121" t="str">
        <f>B53</f>
        <v>Рыльский район</v>
      </c>
      <c r="C55" s="23">
        <f t="shared" si="29"/>
        <v>0</v>
      </c>
      <c r="D55" s="87" t="str">
        <f>'2026 год_ИСХ'!B56</f>
        <v xml:space="preserve"> Ивановский сельсовет</v>
      </c>
      <c r="E55" s="133" t="str">
        <f>'2026 год_ИСХ'!G56</f>
        <v>открытая</v>
      </c>
      <c r="F55" s="87" t="str">
        <f>'2026 год_ИСХ'!C56</f>
        <v xml:space="preserve">ФГБУ "Санаторий "Марьино" </v>
      </c>
      <c r="G55" s="244">
        <v>4620001192</v>
      </c>
      <c r="H55" s="114" t="e">
        <f>I55+J55</f>
        <v>#REF!</v>
      </c>
      <c r="I55" s="115" t="e">
        <f>L55+O55</f>
        <v>#REF!</v>
      </c>
      <c r="J55" s="115" t="e">
        <f>M55+P55</f>
        <v>#REF!</v>
      </c>
      <c r="K55" s="111" t="e">
        <f>L55+M55</f>
        <v>#REF!</v>
      </c>
      <c r="L55" s="110" t="e">
        <f>'2026 год_ИСХ'!#REF!+'2026 год_ИСХ'!#REF!</f>
        <v>#REF!</v>
      </c>
      <c r="M55" s="96" t="e">
        <f>'2026 год_ИСХ'!#REF!+'2026 год_ИСХ'!#REF!</f>
        <v>#REF!</v>
      </c>
      <c r="N55" s="97" t="e">
        <f>O55+P55</f>
        <v>#REF!</v>
      </c>
      <c r="O55" s="95" t="e">
        <f>'2026 год_ИСХ'!#REF!</f>
        <v>#REF!</v>
      </c>
      <c r="P55" s="96" t="e">
        <f>'2026 год_ИСХ'!#REF!</f>
        <v>#REF!</v>
      </c>
      <c r="Q55" s="120" t="e">
        <f>R55+S55</f>
        <v>#REF!</v>
      </c>
      <c r="R55" s="119" t="e">
        <f>U55+X55</f>
        <v>#REF!</v>
      </c>
      <c r="S55" s="117" t="e">
        <f>V55+Y55</f>
        <v>#REF!</v>
      </c>
      <c r="T55" s="107" t="e">
        <f>U55+V55</f>
        <v>#REF!</v>
      </c>
      <c r="U55" s="95" t="e">
        <f>'2026 год_ИСХ'!#REF!+'2026 год_ИСХ'!#REF!</f>
        <v>#REF!</v>
      </c>
      <c r="V55" s="95" t="e">
        <f>'2026 год_ИСХ'!#REF!+'2026 год_ИСХ'!#REF!</f>
        <v>#REF!</v>
      </c>
      <c r="W55" s="25" t="e">
        <f>X55+Y55</f>
        <v>#REF!</v>
      </c>
      <c r="X55" s="95" t="e">
        <f>'2026 год_ИСХ'!#REF!</f>
        <v>#REF!</v>
      </c>
      <c r="Y55" s="94" t="e">
        <f>'2026 год_ИСХ'!#REF!</f>
        <v>#REF!</v>
      </c>
      <c r="Z55" s="88">
        <f>'2026 год_ИСХ'!AA57</f>
        <v>3001.4805999999999</v>
      </c>
      <c r="AA55" s="90">
        <f>'2026 год_ИСХ'!AD57</f>
        <v>3601.7693999999997</v>
      </c>
      <c r="AB55" s="90">
        <f>'2026 год_ИСХ'!Z57</f>
        <v>2514.46</v>
      </c>
      <c r="AC55" s="90">
        <f>'2026 год_ИСХ'!AC57</f>
        <v>2921.8</v>
      </c>
      <c r="AD55" s="90">
        <f>'2026 год_ИСХ'!AA56</f>
        <v>23.03</v>
      </c>
      <c r="AE55" s="90">
        <f>'2026 год_ИСХ'!AD56</f>
        <v>26.96</v>
      </c>
      <c r="AF55" s="90">
        <f>'2026 год_ИСХ'!Z56</f>
        <v>23.03</v>
      </c>
      <c r="AG55" s="90">
        <f>'2026 год_ИСХ'!AC56</f>
        <v>26.96</v>
      </c>
    </row>
    <row r="56" spans="1:33" customFormat="1">
      <c r="B56" s="121"/>
      <c r="C56" s="23"/>
      <c r="D56" s="87"/>
      <c r="E56" s="133"/>
      <c r="F56" s="87"/>
      <c r="G56" s="125"/>
      <c r="H56" s="114"/>
      <c r="I56" s="115"/>
      <c r="J56" s="115"/>
      <c r="K56" s="111"/>
      <c r="L56" s="208"/>
      <c r="M56" s="96"/>
      <c r="N56" s="97"/>
      <c r="O56" s="95"/>
      <c r="P56" s="96"/>
      <c r="Q56" s="120"/>
      <c r="R56" s="119"/>
      <c r="S56" s="117"/>
      <c r="T56" s="107"/>
      <c r="U56" s="95"/>
      <c r="V56" s="95"/>
      <c r="W56" s="25"/>
      <c r="X56" s="95"/>
      <c r="Y56" s="94"/>
      <c r="Z56" s="88"/>
      <c r="AA56" s="90"/>
      <c r="AB56" s="90"/>
      <c r="AC56" s="90"/>
      <c r="AD56" s="90"/>
      <c r="AE56" s="90"/>
      <c r="AF56" s="90"/>
      <c r="AG56" s="90"/>
    </row>
    <row r="57" spans="1:33" customFormat="1">
      <c r="A57">
        <f t="shared" ref="A57" si="73">A55+1</f>
        <v>26</v>
      </c>
      <c r="B57" s="121" t="str">
        <f>B55</f>
        <v>Рыльский район</v>
      </c>
      <c r="C57" s="23">
        <f t="shared" si="29"/>
        <v>0</v>
      </c>
      <c r="D57" s="87" t="str">
        <f>'2026 год_ИСХ'!B58</f>
        <v xml:space="preserve"> Ивановский сельсовет</v>
      </c>
      <c r="E57" s="133" t="str">
        <f>'2026 год_ИСХ'!G58</f>
        <v>закрытая</v>
      </c>
      <c r="F57" s="87" t="str">
        <f>'2026 год_ИСХ'!C58</f>
        <v>ГУПКО "Курскоблжилкомхоз"</v>
      </c>
      <c r="G57" s="243">
        <v>4632024035</v>
      </c>
      <c r="H57" s="114" t="e">
        <f>I57+J57</f>
        <v>#REF!</v>
      </c>
      <c r="I57" s="115" t="e">
        <f>L57+O57</f>
        <v>#REF!</v>
      </c>
      <c r="J57" s="115" t="e">
        <f>M57+P57</f>
        <v>#REF!</v>
      </c>
      <c r="K57" s="111" t="e">
        <f>L57+M57</f>
        <v>#REF!</v>
      </c>
      <c r="L57" s="110" t="e">
        <f>'2026 год_ИСХ'!#REF!+'2026 год_ИСХ'!#REF!</f>
        <v>#REF!</v>
      </c>
      <c r="M57" s="96" t="e">
        <f>'2026 год_ИСХ'!#REF!+'2026 год_ИСХ'!#REF!</f>
        <v>#REF!</v>
      </c>
      <c r="N57" s="97" t="e">
        <f>O57+P57</f>
        <v>#REF!</v>
      </c>
      <c r="O57" s="95" t="e">
        <f>'2026 год_ИСХ'!#REF!</f>
        <v>#REF!</v>
      </c>
      <c r="P57" s="96" t="e">
        <f>'2026 год_ИСХ'!#REF!</f>
        <v>#REF!</v>
      </c>
      <c r="Q57" s="120" t="e">
        <f>R57+S57</f>
        <v>#REF!</v>
      </c>
      <c r="R57" s="119" t="e">
        <f>U57+X57</f>
        <v>#REF!</v>
      </c>
      <c r="S57" s="117" t="e">
        <f>V57+Y57</f>
        <v>#REF!</v>
      </c>
      <c r="T57" s="249" t="e">
        <f>U57+V57</f>
        <v>#REF!</v>
      </c>
      <c r="U57" s="95" t="e">
        <f>'2026 год_ИСХ'!#REF!+'2026 год_ИСХ'!#REF!</f>
        <v>#REF!</v>
      </c>
      <c r="V57" s="95" t="e">
        <f>'2026 год_ИСХ'!#REF!+'2026 год_ИСХ'!#REF!</f>
        <v>#REF!</v>
      </c>
      <c r="W57" s="25" t="e">
        <f>X57+Y57</f>
        <v>#REF!</v>
      </c>
      <c r="X57" s="95" t="e">
        <f>'2026 год_ИСХ'!#REF!</f>
        <v>#REF!</v>
      </c>
      <c r="Y57" s="94" t="e">
        <f>'2026 год_ИСХ'!#REF!</f>
        <v>#REF!</v>
      </c>
      <c r="Z57" s="88">
        <f>'2026 год_ИСХ'!AA59</f>
        <v>4580.9901999999993</v>
      </c>
      <c r="AA57" s="90">
        <f>'2026 год_ИСХ'!AD59</f>
        <v>5497.1858000000002</v>
      </c>
      <c r="AB57" s="90">
        <f>'2026 год_ИСХ'!Z59</f>
        <v>0</v>
      </c>
      <c r="AC57" s="90">
        <f>'2026 год_ИСХ'!AC59</f>
        <v>0</v>
      </c>
      <c r="AD57" s="90">
        <f>'2026 год_ИСХ'!AA58</f>
        <v>66.502200000000002</v>
      </c>
      <c r="AE57" s="90">
        <f>'2026 год_ИСХ'!AD58</f>
        <v>68.843999999999994</v>
      </c>
      <c r="AF57" s="90">
        <f>'2026 год_ИСХ'!Z58</f>
        <v>0</v>
      </c>
      <c r="AG57" s="90">
        <f>'2026 год_ИСХ'!AC58</f>
        <v>0</v>
      </c>
    </row>
    <row r="58" spans="1:33" customFormat="1">
      <c r="B58" s="121"/>
      <c r="C58" s="23"/>
      <c r="D58" s="87"/>
      <c r="E58" s="133"/>
      <c r="F58" s="87"/>
      <c r="G58" s="125"/>
      <c r="H58" s="114"/>
      <c r="I58" s="115"/>
      <c r="J58" s="115"/>
      <c r="K58" s="111"/>
      <c r="L58" s="208"/>
      <c r="M58" s="96"/>
      <c r="N58" s="97"/>
      <c r="O58" s="95"/>
      <c r="P58" s="96"/>
      <c r="Q58" s="120"/>
      <c r="R58" s="119"/>
      <c r="S58" s="117"/>
      <c r="T58" s="107"/>
      <c r="U58" s="95"/>
      <c r="V58" s="95"/>
      <c r="W58" s="25"/>
      <c r="X58" s="95"/>
      <c r="Y58" s="94"/>
      <c r="Z58" s="88"/>
      <c r="AA58" s="90"/>
      <c r="AB58" s="90"/>
      <c r="AC58" s="90"/>
      <c r="AD58" s="90"/>
      <c r="AE58" s="90"/>
      <c r="AF58" s="90"/>
      <c r="AG58" s="90"/>
    </row>
    <row r="59" spans="1:33" customFormat="1">
      <c r="A59">
        <f t="shared" ref="A59" si="74">A57+1</f>
        <v>27</v>
      </c>
      <c r="B59" s="121" t="str">
        <f>'2026 год_ИСХ'!A60</f>
        <v>Советский район</v>
      </c>
      <c r="C59" s="23">
        <f t="shared" si="29"/>
        <v>0</v>
      </c>
      <c r="D59" s="87" t="str">
        <f>'2026 год_ИСХ'!B60</f>
        <v>Советский сельсовет</v>
      </c>
      <c r="E59" s="133" t="str">
        <f>'2026 год_ИСХ'!G60</f>
        <v>Закрытая</v>
      </c>
      <c r="F59" s="87" t="str">
        <f>'2026 год_ИСХ'!C60</f>
        <v>ГУПКО "Курскоблжилкомхоз"</v>
      </c>
      <c r="G59" s="243">
        <v>4632024035</v>
      </c>
      <c r="H59" s="114" t="e">
        <f>I59+J59</f>
        <v>#REF!</v>
      </c>
      <c r="I59" s="115" t="e">
        <f>L59+O59</f>
        <v>#REF!</v>
      </c>
      <c r="J59" s="115" t="e">
        <f>M59+P59</f>
        <v>#REF!</v>
      </c>
      <c r="K59" s="111" t="e">
        <f>L59+M59</f>
        <v>#REF!</v>
      </c>
      <c r="L59" s="110" t="e">
        <f>'2026 год_ИСХ'!#REF!+'2026 год_ИСХ'!#REF!</f>
        <v>#REF!</v>
      </c>
      <c r="M59" s="96" t="e">
        <f>'2026 год_ИСХ'!#REF!+'2026 год_ИСХ'!#REF!</f>
        <v>#REF!</v>
      </c>
      <c r="N59" s="97" t="e">
        <f>O59+P59</f>
        <v>#REF!</v>
      </c>
      <c r="O59" s="95" t="e">
        <f>'2026 год_ИСХ'!#REF!</f>
        <v>#REF!</v>
      </c>
      <c r="P59" s="96" t="e">
        <f>'2026 год_ИСХ'!#REF!</f>
        <v>#REF!</v>
      </c>
      <c r="Q59" s="120" t="e">
        <f>R59+S59</f>
        <v>#REF!</v>
      </c>
      <c r="R59" s="119" t="e">
        <f>U59+X59</f>
        <v>#REF!</v>
      </c>
      <c r="S59" s="117" t="e">
        <f>V59+Y59</f>
        <v>#REF!</v>
      </c>
      <c r="T59" s="249" t="e">
        <f>U59+V59</f>
        <v>#REF!</v>
      </c>
      <c r="U59" s="95" t="e">
        <f>'2026 год_ИСХ'!#REF!+'2026 год_ИСХ'!#REF!</f>
        <v>#REF!</v>
      </c>
      <c r="V59" s="95" t="e">
        <f>'2026 год_ИСХ'!#REF!+'2026 год_ИСХ'!#REF!</f>
        <v>#REF!</v>
      </c>
      <c r="W59" s="25" t="e">
        <f>X59+Y59</f>
        <v>#REF!</v>
      </c>
      <c r="X59" s="95" t="e">
        <f>'2026 год_ИСХ'!#REF!</f>
        <v>#REF!</v>
      </c>
      <c r="Y59" s="94" t="e">
        <f>'2026 год_ИСХ'!#REF!</f>
        <v>#REF!</v>
      </c>
      <c r="Z59" s="88">
        <f>'2026 год_ИСХ'!AA61</f>
        <v>4580.9901999999993</v>
      </c>
      <c r="AA59" s="90">
        <f>'2026 год_ИСХ'!AD61</f>
        <v>5497.1858000000002</v>
      </c>
      <c r="AB59" s="90">
        <f>'2026 год_ИСХ'!Z61</f>
        <v>0</v>
      </c>
      <c r="AC59" s="90">
        <f>'2026 год_ИСХ'!AC61</f>
        <v>0</v>
      </c>
      <c r="AD59" s="90">
        <f>'2026 год_ИСХ'!AA60</f>
        <v>78.336199999999991</v>
      </c>
      <c r="AE59" s="90">
        <f>'2026 год_ИСХ'!AD60</f>
        <v>104.08799999999999</v>
      </c>
      <c r="AF59" s="90">
        <f>'2026 год_ИСХ'!Z60</f>
        <v>0</v>
      </c>
      <c r="AG59" s="90">
        <f>'2026 год_ИСХ'!AC60</f>
        <v>0</v>
      </c>
    </row>
    <row r="60" spans="1:33" customFormat="1">
      <c r="B60" s="121"/>
      <c r="C60" s="23"/>
      <c r="D60" s="87"/>
      <c r="E60" s="133"/>
      <c r="F60" s="87"/>
      <c r="G60" s="125"/>
      <c r="H60" s="114"/>
      <c r="I60" s="115"/>
      <c r="J60" s="115"/>
      <c r="K60" s="111"/>
      <c r="L60" s="208"/>
      <c r="M60" s="96"/>
      <c r="N60" s="97"/>
      <c r="O60" s="95"/>
      <c r="P60" s="96"/>
      <c r="Q60" s="120"/>
      <c r="R60" s="119"/>
      <c r="S60" s="117"/>
      <c r="T60" s="107"/>
      <c r="U60" s="95"/>
      <c r="V60" s="95"/>
      <c r="W60" s="25"/>
      <c r="X60" s="95"/>
      <c r="Y60" s="94"/>
      <c r="Z60" s="88"/>
      <c r="AA60" s="90"/>
      <c r="AB60" s="90"/>
      <c r="AC60" s="90"/>
      <c r="AD60" s="90"/>
      <c r="AE60" s="90"/>
      <c r="AF60" s="90"/>
      <c r="AG60" s="90"/>
    </row>
    <row r="61" spans="1:33" customFormat="1">
      <c r="A61">
        <f t="shared" ref="A61" si="75">A59+1</f>
        <v>28</v>
      </c>
      <c r="B61" s="121" t="str">
        <f>'2026 год_ИСХ'!A62</f>
        <v>Суджанский район</v>
      </c>
      <c r="C61" s="23">
        <f t="shared" si="29"/>
        <v>0</v>
      </c>
      <c r="D61" s="87" t="str">
        <f>'2026 год_ИСХ'!B62</f>
        <v>г.Суджа</v>
      </c>
      <c r="E61" s="133" t="str">
        <f>'2026 год_ИСХ'!G62</f>
        <v>закрытая</v>
      </c>
      <c r="F61" s="87" t="str">
        <f>'2026 год_ИСХ'!C62</f>
        <v>МУП КЭТС г. Суджи</v>
      </c>
      <c r="G61" s="244">
        <v>4623002116</v>
      </c>
      <c r="H61" s="114" t="e">
        <f>I61+J61</f>
        <v>#REF!</v>
      </c>
      <c r="I61" s="115" t="e">
        <f>L61+O61</f>
        <v>#REF!</v>
      </c>
      <c r="J61" s="115" t="e">
        <f>M61+P61</f>
        <v>#REF!</v>
      </c>
      <c r="K61" s="111" t="e">
        <f>L61+M61</f>
        <v>#REF!</v>
      </c>
      <c r="L61" s="110" t="e">
        <f>'2026 год_ИСХ'!#REF!+'2026 год_ИСХ'!#REF!</f>
        <v>#REF!</v>
      </c>
      <c r="M61" s="96" t="e">
        <f>'2026 год_ИСХ'!#REF!+'2026 год_ИСХ'!#REF!</f>
        <v>#REF!</v>
      </c>
      <c r="N61" s="97" t="e">
        <f>O61+P61</f>
        <v>#REF!</v>
      </c>
      <c r="O61" s="95" t="e">
        <f>'2026 год_ИСХ'!#REF!</f>
        <v>#REF!</v>
      </c>
      <c r="P61" s="96" t="e">
        <f>'2026 год_ИСХ'!#REF!</f>
        <v>#REF!</v>
      </c>
      <c r="Q61" s="120" t="e">
        <f>R61+S61</f>
        <v>#REF!</v>
      </c>
      <c r="R61" s="119" t="e">
        <f>U61+X61</f>
        <v>#REF!</v>
      </c>
      <c r="S61" s="117" t="e">
        <f>V61+Y61</f>
        <v>#REF!</v>
      </c>
      <c r="T61" s="249" t="e">
        <f>U61+V61</f>
        <v>#REF!</v>
      </c>
      <c r="U61" s="95" t="e">
        <f>'2026 год_ИСХ'!#REF!+'2026 год_ИСХ'!#REF!</f>
        <v>#REF!</v>
      </c>
      <c r="V61" s="95" t="e">
        <f>'2026 год_ИСХ'!#REF!+'2026 год_ИСХ'!#REF!</f>
        <v>#REF!</v>
      </c>
      <c r="W61" s="25" t="e">
        <f>X61+Y61</f>
        <v>#REF!</v>
      </c>
      <c r="X61" s="95" t="e">
        <f>'2026 год_ИСХ'!#REF!</f>
        <v>#REF!</v>
      </c>
      <c r="Y61" s="94" t="e">
        <f>'2026 год_ИСХ'!#REF!</f>
        <v>#REF!</v>
      </c>
      <c r="Z61" s="88">
        <f>'2026 год_ИСХ'!AA63</f>
        <v>3674.59</v>
      </c>
      <c r="AA61" s="90">
        <f>'2026 год_ИСХ'!AD63</f>
        <v>3674.59</v>
      </c>
      <c r="AB61" s="90">
        <f>'2026 год_ИСХ'!Z63</f>
        <v>0</v>
      </c>
      <c r="AC61" s="90">
        <f>'2026 год_ИСХ'!AC63</f>
        <v>0</v>
      </c>
      <c r="AD61" s="90">
        <f>'2026 год_ИСХ'!AA62</f>
        <v>0</v>
      </c>
      <c r="AE61" s="90">
        <f>'2026 год_ИСХ'!AD62</f>
        <v>0</v>
      </c>
      <c r="AF61" s="90">
        <f>'2026 год_ИСХ'!Z62</f>
        <v>0</v>
      </c>
      <c r="AG61" s="90">
        <f>'2026 год_ИСХ'!AC62</f>
        <v>0</v>
      </c>
    </row>
    <row r="62" spans="1:33" customFormat="1">
      <c r="B62" s="121"/>
      <c r="C62" s="23"/>
      <c r="D62" s="87"/>
      <c r="E62" s="133"/>
      <c r="F62" s="87"/>
      <c r="G62" s="125"/>
      <c r="H62" s="114"/>
      <c r="I62" s="115"/>
      <c r="J62" s="115"/>
      <c r="K62" s="111"/>
      <c r="L62" s="208"/>
      <c r="M62" s="96"/>
      <c r="N62" s="97"/>
      <c r="O62" s="95"/>
      <c r="P62" s="96"/>
      <c r="Q62" s="120"/>
      <c r="R62" s="119"/>
      <c r="S62" s="117"/>
      <c r="T62" s="107"/>
      <c r="U62" s="95"/>
      <c r="V62" s="95"/>
      <c r="W62" s="25"/>
      <c r="X62" s="95"/>
      <c r="Y62" s="94"/>
      <c r="Z62" s="88"/>
      <c r="AA62" s="90"/>
      <c r="AB62" s="90"/>
      <c r="AC62" s="90"/>
      <c r="AD62" s="90"/>
      <c r="AE62" s="90"/>
      <c r="AF62" s="90"/>
      <c r="AG62" s="90"/>
    </row>
    <row r="63" spans="1:33" customFormat="1">
      <c r="A63">
        <f t="shared" ref="A63" si="76">A61+1</f>
        <v>29</v>
      </c>
      <c r="B63" s="121" t="str">
        <f>'2026 год_ИСХ'!A64</f>
        <v>Черемисиновский район</v>
      </c>
      <c r="C63" s="23">
        <f t="shared" si="29"/>
        <v>0</v>
      </c>
      <c r="D63" s="87" t="str">
        <f>'2026 год_ИСХ'!B64</f>
        <v>Краснополянский  сельсовет</v>
      </c>
      <c r="E63" s="133" t="str">
        <f>'2026 год_ИСХ'!G64</f>
        <v>Закрытая</v>
      </c>
      <c r="F63" s="87" t="str">
        <f>'2026 год_ИСХ'!C64</f>
        <v xml:space="preserve">ГУПКО "Курскоблжилкомхоз" </v>
      </c>
      <c r="G63" s="243">
        <v>4632024035</v>
      </c>
      <c r="H63" s="114" t="e">
        <f>I63+J63</f>
        <v>#REF!</v>
      </c>
      <c r="I63" s="115" t="e">
        <f>L63+O63</f>
        <v>#REF!</v>
      </c>
      <c r="J63" s="115" t="e">
        <f>M63+P63</f>
        <v>#REF!</v>
      </c>
      <c r="K63" s="111" t="e">
        <f>L63+M63</f>
        <v>#REF!</v>
      </c>
      <c r="L63" s="110" t="e">
        <f>'2026 год_ИСХ'!#REF!+'2026 год_ИСХ'!#REF!</f>
        <v>#REF!</v>
      </c>
      <c r="M63" s="96" t="e">
        <f>'2026 год_ИСХ'!#REF!+'2026 год_ИСХ'!#REF!</f>
        <v>#REF!</v>
      </c>
      <c r="N63" s="97" t="e">
        <f>O63+P63</f>
        <v>#REF!</v>
      </c>
      <c r="O63" s="95" t="e">
        <f>'2026 год_ИСХ'!#REF!</f>
        <v>#REF!</v>
      </c>
      <c r="P63" s="96" t="e">
        <f>'2026 год_ИСХ'!#REF!</f>
        <v>#REF!</v>
      </c>
      <c r="Q63" s="120" t="e">
        <f>R63+S63</f>
        <v>#REF!</v>
      </c>
      <c r="R63" s="119" t="e">
        <f>U63+X63</f>
        <v>#REF!</v>
      </c>
      <c r="S63" s="117" t="e">
        <f>V63+Y63</f>
        <v>#REF!</v>
      </c>
      <c r="T63" s="249" t="e">
        <f>U63+V63</f>
        <v>#REF!</v>
      </c>
      <c r="U63" s="95" t="e">
        <f>'2026 год_ИСХ'!#REF!+'2026 год_ИСХ'!#REF!</f>
        <v>#REF!</v>
      </c>
      <c r="V63" s="95" t="e">
        <f>'2026 год_ИСХ'!#REF!+'2026 год_ИСХ'!#REF!</f>
        <v>#REF!</v>
      </c>
      <c r="W63" s="25" t="e">
        <f>X63+Y63</f>
        <v>#REF!</v>
      </c>
      <c r="X63" s="95" t="e">
        <f>'2026 год_ИСХ'!#REF!</f>
        <v>#REF!</v>
      </c>
      <c r="Y63" s="94" t="e">
        <f>'2026 год_ИСХ'!#REF!</f>
        <v>#REF!</v>
      </c>
      <c r="Z63" s="88">
        <f>'2026 год_ИСХ'!AA65</f>
        <v>4580.9901999999993</v>
      </c>
      <c r="AA63" s="90">
        <f>'2026 год_ИСХ'!AD65</f>
        <v>5497.1858000000002</v>
      </c>
      <c r="AB63" s="90">
        <f>'2026 год_ИСХ'!Z65</f>
        <v>0</v>
      </c>
      <c r="AC63" s="90">
        <f>'2026 год_ИСХ'!AC65</f>
        <v>0</v>
      </c>
      <c r="AD63" s="90">
        <f>'2026 год_ИСХ'!AA64</f>
        <v>78.336199999999991</v>
      </c>
      <c r="AE63" s="90">
        <f>'2026 год_ИСХ'!AD64</f>
        <v>105.82279999999999</v>
      </c>
      <c r="AF63" s="90">
        <f>'2026 год_ИСХ'!Z64</f>
        <v>0</v>
      </c>
      <c r="AG63" s="90">
        <f>'2026 год_ИСХ'!AC64</f>
        <v>0</v>
      </c>
    </row>
    <row r="64" spans="1:33" customFormat="1">
      <c r="B64" s="121"/>
      <c r="C64" s="23"/>
      <c r="D64" s="87"/>
      <c r="E64" s="133"/>
      <c r="F64" s="87"/>
      <c r="G64" s="125"/>
      <c r="H64" s="114"/>
      <c r="I64" s="115"/>
      <c r="J64" s="115"/>
      <c r="K64" s="111"/>
      <c r="L64" s="208"/>
      <c r="M64" s="96"/>
      <c r="N64" s="97"/>
      <c r="O64" s="95"/>
      <c r="P64" s="96"/>
      <c r="Q64" s="120"/>
      <c r="R64" s="119"/>
      <c r="S64" s="117"/>
      <c r="T64" s="107"/>
      <c r="U64" s="95"/>
      <c r="V64" s="95"/>
      <c r="W64" s="25"/>
      <c r="X64" s="95"/>
      <c r="Y64" s="94"/>
      <c r="Z64" s="88"/>
      <c r="AA64" s="90"/>
      <c r="AB64" s="90"/>
      <c r="AC64" s="90"/>
      <c r="AD64" s="90"/>
      <c r="AE64" s="90"/>
      <c r="AF64" s="90"/>
      <c r="AG64" s="90"/>
    </row>
    <row r="65" spans="1:33" customFormat="1">
      <c r="A65">
        <f t="shared" ref="A65" si="77">A63+1</f>
        <v>30</v>
      </c>
      <c r="B65" s="121" t="str">
        <f>'2026 год_ИСХ'!A66</f>
        <v>Железногорский район</v>
      </c>
      <c r="C65" s="23">
        <f t="shared" si="29"/>
        <v>0</v>
      </c>
      <c r="D65" s="87" t="str">
        <f>'2026 год_ИСХ'!B66</f>
        <v>город Железногорск</v>
      </c>
      <c r="E65" s="133" t="str">
        <f>'2026 год_ИСХ'!G66</f>
        <v>закрытая</v>
      </c>
      <c r="F65" s="87" t="str">
        <f>'2026 год_ИСХ'!C66</f>
        <v xml:space="preserve">МУП "Гортеплосеть"
</v>
      </c>
      <c r="G65" s="244">
        <v>4633002394</v>
      </c>
      <c r="H65" s="114" t="e">
        <f>I65+J65</f>
        <v>#REF!</v>
      </c>
      <c r="I65" s="115" t="e">
        <f>L65+O65</f>
        <v>#REF!</v>
      </c>
      <c r="J65" s="115" t="e">
        <f>M65+P65</f>
        <v>#REF!</v>
      </c>
      <c r="K65" s="111" t="e">
        <f>L65+M65</f>
        <v>#REF!</v>
      </c>
      <c r="L65" s="110" t="e">
        <f>'2026 год_ИСХ'!#REF!+'2026 год_ИСХ'!#REF!</f>
        <v>#REF!</v>
      </c>
      <c r="M65" s="96" t="e">
        <f>'2026 год_ИСХ'!#REF!+'2026 год_ИСХ'!#REF!</f>
        <v>#REF!</v>
      </c>
      <c r="N65" s="97" t="e">
        <f>O65+P65</f>
        <v>#REF!</v>
      </c>
      <c r="O65" s="95" t="e">
        <f>'2026 год_ИСХ'!#REF!</f>
        <v>#REF!</v>
      </c>
      <c r="P65" s="96" t="e">
        <f>'2026 год_ИСХ'!#REF!</f>
        <v>#REF!</v>
      </c>
      <c r="Q65" s="120" t="e">
        <f>R65+S65</f>
        <v>#REF!</v>
      </c>
      <c r="R65" s="119" t="e">
        <f>U65+X65</f>
        <v>#REF!</v>
      </c>
      <c r="S65" s="117" t="e">
        <f>V65+Y65</f>
        <v>#REF!</v>
      </c>
      <c r="T65" s="249" t="e">
        <f>U65+V65</f>
        <v>#REF!</v>
      </c>
      <c r="U65" s="95" t="e">
        <f>'2026 год_ИСХ'!#REF!+'2026 год_ИСХ'!#REF!</f>
        <v>#REF!</v>
      </c>
      <c r="V65" s="95" t="e">
        <f>'2026 год_ИСХ'!#REF!+'2026 год_ИСХ'!#REF!</f>
        <v>#REF!</v>
      </c>
      <c r="W65" s="25" t="e">
        <f>X65+Y65</f>
        <v>#REF!</v>
      </c>
      <c r="X65" s="95" t="e">
        <f>'2026 год_ИСХ'!#REF!</f>
        <v>#REF!</v>
      </c>
      <c r="Y65" s="94" t="e">
        <f>'2026 год_ИСХ'!#REF!</f>
        <v>#REF!</v>
      </c>
      <c r="Z65" s="88">
        <f>'2026 год_ИСХ'!AA67</f>
        <v>2614.4233999999997</v>
      </c>
      <c r="AA65" s="90">
        <f>'2026 год_ИСХ'!AD67</f>
        <v>3137.3031999999998</v>
      </c>
      <c r="AB65" s="90">
        <f>'2026 год_ИСХ'!Z67</f>
        <v>2614.42</v>
      </c>
      <c r="AC65" s="90">
        <f>'2026 год_ИСХ'!AC67</f>
        <v>3113.51</v>
      </c>
      <c r="AD65" s="90">
        <f>'2026 год_ИСХ'!AA66</f>
        <v>41.455599999999997</v>
      </c>
      <c r="AE65" s="90">
        <f>'2026 год_ИСХ'!AD66</f>
        <v>51.837800000000001</v>
      </c>
      <c r="AF65" s="90">
        <f>'2026 год_ИСХ'!Z66</f>
        <v>34.090000000000003</v>
      </c>
      <c r="AG65" s="90">
        <f>'2026 год_ИСХ'!AC66</f>
        <v>43.25</v>
      </c>
    </row>
    <row r="66" spans="1:33" customFormat="1">
      <c r="B66" s="121"/>
      <c r="C66" s="23"/>
      <c r="D66" s="87"/>
      <c r="E66" s="133"/>
      <c r="F66" s="87"/>
      <c r="G66" s="125"/>
      <c r="H66" s="114"/>
      <c r="I66" s="115"/>
      <c r="J66" s="115"/>
      <c r="K66" s="111"/>
      <c r="L66" s="208"/>
      <c r="M66" s="96"/>
      <c r="N66" s="97"/>
      <c r="O66" s="95"/>
      <c r="P66" s="96"/>
      <c r="Q66" s="120"/>
      <c r="R66" s="119"/>
      <c r="S66" s="117"/>
      <c r="T66" s="107"/>
      <c r="U66" s="95"/>
      <c r="V66" s="95"/>
      <c r="W66" s="25"/>
      <c r="X66" s="95"/>
      <c r="Y66" s="94"/>
      <c r="Z66" s="88"/>
      <c r="AA66" s="90"/>
      <c r="AB66" s="90"/>
      <c r="AC66" s="90"/>
      <c r="AD66" s="90"/>
      <c r="AE66" s="90"/>
      <c r="AF66" s="90"/>
      <c r="AG66" s="90"/>
    </row>
    <row r="67" spans="1:33" customFormat="1">
      <c r="A67">
        <f t="shared" ref="A67" si="78">A65+1</f>
        <v>31</v>
      </c>
      <c r="B67" s="121" t="str">
        <f>B65</f>
        <v>Железногорский район</v>
      </c>
      <c r="C67" s="23">
        <f t="shared" si="29"/>
        <v>0</v>
      </c>
      <c r="D67" s="87" t="str">
        <f>'2026 год_ИСХ'!B68</f>
        <v>город Железногорск</v>
      </c>
      <c r="E67" s="133" t="str">
        <f>'2026 год_ИСХ'!G68</f>
        <v>закрытая</v>
      </c>
      <c r="F67" s="87" t="str">
        <f>'2026 год_ИСХ'!C68</f>
        <v>ООО "Комфорт"</v>
      </c>
      <c r="G67" s="244">
        <v>4633022993</v>
      </c>
      <c r="H67" s="114" t="e">
        <f>I67+J67</f>
        <v>#REF!</v>
      </c>
      <c r="I67" s="115" t="e">
        <f>L67+O67</f>
        <v>#REF!</v>
      </c>
      <c r="J67" s="115" t="e">
        <f>M67+P67</f>
        <v>#REF!</v>
      </c>
      <c r="K67" s="111" t="e">
        <f>L67+M67</f>
        <v>#REF!</v>
      </c>
      <c r="L67" s="110" t="e">
        <f>'2026 год_ИСХ'!#REF!+'2026 год_ИСХ'!#REF!</f>
        <v>#REF!</v>
      </c>
      <c r="M67" s="96" t="e">
        <f>'2026 год_ИСХ'!#REF!+'2026 год_ИСХ'!#REF!</f>
        <v>#REF!</v>
      </c>
      <c r="N67" s="97" t="e">
        <f>O67+P67</f>
        <v>#REF!</v>
      </c>
      <c r="O67" s="95" t="e">
        <f>'2026 год_ИСХ'!#REF!</f>
        <v>#REF!</v>
      </c>
      <c r="P67" s="96" t="e">
        <f>'2026 год_ИСХ'!#REF!</f>
        <v>#REF!</v>
      </c>
      <c r="Q67" s="120" t="e">
        <f>R67+S67</f>
        <v>#REF!</v>
      </c>
      <c r="R67" s="119" t="e">
        <f>U67+X67</f>
        <v>#REF!</v>
      </c>
      <c r="S67" s="117" t="e">
        <f>V67+Y67</f>
        <v>#REF!</v>
      </c>
      <c r="T67" s="249" t="e">
        <f>U67+V67</f>
        <v>#REF!</v>
      </c>
      <c r="U67" s="95" t="e">
        <f>'2026 год_ИСХ'!#REF!+'2026 год_ИСХ'!#REF!</f>
        <v>#REF!</v>
      </c>
      <c r="V67" s="95" t="e">
        <f>'2026 год_ИСХ'!#REF!+'2026 год_ИСХ'!#REF!</f>
        <v>#REF!</v>
      </c>
      <c r="W67" s="25" t="e">
        <f>X67+Y67</f>
        <v>#REF!</v>
      </c>
      <c r="X67" s="95" t="e">
        <f>'2026 год_ИСХ'!#REF!</f>
        <v>#REF!</v>
      </c>
      <c r="Y67" s="94" t="e">
        <f>'2026 год_ИСХ'!#REF!</f>
        <v>#REF!</v>
      </c>
      <c r="Z67" s="88">
        <f>'2026 год_ИСХ'!AA69</f>
        <v>0</v>
      </c>
      <c r="AA67" s="90">
        <f>'2026 год_ИСХ'!AD69</f>
        <v>0</v>
      </c>
      <c r="AB67" s="90">
        <f>'2026 год_ИСХ'!Z69</f>
        <v>1997.3</v>
      </c>
      <c r="AC67" s="90">
        <f>'2026 год_ИСХ'!AC69</f>
        <v>2376.7800000000002</v>
      </c>
      <c r="AD67" s="90">
        <f>'2026 год_ИСХ'!AA68</f>
        <v>0</v>
      </c>
      <c r="AE67" s="90">
        <f>'2026 год_ИСХ'!AD68</f>
        <v>0</v>
      </c>
      <c r="AF67" s="90">
        <f>'2026 год_ИСХ'!Z68</f>
        <v>34.090000000000003</v>
      </c>
      <c r="AG67" s="90">
        <f>'2026 год_ИСХ'!AC68</f>
        <v>43.25</v>
      </c>
    </row>
    <row r="68" spans="1:33" customFormat="1">
      <c r="B68" s="121"/>
      <c r="C68" s="23"/>
      <c r="D68" s="87"/>
      <c r="E68" s="133"/>
      <c r="F68" s="87"/>
      <c r="G68" s="125"/>
      <c r="H68" s="114"/>
      <c r="I68" s="115"/>
      <c r="J68" s="115"/>
      <c r="K68" s="111"/>
      <c r="L68" s="208"/>
      <c r="M68" s="96"/>
      <c r="N68" s="97"/>
      <c r="O68" s="95"/>
      <c r="P68" s="96"/>
      <c r="Q68" s="120"/>
      <c r="R68" s="119"/>
      <c r="S68" s="117"/>
      <c r="T68" s="107"/>
      <c r="U68" s="95"/>
      <c r="V68" s="95"/>
      <c r="W68" s="25"/>
      <c r="X68" s="95"/>
      <c r="Y68" s="94"/>
      <c r="Z68" s="88"/>
      <c r="AA68" s="90"/>
      <c r="AB68" s="90"/>
      <c r="AC68" s="90"/>
      <c r="AD68" s="90"/>
      <c r="AE68" s="90"/>
      <c r="AF68" s="90"/>
      <c r="AG68" s="90"/>
    </row>
    <row r="69" spans="1:33" customFormat="1">
      <c r="A69">
        <f t="shared" ref="A69" si="79">A67+1</f>
        <v>32</v>
      </c>
      <c r="B69" s="121" t="str">
        <f>B67</f>
        <v>Железногорский район</v>
      </c>
      <c r="C69" s="23">
        <f t="shared" si="29"/>
        <v>0</v>
      </c>
      <c r="D69" s="87" t="str">
        <f>'2026 год_ИСХ'!B70</f>
        <v>город Железногорск</v>
      </c>
      <c r="E69" s="133" t="str">
        <f>'2026 год_ИСХ'!G70</f>
        <v>закрытая</v>
      </c>
      <c r="F69" s="87" t="str">
        <f>'2026 год_ИСХ'!C70</f>
        <v>ООО "Комфорт"</v>
      </c>
      <c r="G69" s="244">
        <v>4633039010</v>
      </c>
      <c r="H69" s="114" t="e">
        <f>I69+J69</f>
        <v>#REF!</v>
      </c>
      <c r="I69" s="115" t="e">
        <f>L69+O69</f>
        <v>#REF!</v>
      </c>
      <c r="J69" s="115" t="e">
        <f>M69+P69</f>
        <v>#REF!</v>
      </c>
      <c r="K69" s="111" t="e">
        <f>L69+M69</f>
        <v>#REF!</v>
      </c>
      <c r="L69" s="110" t="e">
        <f>'2026 год_ИСХ'!#REF!+'2026 год_ИСХ'!#REF!</f>
        <v>#REF!</v>
      </c>
      <c r="M69" s="96" t="e">
        <f>'2026 год_ИСХ'!#REF!+'2026 год_ИСХ'!#REF!</f>
        <v>#REF!</v>
      </c>
      <c r="N69" s="97" t="e">
        <f>O69+P69</f>
        <v>#REF!</v>
      </c>
      <c r="O69" s="95" t="e">
        <f>'2026 год_ИСХ'!#REF!</f>
        <v>#REF!</v>
      </c>
      <c r="P69" s="96" t="e">
        <f>'2026 год_ИСХ'!#REF!</f>
        <v>#REF!</v>
      </c>
      <c r="Q69" s="120" t="e">
        <f>R69+S69</f>
        <v>#REF!</v>
      </c>
      <c r="R69" s="119" t="e">
        <f>U69+X69</f>
        <v>#REF!</v>
      </c>
      <c r="S69" s="117" t="e">
        <f>V69+Y69</f>
        <v>#REF!</v>
      </c>
      <c r="T69" s="249" t="e">
        <f>U69+V69</f>
        <v>#REF!</v>
      </c>
      <c r="U69" s="95" t="e">
        <f>'2026 год_ИСХ'!#REF!+'2026 год_ИСХ'!#REF!</f>
        <v>#REF!</v>
      </c>
      <c r="V69" s="95" t="e">
        <f>'2026 год_ИСХ'!#REF!+'2026 год_ИСХ'!#REF!</f>
        <v>#REF!</v>
      </c>
      <c r="W69" s="25" t="e">
        <f>X69+Y69</f>
        <v>#REF!</v>
      </c>
      <c r="X69" s="95" t="e">
        <f>'2026 год_ИСХ'!#REF!</f>
        <v>#REF!</v>
      </c>
      <c r="Y69" s="94" t="e">
        <f>'2026 год_ИСХ'!#REF!</f>
        <v>#REF!</v>
      </c>
      <c r="Z69" s="88">
        <f>'2026 год_ИСХ'!AA71</f>
        <v>0</v>
      </c>
      <c r="AA69" s="90">
        <f>'2026 год_ИСХ'!AD71</f>
        <v>0</v>
      </c>
      <c r="AB69" s="90">
        <f>'2026 год_ИСХ'!Z71</f>
        <v>1964.56</v>
      </c>
      <c r="AC69" s="90">
        <f>'2026 год_ИСХ'!AC71</f>
        <v>1964.56</v>
      </c>
      <c r="AD69" s="90">
        <f>'2026 год_ИСХ'!AA70</f>
        <v>0</v>
      </c>
      <c r="AE69" s="90">
        <f>'2026 год_ИСХ'!AD70</f>
        <v>0</v>
      </c>
      <c r="AF69" s="90">
        <f>'2026 год_ИСХ'!Z70</f>
        <v>33.53</v>
      </c>
      <c r="AG69" s="90">
        <f>'2026 год_ИСХ'!AC70</f>
        <v>33.53</v>
      </c>
    </row>
    <row r="70" spans="1:33" customFormat="1">
      <c r="B70" s="121"/>
      <c r="C70" s="23"/>
      <c r="D70" s="87"/>
      <c r="E70" s="133"/>
      <c r="F70" s="87"/>
      <c r="G70" s="125"/>
      <c r="H70" s="114"/>
      <c r="I70" s="115"/>
      <c r="J70" s="115"/>
      <c r="K70" s="111"/>
      <c r="L70" s="208"/>
      <c r="M70" s="96"/>
      <c r="N70" s="97"/>
      <c r="O70" s="95"/>
      <c r="P70" s="96"/>
      <c r="Q70" s="120"/>
      <c r="R70" s="119"/>
      <c r="S70" s="117"/>
      <c r="T70" s="107"/>
      <c r="U70" s="95"/>
      <c r="V70" s="95"/>
      <c r="W70" s="25"/>
      <c r="X70" s="95"/>
      <c r="Y70" s="94"/>
      <c r="Z70" s="88"/>
      <c r="AA70" s="90"/>
      <c r="AB70" s="90"/>
      <c r="AC70" s="90"/>
      <c r="AD70" s="90"/>
      <c r="AE70" s="90"/>
      <c r="AF70" s="90"/>
      <c r="AG70" s="90"/>
    </row>
    <row r="71" spans="1:33" customFormat="1">
      <c r="A71">
        <f t="shared" ref="A71" si="80">A69+1</f>
        <v>33</v>
      </c>
      <c r="B71" s="121" t="str">
        <f>'2026 год_ИСХ'!A72</f>
        <v>Курский район</v>
      </c>
      <c r="C71" s="23">
        <f t="shared" ref="C71:C99" si="81">C70</f>
        <v>0</v>
      </c>
      <c r="D71" s="87" t="str">
        <f>'2026 год_ИСХ'!B72</f>
        <v>город Курск</v>
      </c>
      <c r="E71" s="133" t="str">
        <f>'2026 год_ИСХ'!G72</f>
        <v>открытая</v>
      </c>
      <c r="F71" s="87" t="str">
        <f>'2026 год_ИСХ'!C72</f>
        <v>Курский завод "Маяк" - филиал АО "Нижегородское научно-производственное объединение имени М.В.Фрунзе"</v>
      </c>
      <c r="G71" s="244">
        <v>5261077695</v>
      </c>
      <c r="H71" s="114" t="e">
        <f>I71+J71</f>
        <v>#REF!</v>
      </c>
      <c r="I71" s="115" t="e">
        <f>L71+O71</f>
        <v>#REF!</v>
      </c>
      <c r="J71" s="115" t="e">
        <f>M71+P71</f>
        <v>#REF!</v>
      </c>
      <c r="K71" s="111" t="e">
        <f>L71+M71</f>
        <v>#REF!</v>
      </c>
      <c r="L71" s="110" t="e">
        <f>'2026 год_ИСХ'!#REF!+'2026 год_ИСХ'!#REF!</f>
        <v>#REF!</v>
      </c>
      <c r="M71" s="96" t="e">
        <f>'2026 год_ИСХ'!#REF!+'2026 год_ИСХ'!#REF!</f>
        <v>#REF!</v>
      </c>
      <c r="N71" s="97" t="e">
        <f>O71+P71</f>
        <v>#REF!</v>
      </c>
      <c r="O71" s="95" t="e">
        <f>'2026 год_ИСХ'!#REF!</f>
        <v>#REF!</v>
      </c>
      <c r="P71" s="96" t="e">
        <f>'2026 год_ИСХ'!#REF!</f>
        <v>#REF!</v>
      </c>
      <c r="Q71" s="120" t="e">
        <f>R71+S71</f>
        <v>#REF!</v>
      </c>
      <c r="R71" s="119" t="e">
        <f>U71+X71</f>
        <v>#REF!</v>
      </c>
      <c r="S71" s="117" t="e">
        <f>V71+Y71</f>
        <v>#REF!</v>
      </c>
      <c r="T71" s="107" t="e">
        <f>U71+V71</f>
        <v>#REF!</v>
      </c>
      <c r="U71" s="95" t="e">
        <f>'2026 год_ИСХ'!#REF!+'2026 год_ИСХ'!#REF!</f>
        <v>#REF!</v>
      </c>
      <c r="V71" s="95" t="e">
        <f>'2026 год_ИСХ'!#REF!+'2026 год_ИСХ'!#REF!</f>
        <v>#REF!</v>
      </c>
      <c r="W71" s="25" t="e">
        <f>X71+Y71</f>
        <v>#REF!</v>
      </c>
      <c r="X71" s="95" t="e">
        <f>'2026 год_ИСХ'!#REF!</f>
        <v>#REF!</v>
      </c>
      <c r="Y71" s="94" t="e">
        <f>'2026 год_ИСХ'!#REF!</f>
        <v>#REF!</v>
      </c>
      <c r="Z71" s="88">
        <f>'2026 год_ИСХ'!AA73</f>
        <v>3672</v>
      </c>
      <c r="AA71" s="90">
        <f>'2026 год_ИСХ'!AD73</f>
        <v>4406.41</v>
      </c>
      <c r="AB71" s="90">
        <f>'2026 год_ИСХ'!Z73</f>
        <v>0</v>
      </c>
      <c r="AC71" s="90">
        <f>'2026 год_ИСХ'!AC73</f>
        <v>0</v>
      </c>
      <c r="AD71" s="90">
        <f>'2026 год_ИСХ'!AA72</f>
        <v>31.65</v>
      </c>
      <c r="AE71" s="90">
        <f>'2026 год_ИСХ'!AD72</f>
        <v>37.979999999999997</v>
      </c>
      <c r="AF71" s="90">
        <f>'2026 год_ИСХ'!Z72</f>
        <v>0</v>
      </c>
      <c r="AG71" s="90">
        <f>'2026 год_ИСХ'!AC72</f>
        <v>0</v>
      </c>
    </row>
    <row r="72" spans="1:33" customFormat="1">
      <c r="B72" s="121"/>
      <c r="C72" s="23"/>
      <c r="D72" s="87"/>
      <c r="E72" s="133"/>
      <c r="F72" s="87"/>
      <c r="G72" s="125"/>
      <c r="H72" s="114"/>
      <c r="I72" s="115"/>
      <c r="J72" s="115"/>
      <c r="K72" s="111"/>
      <c r="L72" s="208"/>
      <c r="M72" s="96"/>
      <c r="N72" s="97"/>
      <c r="O72" s="95"/>
      <c r="P72" s="96"/>
      <c r="Q72" s="120"/>
      <c r="R72" s="119"/>
      <c r="S72" s="117"/>
      <c r="T72" s="107"/>
      <c r="U72" s="95"/>
      <c r="V72" s="95"/>
      <c r="W72" s="25"/>
      <c r="X72" s="95"/>
      <c r="Y72" s="94"/>
      <c r="Z72" s="88"/>
      <c r="AA72" s="90"/>
      <c r="AB72" s="90"/>
      <c r="AC72" s="90"/>
      <c r="AD72" s="90"/>
      <c r="AE72" s="90"/>
      <c r="AF72" s="90"/>
      <c r="AG72" s="90"/>
    </row>
    <row r="73" spans="1:33" customFormat="1">
      <c r="A73">
        <f t="shared" ref="A73" si="82">A71+1</f>
        <v>34</v>
      </c>
      <c r="B73" s="121" t="str">
        <f t="shared" ref="B73" si="83">B71</f>
        <v>Курский район</v>
      </c>
      <c r="C73" s="23">
        <f t="shared" si="81"/>
        <v>0</v>
      </c>
      <c r="D73" s="87" t="str">
        <f>'2026 год_ИСХ'!B74</f>
        <v>город Курск</v>
      </c>
      <c r="E73" s="133" t="str">
        <f>'2026 год_ИСХ'!G74</f>
        <v>открытая</v>
      </c>
      <c r="F73" s="87" t="str">
        <f>'2026 год_ИСХ'!C74</f>
        <v>ООО "Теплогенерирующая компания"</v>
      </c>
      <c r="G73" s="244">
        <v>4632068226</v>
      </c>
      <c r="H73" s="114" t="e">
        <f>I73+J73</f>
        <v>#REF!</v>
      </c>
      <c r="I73" s="115" t="e">
        <f>L73+O73</f>
        <v>#REF!</v>
      </c>
      <c r="J73" s="115" t="e">
        <f>M73+P73</f>
        <v>#REF!</v>
      </c>
      <c r="K73" s="111" t="e">
        <f>L73+M73</f>
        <v>#REF!</v>
      </c>
      <c r="L73" s="110" t="e">
        <f>'2026 год_ИСХ'!#REF!+'2026 год_ИСХ'!#REF!</f>
        <v>#REF!</v>
      </c>
      <c r="M73" s="96" t="e">
        <f>'2026 год_ИСХ'!#REF!+'2026 год_ИСХ'!#REF!</f>
        <v>#REF!</v>
      </c>
      <c r="N73" s="97" t="e">
        <f>O73+P73</f>
        <v>#REF!</v>
      </c>
      <c r="O73" s="95" t="e">
        <f>'2026 год_ИСХ'!#REF!</f>
        <v>#REF!</v>
      </c>
      <c r="P73" s="96" t="e">
        <f>'2026 год_ИСХ'!#REF!</f>
        <v>#REF!</v>
      </c>
      <c r="Q73" s="120" t="e">
        <f>R73+S73</f>
        <v>#REF!</v>
      </c>
      <c r="R73" s="119" t="e">
        <f>U73+X73</f>
        <v>#REF!</v>
      </c>
      <c r="S73" s="117" t="e">
        <f>V73+Y73</f>
        <v>#REF!</v>
      </c>
      <c r="T73" s="107" t="e">
        <f>U73+V73</f>
        <v>#REF!</v>
      </c>
      <c r="U73" s="95" t="e">
        <f>'2026 год_ИСХ'!#REF!+'2026 год_ИСХ'!#REF!</f>
        <v>#REF!</v>
      </c>
      <c r="V73" s="95" t="e">
        <f>'2026 год_ИСХ'!#REF!+'2026 год_ИСХ'!#REF!</f>
        <v>#REF!</v>
      </c>
      <c r="W73" s="25" t="e">
        <f>X73+Y73</f>
        <v>#REF!</v>
      </c>
      <c r="X73" s="95" t="e">
        <f>'2026 год_ИСХ'!#REF!</f>
        <v>#REF!</v>
      </c>
      <c r="Y73" s="94" t="e">
        <f>'2026 год_ИСХ'!#REF!</f>
        <v>#REF!</v>
      </c>
      <c r="Z73" s="88">
        <f>'2026 год_ИСХ'!AA75</f>
        <v>2231.08</v>
      </c>
      <c r="AA73" s="90">
        <f>'2026 год_ИСХ'!AD75</f>
        <v>2677.29</v>
      </c>
      <c r="AB73" s="90">
        <f>'2026 год_ИСХ'!Z75</f>
        <v>2119.5100000000002</v>
      </c>
      <c r="AC73" s="90">
        <f>'2026 год_ИСХ'!AC75</f>
        <v>2462.86</v>
      </c>
      <c r="AD73" s="90">
        <f>'2026 год_ИСХ'!AA74</f>
        <v>39.299999999999997</v>
      </c>
      <c r="AE73" s="90">
        <f>'2026 год_ИСХ'!AD74</f>
        <v>46.2</v>
      </c>
      <c r="AF73" s="90">
        <f>'2026 год_ИСХ'!Z74</f>
        <v>39.299999999999997</v>
      </c>
      <c r="AG73" s="90">
        <f>'2026 год_ИСХ'!AC74</f>
        <v>46.2</v>
      </c>
    </row>
    <row r="74" spans="1:33" customFormat="1">
      <c r="B74" s="121"/>
      <c r="C74" s="23"/>
      <c r="D74" s="87"/>
      <c r="E74" s="133"/>
      <c r="F74" s="87"/>
      <c r="G74" s="125"/>
      <c r="H74" s="114"/>
      <c r="I74" s="115"/>
      <c r="J74" s="115"/>
      <c r="K74" s="111"/>
      <c r="L74" s="208"/>
      <c r="M74" s="96"/>
      <c r="N74" s="97"/>
      <c r="O74" s="95"/>
      <c r="P74" s="96"/>
      <c r="Q74" s="120"/>
      <c r="R74" s="119"/>
      <c r="S74" s="117"/>
      <c r="T74" s="107"/>
      <c r="U74" s="95"/>
      <c r="V74" s="95"/>
      <c r="W74" s="25"/>
      <c r="X74" s="95"/>
      <c r="Y74" s="94"/>
      <c r="Z74" s="88"/>
      <c r="AA74" s="90"/>
      <c r="AB74" s="90"/>
      <c r="AC74" s="90"/>
      <c r="AD74" s="90"/>
      <c r="AE74" s="90"/>
      <c r="AF74" s="90"/>
      <c r="AG74" s="90"/>
    </row>
    <row r="75" spans="1:33" customFormat="1">
      <c r="A75">
        <f t="shared" ref="A75" si="84">A73+1</f>
        <v>35</v>
      </c>
      <c r="B75" s="121" t="str">
        <f t="shared" ref="B75" si="85">B73</f>
        <v>Курский район</v>
      </c>
      <c r="C75" s="23">
        <f t="shared" si="81"/>
        <v>0</v>
      </c>
      <c r="D75" s="87" t="str">
        <f>'2026 год_ИСХ'!B76</f>
        <v>город Курск</v>
      </c>
      <c r="E75" s="133" t="str">
        <f>'2026 год_ИСХ'!G76</f>
        <v>Закрытая</v>
      </c>
      <c r="F75" s="87" t="str">
        <f>'2026 год_ИСХ'!C76</f>
        <v xml:space="preserve">ГУПКО "Курскоблжилкомхоз"                       </v>
      </c>
      <c r="G75" s="243">
        <v>4632024035</v>
      </c>
      <c r="H75" s="114" t="e">
        <f>I75+J75</f>
        <v>#REF!</v>
      </c>
      <c r="I75" s="115" t="e">
        <f>L75+O75</f>
        <v>#REF!</v>
      </c>
      <c r="J75" s="115" t="e">
        <f>M75+P75</f>
        <v>#REF!</v>
      </c>
      <c r="K75" s="111" t="e">
        <f>L75+M75</f>
        <v>#REF!</v>
      </c>
      <c r="L75" s="110" t="e">
        <f>'2026 год_ИСХ'!#REF!+'2026 год_ИСХ'!#REF!</f>
        <v>#REF!</v>
      </c>
      <c r="M75" s="96" t="e">
        <f>'2026 год_ИСХ'!#REF!+'2026 год_ИСХ'!#REF!</f>
        <v>#REF!</v>
      </c>
      <c r="N75" s="97" t="e">
        <f>O75+P75</f>
        <v>#REF!</v>
      </c>
      <c r="O75" s="95" t="e">
        <f>'2026 год_ИСХ'!#REF!</f>
        <v>#REF!</v>
      </c>
      <c r="P75" s="96" t="e">
        <f>'2026 год_ИСХ'!#REF!</f>
        <v>#REF!</v>
      </c>
      <c r="Q75" s="120" t="e">
        <f>R75+S75</f>
        <v>#REF!</v>
      </c>
      <c r="R75" s="119" t="e">
        <f>U75+X75</f>
        <v>#REF!</v>
      </c>
      <c r="S75" s="117" t="e">
        <f>V75+Y75</f>
        <v>#REF!</v>
      </c>
      <c r="T75" s="249" t="e">
        <f>U75+V75</f>
        <v>#REF!</v>
      </c>
      <c r="U75" s="95" t="e">
        <f>'2026 год_ИСХ'!#REF!+'2026 год_ИСХ'!#REF!</f>
        <v>#REF!</v>
      </c>
      <c r="V75" s="95" t="e">
        <f>'2026 год_ИСХ'!#REF!+'2026 год_ИСХ'!#REF!</f>
        <v>#REF!</v>
      </c>
      <c r="W75" s="25" t="e">
        <f>X75+Y75</f>
        <v>#REF!</v>
      </c>
      <c r="X75" s="95" t="e">
        <f>'2026 год_ИСХ'!#REF!</f>
        <v>#REF!</v>
      </c>
      <c r="Y75" s="94" t="e">
        <f>'2026 год_ИСХ'!#REF!</f>
        <v>#REF!</v>
      </c>
      <c r="Z75" s="88">
        <f>'2026 год_ИСХ'!AA77</f>
        <v>4580.9901999999993</v>
      </c>
      <c r="AA75" s="90">
        <f>'2026 год_ИСХ'!AD77</f>
        <v>5497.1858000000002</v>
      </c>
      <c r="AB75" s="90">
        <f>'2026 год_ИСХ'!Z77</f>
        <v>0</v>
      </c>
      <c r="AC75" s="90">
        <f>'2026 год_ИСХ'!AC77</f>
        <v>0</v>
      </c>
      <c r="AD75" s="90">
        <f>'2026 год_ИСХ'!AA76</f>
        <v>35.172599999999996</v>
      </c>
      <c r="AE75" s="90">
        <f>'2026 год_ИСХ'!AD76</f>
        <v>39.186399999999999</v>
      </c>
      <c r="AF75" s="90">
        <f>'2026 год_ИСХ'!Z76</f>
        <v>0</v>
      </c>
      <c r="AG75" s="90">
        <f>'2026 год_ИСХ'!AC76</f>
        <v>0</v>
      </c>
    </row>
    <row r="76" spans="1:33" customFormat="1">
      <c r="B76" s="121"/>
      <c r="C76" s="23"/>
      <c r="D76" s="87"/>
      <c r="E76" s="133"/>
      <c r="F76" s="87"/>
      <c r="G76" s="125"/>
      <c r="H76" s="114"/>
      <c r="I76" s="115"/>
      <c r="J76" s="115"/>
      <c r="K76" s="111"/>
      <c r="L76" s="208"/>
      <c r="M76" s="96"/>
      <c r="N76" s="97"/>
      <c r="O76" s="95"/>
      <c r="P76" s="96"/>
      <c r="Q76" s="120"/>
      <c r="R76" s="119"/>
      <c r="S76" s="117"/>
      <c r="T76" s="107"/>
      <c r="U76" s="95"/>
      <c r="V76" s="95"/>
      <c r="W76" s="25"/>
      <c r="X76" s="95"/>
      <c r="Y76" s="94"/>
      <c r="Z76" s="88"/>
      <c r="AA76" s="90"/>
      <c r="AB76" s="90"/>
      <c r="AC76" s="90"/>
      <c r="AD76" s="90"/>
      <c r="AE76" s="90"/>
      <c r="AF76" s="90"/>
      <c r="AG76" s="90"/>
    </row>
    <row r="77" spans="1:33" customFormat="1">
      <c r="A77">
        <f t="shared" ref="A77" si="86">A75+1</f>
        <v>36</v>
      </c>
      <c r="B77" s="121" t="str">
        <f t="shared" ref="B77" si="87">B75</f>
        <v>Курский район</v>
      </c>
      <c r="C77" s="23">
        <f t="shared" si="81"/>
        <v>0</v>
      </c>
      <c r="D77" s="87" t="str">
        <f>'2026 год_ИСХ'!B78</f>
        <v>город Курск</v>
      </c>
      <c r="E77" s="133" t="str">
        <f>'2026 год_ИСХ'!G78</f>
        <v>Закрытая</v>
      </c>
      <c r="F77" s="87" t="str">
        <f>'2026 год_ИСХ'!C78</f>
        <v xml:space="preserve">ГУПКО "Курскоблжилкомхоз"                       </v>
      </c>
      <c r="G77" s="243">
        <v>4632024035</v>
      </c>
      <c r="H77" s="114" t="e">
        <f>I77+J77</f>
        <v>#REF!</v>
      </c>
      <c r="I77" s="115" t="e">
        <f>L77+O77</f>
        <v>#REF!</v>
      </c>
      <c r="J77" s="115" t="e">
        <f>M77+P77</f>
        <v>#REF!</v>
      </c>
      <c r="K77" s="111" t="e">
        <f>L77+M77</f>
        <v>#REF!</v>
      </c>
      <c r="L77" s="110" t="e">
        <f>'2026 год_ИСХ'!#REF!+'2026 год_ИСХ'!#REF!</f>
        <v>#REF!</v>
      </c>
      <c r="M77" s="96" t="e">
        <f>'2026 год_ИСХ'!#REF!+'2026 год_ИСХ'!#REF!</f>
        <v>#REF!</v>
      </c>
      <c r="N77" s="97" t="e">
        <f>O77+P77</f>
        <v>#REF!</v>
      </c>
      <c r="O77" s="95" t="e">
        <f>'2026 год_ИСХ'!#REF!</f>
        <v>#REF!</v>
      </c>
      <c r="P77" s="96" t="e">
        <f>'2026 год_ИСХ'!#REF!</f>
        <v>#REF!</v>
      </c>
      <c r="Q77" s="120" t="e">
        <f>R77+S77</f>
        <v>#REF!</v>
      </c>
      <c r="R77" s="119" t="e">
        <f>U77+X77</f>
        <v>#REF!</v>
      </c>
      <c r="S77" s="117" t="e">
        <f>V77+Y77</f>
        <v>#REF!</v>
      </c>
      <c r="T77" s="249" t="e">
        <f>U77+V77</f>
        <v>#REF!</v>
      </c>
      <c r="U77" s="95" t="e">
        <f>'2026 год_ИСХ'!#REF!+'2026 год_ИСХ'!#REF!</f>
        <v>#REF!</v>
      </c>
      <c r="V77" s="95" t="e">
        <f>'2026 год_ИСХ'!#REF!+'2026 год_ИСХ'!#REF!</f>
        <v>#REF!</v>
      </c>
      <c r="W77" s="25" t="e">
        <f>X77+Y77</f>
        <v>#REF!</v>
      </c>
      <c r="X77" s="95" t="e">
        <f>'2026 год_ИСХ'!#REF!</f>
        <v>#REF!</v>
      </c>
      <c r="Y77" s="94" t="e">
        <f>'2026 год_ИСХ'!#REF!</f>
        <v>#REF!</v>
      </c>
      <c r="Z77" s="88">
        <f>'2026 год_ИСХ'!AA79</f>
        <v>4580.9901999999993</v>
      </c>
      <c r="AA77" s="90">
        <f>'2026 год_ИСХ'!AD79</f>
        <v>5497.1858000000002</v>
      </c>
      <c r="AB77" s="90">
        <f>'2026 год_ИСХ'!Z79</f>
        <v>3059.67</v>
      </c>
      <c r="AC77" s="90">
        <f>'2026 год_ИСХ'!AC79</f>
        <v>3549.22</v>
      </c>
      <c r="AD77" s="90">
        <f>'2026 год_ИСХ'!AA78</f>
        <v>27.1816</v>
      </c>
      <c r="AE77" s="90">
        <f>'2026 год_ИСХ'!AD78</f>
        <v>30.7562</v>
      </c>
      <c r="AF77" s="90">
        <f>'2026 год_ИСХ'!Z78</f>
        <v>22.28</v>
      </c>
      <c r="AG77" s="90">
        <f>'2026 год_ИСХ'!AC78</f>
        <v>25.21</v>
      </c>
    </row>
    <row r="78" spans="1:33" customFormat="1">
      <c r="B78" s="121"/>
      <c r="C78" s="23"/>
      <c r="D78" s="87"/>
      <c r="E78" s="133"/>
      <c r="F78" s="87"/>
      <c r="G78" s="125"/>
      <c r="H78" s="114"/>
      <c r="I78" s="115"/>
      <c r="J78" s="115"/>
      <c r="K78" s="111"/>
      <c r="L78" s="208"/>
      <c r="M78" s="96"/>
      <c r="N78" s="97"/>
      <c r="O78" s="95"/>
      <c r="P78" s="96"/>
      <c r="Q78" s="120"/>
      <c r="R78" s="119"/>
      <c r="S78" s="117"/>
      <c r="T78" s="107"/>
      <c r="U78" s="95"/>
      <c r="V78" s="95"/>
      <c r="W78" s="25"/>
      <c r="X78" s="95"/>
      <c r="Y78" s="94"/>
      <c r="Z78" s="88"/>
      <c r="AA78" s="90"/>
      <c r="AB78" s="90"/>
      <c r="AC78" s="90"/>
      <c r="AD78" s="90"/>
      <c r="AE78" s="90"/>
      <c r="AF78" s="90"/>
      <c r="AG78" s="90"/>
    </row>
    <row r="79" spans="1:33" customFormat="1">
      <c r="A79">
        <f t="shared" ref="A79" si="88">A77+1</f>
        <v>37</v>
      </c>
      <c r="B79" s="121" t="str">
        <f t="shared" ref="B79" si="89">B77</f>
        <v>Курский район</v>
      </c>
      <c r="C79" s="23">
        <f t="shared" si="81"/>
        <v>0</v>
      </c>
      <c r="D79" s="87" t="str">
        <f>'2026 год_ИСХ'!B80</f>
        <v>город Курск</v>
      </c>
      <c r="E79" s="133" t="str">
        <f>'2026 год_ИСХ'!G80</f>
        <v>закрытая</v>
      </c>
      <c r="F79" s="87" t="str">
        <f>'2026 год_ИСХ'!C80</f>
        <v>«АО «РИР Энерго» (филиал  АО «РИР Энерго» - «Курская генерация»)</v>
      </c>
      <c r="G79" s="244">
        <v>6829012680</v>
      </c>
      <c r="H79" s="114" t="e">
        <f>I79+J79</f>
        <v>#REF!</v>
      </c>
      <c r="I79" s="115" t="e">
        <f>L79+O79</f>
        <v>#REF!</v>
      </c>
      <c r="J79" s="115" t="e">
        <f>M79+P79</f>
        <v>#REF!</v>
      </c>
      <c r="K79" s="111" t="e">
        <f>L79+M79</f>
        <v>#REF!</v>
      </c>
      <c r="L79" s="110" t="e">
        <f>'2026 год_ИСХ'!#REF!+'2026 год_ИСХ'!#REF!</f>
        <v>#REF!</v>
      </c>
      <c r="M79" s="96" t="e">
        <f>'2026 год_ИСХ'!#REF!+'2026 год_ИСХ'!#REF!</f>
        <v>#REF!</v>
      </c>
      <c r="N79" s="97" t="e">
        <f>O79+P79</f>
        <v>#REF!</v>
      </c>
      <c r="O79" s="95" t="e">
        <f>'2026 год_ИСХ'!#REF!</f>
        <v>#REF!</v>
      </c>
      <c r="P79" s="96" t="e">
        <f>'2026 год_ИСХ'!#REF!</f>
        <v>#REF!</v>
      </c>
      <c r="Q79" s="120" t="e">
        <f>R79+S79</f>
        <v>#REF!</v>
      </c>
      <c r="R79" s="119" t="e">
        <f>U79+X79</f>
        <v>#REF!</v>
      </c>
      <c r="S79" s="117" t="e">
        <f>V79+Y79</f>
        <v>#REF!</v>
      </c>
      <c r="T79" s="249" t="e">
        <f>U79+V79</f>
        <v>#REF!</v>
      </c>
      <c r="U79" s="95" t="e">
        <f>'2026 год_ИСХ'!#REF!+'2026 год_ИСХ'!#REF!</f>
        <v>#REF!</v>
      </c>
      <c r="V79" s="95" t="e">
        <f>'2026 год_ИСХ'!#REF!+'2026 год_ИСХ'!#REF!</f>
        <v>#REF!</v>
      </c>
      <c r="W79" s="25" t="e">
        <f>X79+Y79</f>
        <v>#REF!</v>
      </c>
      <c r="X79" s="95" t="e">
        <f>'2026 год_ИСХ'!#REF!</f>
        <v>#REF!</v>
      </c>
      <c r="Y79" s="94" t="e">
        <f>'2026 год_ИСХ'!#REF!</f>
        <v>#REF!</v>
      </c>
      <c r="Z79" s="88">
        <f>'2026 год_ИСХ'!AA81</f>
        <v>3038.4344000000001</v>
      </c>
      <c r="AA79" s="90">
        <f>'2026 год_ИСХ'!AD81</f>
        <v>3390.8924000000002</v>
      </c>
      <c r="AB79" s="90">
        <f>'2026 год_ИСХ'!Z81</f>
        <v>2755.78</v>
      </c>
      <c r="AC79" s="90">
        <f>'2026 год_ИСХ'!AC81</f>
        <v>3089.76</v>
      </c>
      <c r="AD79" s="90">
        <f>'2026 год_ИСХ'!AA80</f>
        <v>35.172599999999996</v>
      </c>
      <c r="AE79" s="90">
        <f>'2026 год_ИСХ'!AD80</f>
        <v>39.186399999999999</v>
      </c>
      <c r="AF79" s="90">
        <f>'2026 год_ИСХ'!Z80</f>
        <v>33.729999999999997</v>
      </c>
      <c r="AG79" s="90">
        <f>'2026 год_ИСХ'!AC80</f>
        <v>39.19</v>
      </c>
    </row>
    <row r="80" spans="1:33" customFormat="1">
      <c r="B80" s="121"/>
      <c r="C80" s="23"/>
      <c r="D80" s="87"/>
      <c r="E80" s="133"/>
      <c r="F80" s="87"/>
      <c r="G80" s="125"/>
      <c r="H80" s="114"/>
      <c r="I80" s="115"/>
      <c r="J80" s="115"/>
      <c r="K80" s="111"/>
      <c r="L80" s="208"/>
      <c r="M80" s="96"/>
      <c r="N80" s="97"/>
      <c r="O80" s="95"/>
      <c r="P80" s="96"/>
      <c r="Q80" s="120"/>
      <c r="R80" s="119"/>
      <c r="S80" s="117"/>
      <c r="T80" s="107"/>
      <c r="U80" s="95"/>
      <c r="V80" s="95"/>
      <c r="W80" s="25"/>
      <c r="X80" s="95"/>
      <c r="Y80" s="94"/>
      <c r="Z80" s="88"/>
      <c r="AA80" s="90"/>
      <c r="AB80" s="90"/>
      <c r="AC80" s="90"/>
      <c r="AD80" s="90"/>
      <c r="AE80" s="90"/>
      <c r="AF80" s="90"/>
      <c r="AG80" s="90"/>
    </row>
    <row r="81" spans="1:41" customFormat="1">
      <c r="A81">
        <f t="shared" ref="A81" si="90">A79+1</f>
        <v>38</v>
      </c>
      <c r="B81" s="121" t="str">
        <f t="shared" ref="B81" si="91">B79</f>
        <v>Курский район</v>
      </c>
      <c r="C81" s="23">
        <f t="shared" si="81"/>
        <v>0</v>
      </c>
      <c r="D81" s="87" t="str">
        <f>'2026 год_ИСХ'!B82</f>
        <v>город Курск</v>
      </c>
      <c r="E81" s="133" t="str">
        <f>'2026 год_ИСХ'!G82</f>
        <v>открытая</v>
      </c>
      <c r="F81" s="87" t="str">
        <f>'2026 год_ИСХ'!C82</f>
        <v>«АО «РИР Энерго» (филиал  АО «РИР Энерго» - «Курская генерация»)</v>
      </c>
      <c r="G81" s="244">
        <v>6829012680</v>
      </c>
      <c r="H81" s="114" t="e">
        <f>I81+J81</f>
        <v>#REF!</v>
      </c>
      <c r="I81" s="115" t="e">
        <f>L81+O81</f>
        <v>#REF!</v>
      </c>
      <c r="J81" s="115" t="e">
        <f>M81+P81</f>
        <v>#REF!</v>
      </c>
      <c r="K81" s="111" t="e">
        <f>L81+M81</f>
        <v>#REF!</v>
      </c>
      <c r="L81" s="110" t="e">
        <f>'2026 год_ИСХ'!#REF!+'2026 год_ИСХ'!#REF!</f>
        <v>#REF!</v>
      </c>
      <c r="M81" s="96" t="e">
        <f>'2026 год_ИСХ'!#REF!+'2026 год_ИСХ'!#REF!</f>
        <v>#REF!</v>
      </c>
      <c r="N81" s="97" t="e">
        <f>O81+P81</f>
        <v>#REF!</v>
      </c>
      <c r="O81" s="95" t="e">
        <f>'2026 год_ИСХ'!#REF!</f>
        <v>#REF!</v>
      </c>
      <c r="P81" s="96" t="e">
        <f>'2026 год_ИСХ'!#REF!</f>
        <v>#REF!</v>
      </c>
      <c r="Q81" s="120" t="e">
        <f>R81+S81</f>
        <v>#REF!</v>
      </c>
      <c r="R81" s="119" t="e">
        <f>U81+X81</f>
        <v>#REF!</v>
      </c>
      <c r="S81" s="117" t="e">
        <f>V81+Y81</f>
        <v>#REF!</v>
      </c>
      <c r="T81" s="107" t="e">
        <f>U81+V81</f>
        <v>#REF!</v>
      </c>
      <c r="U81" s="95" t="e">
        <f>'2026 год_ИСХ'!#REF!+'2026 год_ИСХ'!#REF!</f>
        <v>#REF!</v>
      </c>
      <c r="V81" s="95" t="e">
        <f>'2026 год_ИСХ'!#REF!+'2026 год_ИСХ'!#REF!</f>
        <v>#REF!</v>
      </c>
      <c r="W81" s="25" t="e">
        <f>X81+Y81</f>
        <v>#REF!</v>
      </c>
      <c r="X81" s="95" t="e">
        <f>'2026 год_ИСХ'!#REF!</f>
        <v>#REF!</v>
      </c>
      <c r="Y81" s="94" t="e">
        <f>'2026 год_ИСХ'!#REF!</f>
        <v>#REF!</v>
      </c>
      <c r="Z81" s="88">
        <f>'2026 год_ИСХ'!AA83</f>
        <v>3038.4344000000001</v>
      </c>
      <c r="AA81" s="90">
        <f>'2026 год_ИСХ'!AD83</f>
        <v>3390.8924000000002</v>
      </c>
      <c r="AB81" s="90">
        <f>'2026 год_ИСХ'!Z83</f>
        <v>2755.78</v>
      </c>
      <c r="AC81" s="90">
        <f>'2026 год_ИСХ'!AC83</f>
        <v>3089.76</v>
      </c>
      <c r="AD81" s="90">
        <f>'2026 год_ИСХ'!AA82</f>
        <v>36.78</v>
      </c>
      <c r="AE81" s="90">
        <f>'2026 год_ИСХ'!AD82</f>
        <v>41.58</v>
      </c>
      <c r="AF81" s="90">
        <f>'2026 год_ИСХ'!Z82</f>
        <v>36.78</v>
      </c>
      <c r="AG81" s="90">
        <f>'2026 год_ИСХ'!AC82</f>
        <v>41.58</v>
      </c>
    </row>
    <row r="82" spans="1:41" customFormat="1">
      <c r="B82" s="121"/>
      <c r="C82" s="23"/>
      <c r="D82" s="87"/>
      <c r="E82" s="133"/>
      <c r="F82" s="87"/>
      <c r="G82" s="125"/>
      <c r="H82" s="114"/>
      <c r="I82" s="115"/>
      <c r="J82" s="115"/>
      <c r="K82" s="111"/>
      <c r="L82" s="208"/>
      <c r="M82" s="96"/>
      <c r="N82" s="97"/>
      <c r="O82" s="95"/>
      <c r="P82" s="96"/>
      <c r="Q82" s="120"/>
      <c r="R82" s="119"/>
      <c r="S82" s="117"/>
      <c r="T82" s="107"/>
      <c r="U82" s="95"/>
      <c r="V82" s="95"/>
      <c r="W82" s="25"/>
      <c r="X82" s="95"/>
      <c r="Y82" s="94"/>
      <c r="Z82" s="88"/>
      <c r="AA82" s="90"/>
      <c r="AB82" s="90"/>
      <c r="AC82" s="90"/>
      <c r="AD82" s="90"/>
      <c r="AE82" s="90"/>
      <c r="AF82" s="90"/>
      <c r="AG82" s="90"/>
    </row>
    <row r="83" spans="1:41" customFormat="1">
      <c r="A83">
        <f t="shared" ref="A83" si="92">A81+1</f>
        <v>39</v>
      </c>
      <c r="B83" s="121" t="str">
        <f t="shared" ref="B83" si="93">B81</f>
        <v>Курский район</v>
      </c>
      <c r="C83" s="23">
        <f t="shared" si="81"/>
        <v>0</v>
      </c>
      <c r="D83" s="87" t="str">
        <f>'2026 год_ИСХ'!B84</f>
        <v>город Курск</v>
      </c>
      <c r="E83" s="133" t="str">
        <f>'2026 год_ИСХ'!G84</f>
        <v>закрытая</v>
      </c>
      <c r="F83" s="87" t="str">
        <f>'2026 год_ИСХ'!C84</f>
        <v xml:space="preserve">МУП "Курские городские коммунальные тепловые сети"
</v>
      </c>
      <c r="G83" s="244">
        <v>4632000330</v>
      </c>
      <c r="H83" s="114" t="e">
        <f>I83+J83</f>
        <v>#REF!</v>
      </c>
      <c r="I83" s="115" t="e">
        <f>L83+O83</f>
        <v>#REF!</v>
      </c>
      <c r="J83" s="115" t="e">
        <f>M83+P83</f>
        <v>#REF!</v>
      </c>
      <c r="K83" s="111" t="e">
        <f>L83+M83</f>
        <v>#REF!</v>
      </c>
      <c r="L83" s="110" t="e">
        <f>'2026 год_ИСХ'!#REF!+'2026 год_ИСХ'!#REF!</f>
        <v>#REF!</v>
      </c>
      <c r="M83" s="96" t="e">
        <f>'2026 год_ИСХ'!#REF!+'2026 год_ИСХ'!#REF!</f>
        <v>#REF!</v>
      </c>
      <c r="N83" s="97" t="e">
        <f>O83+P83</f>
        <v>#REF!</v>
      </c>
      <c r="O83" s="95" t="e">
        <f>'2026 год_ИСХ'!#REF!</f>
        <v>#REF!</v>
      </c>
      <c r="P83" s="96" t="e">
        <f>'2026 год_ИСХ'!#REF!</f>
        <v>#REF!</v>
      </c>
      <c r="Q83" s="120" t="e">
        <f>R83+S83</f>
        <v>#REF!</v>
      </c>
      <c r="R83" s="119" t="e">
        <f>U83+X83</f>
        <v>#REF!</v>
      </c>
      <c r="S83" s="117" t="e">
        <f>V83+Y83</f>
        <v>#REF!</v>
      </c>
      <c r="T83" s="249" t="e">
        <f>U83+V83</f>
        <v>#REF!</v>
      </c>
      <c r="U83" s="95" t="e">
        <f>'2026 год_ИСХ'!#REF!+'2026 год_ИСХ'!#REF!</f>
        <v>#REF!</v>
      </c>
      <c r="V83" s="95" t="e">
        <f>'2026 год_ИСХ'!#REF!+'2026 год_ИСХ'!#REF!</f>
        <v>#REF!</v>
      </c>
      <c r="W83" s="25" t="e">
        <f>X83+Y83</f>
        <v>#REF!</v>
      </c>
      <c r="X83" s="95" t="e">
        <f>'2026 год_ИСХ'!#REF!</f>
        <v>#REF!</v>
      </c>
      <c r="Y83" s="94" t="e">
        <f>'2026 год_ИСХ'!#REF!</f>
        <v>#REF!</v>
      </c>
      <c r="Z83" s="88">
        <f>'2026 год_ИСХ'!AA85</f>
        <v>3038.4344000000001</v>
      </c>
      <c r="AA83" s="90">
        <f>'2026 год_ИСХ'!AD85</f>
        <v>3646.1163999999999</v>
      </c>
      <c r="AB83" s="90">
        <f>'2026 год_ИСХ'!Z85</f>
        <v>2755.78</v>
      </c>
      <c r="AC83" s="90">
        <f>'2026 год_ИСХ'!AC85</f>
        <v>3089.76</v>
      </c>
      <c r="AD83" s="90">
        <f>'2026 год_ИСХ'!AA84</f>
        <v>35.172599999999996</v>
      </c>
      <c r="AE83" s="90">
        <f>'2026 год_ИСХ'!AD84</f>
        <v>39.186399999999999</v>
      </c>
      <c r="AF83" s="90">
        <f>'2026 год_ИСХ'!Z84</f>
        <v>33.729999999999997</v>
      </c>
      <c r="AG83" s="90">
        <f>'2026 год_ИСХ'!AC84</f>
        <v>39.19</v>
      </c>
    </row>
    <row r="84" spans="1:41" customFormat="1">
      <c r="B84" s="121"/>
      <c r="C84" s="23"/>
      <c r="D84" s="87"/>
      <c r="E84" s="133"/>
      <c r="F84" s="87"/>
      <c r="G84" s="125"/>
      <c r="H84" s="114"/>
      <c r="I84" s="115"/>
      <c r="J84" s="115"/>
      <c r="K84" s="111"/>
      <c r="L84" s="208"/>
      <c r="M84" s="96"/>
      <c r="N84" s="97"/>
      <c r="O84" s="95"/>
      <c r="P84" s="96"/>
      <c r="Q84" s="120"/>
      <c r="R84" s="119"/>
      <c r="S84" s="117"/>
      <c r="T84" s="107"/>
      <c r="U84" s="95"/>
      <c r="V84" s="95"/>
      <c r="W84" s="25"/>
      <c r="X84" s="95"/>
      <c r="Y84" s="94"/>
      <c r="Z84" s="88"/>
      <c r="AA84" s="90"/>
      <c r="AB84" s="90"/>
      <c r="AC84" s="90"/>
      <c r="AD84" s="90"/>
      <c r="AE84" s="90"/>
      <c r="AF84" s="90"/>
      <c r="AG84" s="90"/>
    </row>
    <row r="85" spans="1:41" customFormat="1">
      <c r="A85">
        <f t="shared" ref="A85" si="94">A83+1</f>
        <v>40</v>
      </c>
      <c r="B85" s="121" t="str">
        <f t="shared" ref="B85" si="95">B83</f>
        <v>Курский район</v>
      </c>
      <c r="C85" s="23">
        <f t="shared" si="81"/>
        <v>0</v>
      </c>
      <c r="D85" s="87" t="e">
        <f>'2026 год_ИСХ'!#REF!</f>
        <v>#REF!</v>
      </c>
      <c r="E85" s="133" t="e">
        <f>'2026 год_ИСХ'!#REF!</f>
        <v>#REF!</v>
      </c>
      <c r="F85" s="87" t="e">
        <f>'2026 год_ИСХ'!#REF!</f>
        <v>#REF!</v>
      </c>
      <c r="G85" s="244">
        <v>3123389689</v>
      </c>
      <c r="H85" s="114" t="e">
        <f>I85+J85</f>
        <v>#REF!</v>
      </c>
      <c r="I85" s="115" t="e">
        <f>L85+O85</f>
        <v>#REF!</v>
      </c>
      <c r="J85" s="115" t="e">
        <f>M85+P85</f>
        <v>#REF!</v>
      </c>
      <c r="K85" s="111" t="e">
        <f>L85+M85</f>
        <v>#REF!</v>
      </c>
      <c r="L85" s="110" t="e">
        <f>'2026 год_ИСХ'!#REF!+'2026 год_ИСХ'!#REF!</f>
        <v>#REF!</v>
      </c>
      <c r="M85" s="96" t="e">
        <f>'2026 год_ИСХ'!#REF!+'2026 год_ИСХ'!#REF!</f>
        <v>#REF!</v>
      </c>
      <c r="N85" s="97" t="e">
        <f>O85+P85</f>
        <v>#REF!</v>
      </c>
      <c r="O85" s="95" t="e">
        <f>'2026 год_ИСХ'!#REF!</f>
        <v>#REF!</v>
      </c>
      <c r="P85" s="96" t="e">
        <f>'2026 год_ИСХ'!#REF!</f>
        <v>#REF!</v>
      </c>
      <c r="Q85" s="120" t="e">
        <f>R85+S85</f>
        <v>#REF!</v>
      </c>
      <c r="R85" s="119" t="e">
        <f>U85+X85</f>
        <v>#REF!</v>
      </c>
      <c r="S85" s="117" t="e">
        <f>V85+Y85</f>
        <v>#REF!</v>
      </c>
      <c r="T85" s="249" t="e">
        <f>U85+V85</f>
        <v>#REF!</v>
      </c>
      <c r="U85" s="95" t="e">
        <f>'2026 год_ИСХ'!#REF!+'2026 год_ИСХ'!#REF!</f>
        <v>#REF!</v>
      </c>
      <c r="V85" s="95" t="e">
        <f>'2026 год_ИСХ'!#REF!+'2026 год_ИСХ'!#REF!</f>
        <v>#REF!</v>
      </c>
      <c r="W85" s="25" t="e">
        <f>X85+Y85</f>
        <v>#REF!</v>
      </c>
      <c r="X85" s="95" t="e">
        <f>'2026 год_ИСХ'!#REF!</f>
        <v>#REF!</v>
      </c>
      <c r="Y85" s="94" t="e">
        <f>'2026 год_ИСХ'!#REF!</f>
        <v>#REF!</v>
      </c>
      <c r="Z85" s="88" t="e">
        <f>'2026 год_ИСХ'!#REF!</f>
        <v>#REF!</v>
      </c>
      <c r="AA85" s="90" t="e">
        <f>'2026 год_ИСХ'!#REF!</f>
        <v>#REF!</v>
      </c>
      <c r="AB85" s="90" t="e">
        <f>'2026 год_ИСХ'!#REF!</f>
        <v>#REF!</v>
      </c>
      <c r="AC85" s="90" t="e">
        <f>'2026 год_ИСХ'!#REF!</f>
        <v>#REF!</v>
      </c>
      <c r="AD85" s="90" t="e">
        <f>'2026 год_ИСХ'!#REF!</f>
        <v>#REF!</v>
      </c>
      <c r="AE85" s="90" t="e">
        <f>'2026 год_ИСХ'!#REF!</f>
        <v>#REF!</v>
      </c>
      <c r="AF85" s="90" t="e">
        <f>'2026 год_ИСХ'!#REF!</f>
        <v>#REF!</v>
      </c>
      <c r="AG85" s="90" t="e">
        <f>'2026 год_ИСХ'!#REF!</f>
        <v>#REF!</v>
      </c>
    </row>
    <row r="86" spans="1:41" customFormat="1">
      <c r="B86" s="121"/>
      <c r="C86" s="23"/>
      <c r="D86" s="87"/>
      <c r="E86" s="133"/>
      <c r="F86" s="87"/>
      <c r="G86" s="125"/>
      <c r="H86" s="114"/>
      <c r="I86" s="115"/>
      <c r="J86" s="115"/>
      <c r="K86" s="111"/>
      <c r="L86" s="110"/>
      <c r="M86" s="96"/>
      <c r="N86" s="97"/>
      <c r="O86" s="95"/>
      <c r="P86" s="96"/>
      <c r="Q86" s="120"/>
      <c r="R86" s="119"/>
      <c r="S86" s="117"/>
      <c r="T86" s="107"/>
      <c r="U86" s="95"/>
      <c r="V86" s="95"/>
      <c r="W86" s="25"/>
      <c r="X86" s="95"/>
      <c r="Y86" s="94"/>
      <c r="Z86" s="88"/>
      <c r="AA86" s="90"/>
      <c r="AB86" s="90"/>
      <c r="AC86" s="90"/>
      <c r="AD86" s="90"/>
      <c r="AE86" s="90"/>
      <c r="AF86" s="90"/>
      <c r="AG86" s="90"/>
    </row>
    <row r="87" spans="1:41" customFormat="1">
      <c r="A87">
        <f t="shared" ref="A87" si="96">A85+1</f>
        <v>41</v>
      </c>
      <c r="B87" s="121" t="str">
        <f t="shared" ref="B87" si="97">B85</f>
        <v>Курский район</v>
      </c>
      <c r="C87" s="23">
        <f t="shared" si="81"/>
        <v>0</v>
      </c>
      <c r="D87" s="87" t="str">
        <f>'2026 год_ИСХ'!B86</f>
        <v>город Курск</v>
      </c>
      <c r="E87" s="133" t="str">
        <f>'2026 год_ИСХ'!G86</f>
        <v>закрытая</v>
      </c>
      <c r="F87" s="87" t="str">
        <f>'2026 год_ИСХ'!C86</f>
        <v>ООО "Агропроект"</v>
      </c>
      <c r="G87" s="244">
        <v>3666120176</v>
      </c>
      <c r="H87" s="114" t="e">
        <f>I87+J87</f>
        <v>#REF!</v>
      </c>
      <c r="I87" s="115" t="e">
        <f>L87+O87</f>
        <v>#REF!</v>
      </c>
      <c r="J87" s="115" t="e">
        <f>M87+P87</f>
        <v>#REF!</v>
      </c>
      <c r="K87" s="111" t="e">
        <f>L87+M87</f>
        <v>#REF!</v>
      </c>
      <c r="L87" s="110" t="e">
        <f>'2026 год_ИСХ'!#REF!+'2026 год_ИСХ'!#REF!</f>
        <v>#REF!</v>
      </c>
      <c r="M87" s="96" t="e">
        <f>'2026 год_ИСХ'!#REF!+'2026 год_ИСХ'!#REF!</f>
        <v>#REF!</v>
      </c>
      <c r="N87" s="97" t="e">
        <f>O87+P87</f>
        <v>#REF!</v>
      </c>
      <c r="O87" s="95" t="e">
        <f>'2026 год_ИСХ'!#REF!</f>
        <v>#REF!</v>
      </c>
      <c r="P87" s="96" t="e">
        <f>'2026 год_ИСХ'!#REF!</f>
        <v>#REF!</v>
      </c>
      <c r="Q87" s="120" t="e">
        <f>R87+S87</f>
        <v>#REF!</v>
      </c>
      <c r="R87" s="119" t="e">
        <f>U87+X87</f>
        <v>#REF!</v>
      </c>
      <c r="S87" s="117" t="e">
        <f>V87+Y87</f>
        <v>#REF!</v>
      </c>
      <c r="T87" s="249" t="e">
        <f>U87+V87</f>
        <v>#REF!</v>
      </c>
      <c r="U87" s="95" t="e">
        <f>'2026 год_ИСХ'!#REF!+'2026 год_ИСХ'!#REF!</f>
        <v>#REF!</v>
      </c>
      <c r="V87" s="95" t="e">
        <f>'2026 год_ИСХ'!#REF!+'2026 год_ИСХ'!#REF!</f>
        <v>#REF!</v>
      </c>
      <c r="W87" s="25" t="e">
        <f>X87+Y87</f>
        <v>#REF!</v>
      </c>
      <c r="X87" s="95" t="e">
        <f>'2026 год_ИСХ'!#REF!</f>
        <v>#REF!</v>
      </c>
      <c r="Y87" s="94" t="e">
        <f>'2026 год_ИСХ'!#REF!</f>
        <v>#REF!</v>
      </c>
      <c r="Z87" s="88">
        <f>'2026 год_ИСХ'!AA87</f>
        <v>0</v>
      </c>
      <c r="AA87" s="90">
        <f>'2026 год_ИСХ'!AD87</f>
        <v>0</v>
      </c>
      <c r="AB87" s="90">
        <f>'2026 год_ИСХ'!Z87</f>
        <v>2335.23</v>
      </c>
      <c r="AC87" s="90">
        <f>'2026 год_ИСХ'!AC87</f>
        <v>2713.54</v>
      </c>
      <c r="AD87" s="90">
        <f>'2026 год_ИСХ'!AA86</f>
        <v>0</v>
      </c>
      <c r="AE87" s="90">
        <f>'2026 год_ИСХ'!AD86</f>
        <v>0</v>
      </c>
      <c r="AF87" s="90">
        <f>'2026 год_ИСХ'!Z86</f>
        <v>0</v>
      </c>
      <c r="AG87" s="90">
        <f>'2026 год_ИСХ'!AC86</f>
        <v>0</v>
      </c>
    </row>
    <row r="88" spans="1:41" customFormat="1">
      <c r="B88" s="121"/>
      <c r="C88" s="23"/>
      <c r="D88" s="87"/>
      <c r="E88" s="133"/>
      <c r="F88" s="87"/>
      <c r="G88" s="125"/>
      <c r="H88" s="114"/>
      <c r="I88" s="115"/>
      <c r="J88" s="115"/>
      <c r="K88" s="111"/>
      <c r="L88" s="208"/>
      <c r="M88" s="96"/>
      <c r="N88" s="97"/>
      <c r="O88" s="95"/>
      <c r="P88" s="96"/>
      <c r="Q88" s="120"/>
      <c r="R88" s="119"/>
      <c r="S88" s="117"/>
      <c r="T88" s="107"/>
      <c r="U88" s="95"/>
      <c r="V88" s="95"/>
      <c r="W88" s="25"/>
      <c r="X88" s="95"/>
      <c r="Y88" s="94"/>
      <c r="Z88" s="88"/>
      <c r="AA88" s="90"/>
      <c r="AB88" s="90"/>
      <c r="AC88" s="90"/>
      <c r="AD88" s="90"/>
      <c r="AE88" s="90"/>
      <c r="AF88" s="90"/>
      <c r="AG88" s="90"/>
    </row>
    <row r="89" spans="1:41" s="240" customFormat="1">
      <c r="A89">
        <f t="shared" ref="A89" si="98">A87+1</f>
        <v>42</v>
      </c>
      <c r="B89" s="121" t="str">
        <f>'2026 год_ИСХ'!A88</f>
        <v>Курчатовский район</v>
      </c>
      <c r="C89" s="23">
        <f t="shared" si="81"/>
        <v>0</v>
      </c>
      <c r="D89" s="87" t="str">
        <f>'2026 год_ИСХ'!B88</f>
        <v>город Курчатов</v>
      </c>
      <c r="E89" s="133" t="str">
        <f>'2026 год_ИСХ'!G88</f>
        <v>открытая</v>
      </c>
      <c r="F89" s="87" t="str">
        <f>'2026 год_ИСХ'!C88</f>
        <v xml:space="preserve">МУП "Гортеплосеть"
</v>
      </c>
      <c r="G89" s="244">
        <v>4634002573</v>
      </c>
      <c r="H89" s="251" t="e">
        <f>I89+J89</f>
        <v>#REF!</v>
      </c>
      <c r="I89" s="252" t="e">
        <f>L89+O89</f>
        <v>#REF!</v>
      </c>
      <c r="J89" s="252" t="e">
        <f>M89+P89</f>
        <v>#REF!</v>
      </c>
      <c r="K89" s="111" t="e">
        <f>L89+M89</f>
        <v>#REF!</v>
      </c>
      <c r="L89" s="110" t="e">
        <f>'2026 год_ИСХ'!#REF!+'2026 год_ИСХ'!#REF!</f>
        <v>#REF!</v>
      </c>
      <c r="M89" s="96" t="e">
        <f>'2026 год_ИСХ'!#REF!+'2026 год_ИСХ'!#REF!</f>
        <v>#REF!</v>
      </c>
      <c r="N89" s="97" t="e">
        <f>O89+P89</f>
        <v>#REF!</v>
      </c>
      <c r="O89" s="95" t="e">
        <f>'2026 год_ИСХ'!#REF!</f>
        <v>#REF!</v>
      </c>
      <c r="P89" s="96" t="e">
        <f>'2026 год_ИСХ'!#REF!</f>
        <v>#REF!</v>
      </c>
      <c r="Q89" s="253" t="e">
        <f>R89+S89</f>
        <v>#REF!</v>
      </c>
      <c r="R89" s="95" t="e">
        <f>U89+X89</f>
        <v>#REF!</v>
      </c>
      <c r="S89" s="96" t="e">
        <f>V89+Y89</f>
        <v>#REF!</v>
      </c>
      <c r="T89" s="107" t="e">
        <f>U89+V89</f>
        <v>#REF!</v>
      </c>
      <c r="U89" s="95" t="e">
        <f>'2026 год_ИСХ'!#REF!+'2026 год_ИСХ'!#REF!</f>
        <v>#REF!</v>
      </c>
      <c r="V89" s="95" t="e">
        <f>'2026 год_ИСХ'!#REF!+'2026 год_ИСХ'!#REF!</f>
        <v>#REF!</v>
      </c>
      <c r="W89" s="25" t="e">
        <f>X89+Y89</f>
        <v>#REF!</v>
      </c>
      <c r="X89" s="95" t="e">
        <f>'2026 год_ИСХ'!#REF!</f>
        <v>#REF!</v>
      </c>
      <c r="Y89" s="94" t="e">
        <f>'2026 год_ИСХ'!#REF!</f>
        <v>#REF!</v>
      </c>
      <c r="Z89" s="88">
        <f>'2026 год_ИСХ'!AA89</f>
        <v>937.89</v>
      </c>
      <c r="AA89" s="90">
        <f>'2026 год_ИСХ'!AD89</f>
        <v>1153.74</v>
      </c>
      <c r="AB89" s="90">
        <f>'2026 год_ИСХ'!Z89</f>
        <v>937.89</v>
      </c>
      <c r="AC89" s="90">
        <f>'2026 год_ИСХ'!AC89</f>
        <v>1153.74</v>
      </c>
      <c r="AD89" s="90">
        <f>'2026 год_ИСХ'!AA88</f>
        <v>27.3</v>
      </c>
      <c r="AE89" s="90">
        <f>'2026 год_ИСХ'!AD88</f>
        <v>28.24</v>
      </c>
      <c r="AF89" s="90">
        <f>'2026 год_ИСХ'!Z88</f>
        <v>27.3</v>
      </c>
      <c r="AG89" s="90">
        <f>'2026 год_ИСХ'!AC88</f>
        <v>28.24</v>
      </c>
      <c r="AH89" s="1"/>
      <c r="AI89" s="1"/>
      <c r="AJ89" s="1"/>
      <c r="AK89" s="1"/>
      <c r="AL89" s="1"/>
      <c r="AM89" s="1"/>
      <c r="AN89" s="1"/>
      <c r="AO89" s="1"/>
    </row>
    <row r="90" spans="1:41" s="240" customFormat="1">
      <c r="A90"/>
      <c r="B90" s="121"/>
      <c r="C90" s="23"/>
      <c r="D90" s="87"/>
      <c r="E90" s="133"/>
      <c r="F90" s="87"/>
      <c r="G90" s="125"/>
      <c r="H90" s="251"/>
      <c r="I90" s="252"/>
      <c r="J90" s="252"/>
      <c r="K90" s="111"/>
      <c r="L90" s="208"/>
      <c r="M90" s="96"/>
      <c r="N90" s="97"/>
      <c r="O90" s="95"/>
      <c r="P90" s="96"/>
      <c r="Q90" s="253"/>
      <c r="R90" s="95"/>
      <c r="S90" s="96"/>
      <c r="T90" s="107"/>
      <c r="U90" s="95"/>
      <c r="V90" s="95"/>
      <c r="W90" s="25"/>
      <c r="X90" s="95"/>
      <c r="Y90" s="94"/>
      <c r="Z90" s="88"/>
      <c r="AA90" s="90"/>
      <c r="AB90" s="90"/>
      <c r="AC90" s="90"/>
      <c r="AD90" s="90"/>
      <c r="AE90" s="90"/>
      <c r="AF90" s="90"/>
      <c r="AG90" s="90"/>
      <c r="AH90" s="1"/>
      <c r="AI90" s="1"/>
      <c r="AJ90" s="1"/>
      <c r="AK90" s="1"/>
      <c r="AL90" s="1"/>
      <c r="AM90" s="1"/>
      <c r="AN90" s="1"/>
      <c r="AO90" s="1"/>
    </row>
    <row r="91" spans="1:41" customFormat="1">
      <c r="A91">
        <f t="shared" ref="A91" si="99">A89+1</f>
        <v>43</v>
      </c>
      <c r="B91" s="121" t="str">
        <f t="shared" ref="B91" si="100">B89</f>
        <v>Курчатовский район</v>
      </c>
      <c r="C91" s="23">
        <f t="shared" si="81"/>
        <v>0</v>
      </c>
      <c r="D91" s="87" t="str">
        <f>'2026 год_ИСХ'!B90</f>
        <v>город Курчатов</v>
      </c>
      <c r="E91" s="133" t="str">
        <f>'2026 год_ИСХ'!G90</f>
        <v>открытая</v>
      </c>
      <c r="F91" s="87" t="str">
        <f>'2026 год_ИСХ'!C90</f>
        <v>АО «Концерн Росэнергоатом» (филиал «Курская атомная станция»)</v>
      </c>
      <c r="G91" s="244">
        <v>7721632827</v>
      </c>
      <c r="H91" s="114" t="e">
        <f>I91+J91</f>
        <v>#REF!</v>
      </c>
      <c r="I91" s="115" t="e">
        <f>L91+O91</f>
        <v>#REF!</v>
      </c>
      <c r="J91" s="115" t="e">
        <f>M91+P91</f>
        <v>#REF!</v>
      </c>
      <c r="K91" s="111" t="e">
        <f>L91+M91</f>
        <v>#REF!</v>
      </c>
      <c r="L91" s="110" t="e">
        <f>'2026 год_ИСХ'!#REF!+'2026 год_ИСХ'!#REF!</f>
        <v>#REF!</v>
      </c>
      <c r="M91" s="96" t="e">
        <f>'2026 год_ИСХ'!#REF!+'2026 год_ИСХ'!#REF!</f>
        <v>#REF!</v>
      </c>
      <c r="N91" s="97" t="e">
        <f>O91+P91</f>
        <v>#REF!</v>
      </c>
      <c r="O91" s="95" t="e">
        <f>'2026 год_ИСХ'!#REF!</f>
        <v>#REF!</v>
      </c>
      <c r="P91" s="96" t="e">
        <f>'2026 год_ИСХ'!#REF!</f>
        <v>#REF!</v>
      </c>
      <c r="Q91" s="120" t="e">
        <f>R91+S91</f>
        <v>#REF!</v>
      </c>
      <c r="R91" s="119" t="e">
        <f>U91+X91</f>
        <v>#REF!</v>
      </c>
      <c r="S91" s="117" t="e">
        <f>V91+Y91</f>
        <v>#REF!</v>
      </c>
      <c r="T91" s="107" t="e">
        <f>U91+V91</f>
        <v>#REF!</v>
      </c>
      <c r="U91" s="95" t="e">
        <f>'2026 год_ИСХ'!#REF!+'2026 год_ИСХ'!#REF!</f>
        <v>#REF!</v>
      </c>
      <c r="V91" s="95" t="e">
        <f>'2026 год_ИСХ'!#REF!+'2026 год_ИСХ'!#REF!</f>
        <v>#REF!</v>
      </c>
      <c r="W91" s="25" t="e">
        <f>X91+Y91</f>
        <v>#REF!</v>
      </c>
      <c r="X91" s="95" t="e">
        <f>'2026 год_ИСХ'!#REF!</f>
        <v>#REF!</v>
      </c>
      <c r="Y91" s="94" t="e">
        <f>'2026 год_ИСХ'!#REF!</f>
        <v>#REF!</v>
      </c>
      <c r="Z91" s="88">
        <f>'2026 год_ИСХ'!AA91</f>
        <v>372.88</v>
      </c>
      <c r="AA91" s="90">
        <f>'2026 год_ИСХ'!AD91</f>
        <v>429.23</v>
      </c>
      <c r="AB91" s="90">
        <f>'2026 год_ИСХ'!Z91</f>
        <v>372.88</v>
      </c>
      <c r="AC91" s="90">
        <f>'2026 год_ИСХ'!AC91</f>
        <v>429.23</v>
      </c>
      <c r="AD91" s="90">
        <f>'2026 год_ИСХ'!AA90</f>
        <v>27.3</v>
      </c>
      <c r="AE91" s="90">
        <f>'2026 год_ИСХ'!AD90</f>
        <v>28.24</v>
      </c>
      <c r="AF91" s="90">
        <f>'2026 год_ИСХ'!Z90</f>
        <v>27.3</v>
      </c>
      <c r="AG91" s="90">
        <f>'2026 год_ИСХ'!AC90</f>
        <v>28.24</v>
      </c>
    </row>
    <row r="92" spans="1:41" customFormat="1">
      <c r="B92" s="121"/>
      <c r="C92" s="23"/>
      <c r="D92" s="87"/>
      <c r="E92" s="133"/>
      <c r="F92" s="87"/>
      <c r="G92" s="125"/>
      <c r="H92" s="114"/>
      <c r="I92" s="115"/>
      <c r="J92" s="115"/>
      <c r="K92" s="111"/>
      <c r="L92" s="110"/>
      <c r="M92" s="96"/>
      <c r="N92" s="97"/>
      <c r="O92" s="95"/>
      <c r="P92" s="96"/>
      <c r="Q92" s="120"/>
      <c r="R92" s="119"/>
      <c r="S92" s="117"/>
      <c r="T92" s="107"/>
      <c r="U92" s="95"/>
      <c r="V92" s="95"/>
      <c r="W92" s="25"/>
      <c r="X92" s="95"/>
      <c r="Y92" s="94"/>
      <c r="Z92" s="88"/>
      <c r="AA92" s="90"/>
      <c r="AB92" s="90"/>
      <c r="AC92" s="90"/>
      <c r="AD92" s="90"/>
      <c r="AE92" s="90"/>
      <c r="AF92" s="90"/>
      <c r="AG92" s="90"/>
    </row>
    <row r="93" spans="1:41" customFormat="1">
      <c r="A93">
        <f t="shared" ref="A93" si="101">A91+1</f>
        <v>44</v>
      </c>
      <c r="B93" s="121" t="str">
        <f>'2026 год_ИСХ'!A92</f>
        <v>Щигровский район</v>
      </c>
      <c r="C93" s="23">
        <f t="shared" si="81"/>
        <v>0</v>
      </c>
      <c r="D93" s="87" t="str">
        <f>'2026 год_ИСХ'!B92</f>
        <v>г.Щигры</v>
      </c>
      <c r="E93" s="133" t="str">
        <f>'2026 год_ИСХ'!G92</f>
        <v>закрытая</v>
      </c>
      <c r="F93" s="87" t="str">
        <f>'2026 год_ИСХ'!C92</f>
        <v>ГУПКО "Курскоблжилкомхоз"</v>
      </c>
      <c r="G93" s="243">
        <v>4632024035</v>
      </c>
      <c r="H93" s="114" t="e">
        <f>I93+J93</f>
        <v>#REF!</v>
      </c>
      <c r="I93" s="115" t="e">
        <f>L93+O93</f>
        <v>#REF!</v>
      </c>
      <c r="J93" s="115" t="e">
        <f>M93+P93</f>
        <v>#REF!</v>
      </c>
      <c r="K93" s="111" t="e">
        <f>L93+M93</f>
        <v>#REF!</v>
      </c>
      <c r="L93" s="110" t="e">
        <f>'2026 год_ИСХ'!#REF!+'2026 год_ИСХ'!#REF!</f>
        <v>#REF!</v>
      </c>
      <c r="M93" s="96" t="e">
        <f>'2026 год_ИСХ'!#REF!+'2026 год_ИСХ'!#REF!</f>
        <v>#REF!</v>
      </c>
      <c r="N93" s="97" t="e">
        <f>O93+P93</f>
        <v>#REF!</v>
      </c>
      <c r="O93" s="95" t="e">
        <f>'2026 год_ИСХ'!#REF!</f>
        <v>#REF!</v>
      </c>
      <c r="P93" s="96" t="e">
        <f>'2026 год_ИСХ'!#REF!</f>
        <v>#REF!</v>
      </c>
      <c r="Q93" s="120" t="e">
        <f>R93+S93</f>
        <v>#REF!</v>
      </c>
      <c r="R93" s="119" t="e">
        <f>U93+X93</f>
        <v>#REF!</v>
      </c>
      <c r="S93" s="117" t="e">
        <f>V93+Y93</f>
        <v>#REF!</v>
      </c>
      <c r="T93" s="249" t="e">
        <f>U93+V93</f>
        <v>#REF!</v>
      </c>
      <c r="U93" s="95" t="e">
        <f>'2026 год_ИСХ'!#REF!+'2026 год_ИСХ'!#REF!</f>
        <v>#REF!</v>
      </c>
      <c r="V93" s="95" t="e">
        <f>'2026 год_ИСХ'!#REF!+'2026 год_ИСХ'!#REF!</f>
        <v>#REF!</v>
      </c>
      <c r="W93" s="25" t="e">
        <f>X93+Y93</f>
        <v>#REF!</v>
      </c>
      <c r="X93" s="95" t="e">
        <f>'2026 год_ИСХ'!#REF!</f>
        <v>#REF!</v>
      </c>
      <c r="Y93" s="94" t="e">
        <f>'2026 год_ИСХ'!#REF!</f>
        <v>#REF!</v>
      </c>
      <c r="Z93" s="88">
        <f>'2026 год_ИСХ'!AA93</f>
        <v>4580.9901999999993</v>
      </c>
      <c r="AA93" s="90">
        <f>'2026 год_ИСХ'!AD93</f>
        <v>5497.1858000000002</v>
      </c>
      <c r="AB93" s="90">
        <f>'2026 год_ИСХ'!Z93</f>
        <v>2357.63</v>
      </c>
      <c r="AC93" s="90">
        <f>'2026 год_ИСХ'!AC93</f>
        <v>2734.85</v>
      </c>
      <c r="AD93" s="90">
        <f>'2026 год_ИСХ'!AA92</f>
        <v>78.336199999999991</v>
      </c>
      <c r="AE93" s="90">
        <f>'2026 год_ИСХ'!AD92</f>
        <v>105.82279999999999</v>
      </c>
      <c r="AF93" s="90">
        <f>'2026 год_ИСХ'!Z92</f>
        <v>74.66</v>
      </c>
      <c r="AG93" s="90">
        <f>'2026 год_ИСХ'!AC92</f>
        <v>86.75</v>
      </c>
    </row>
    <row r="94" spans="1:41" customFormat="1">
      <c r="B94" s="121"/>
      <c r="C94" s="23"/>
      <c r="D94" s="87"/>
      <c r="E94" s="133"/>
      <c r="F94" s="87"/>
      <c r="G94" s="125"/>
      <c r="H94" s="114"/>
      <c r="I94" s="115"/>
      <c r="J94" s="115"/>
      <c r="K94" s="111"/>
      <c r="L94" s="110"/>
      <c r="M94" s="96"/>
      <c r="N94" s="97"/>
      <c r="O94" s="95"/>
      <c r="P94" s="96"/>
      <c r="Q94" s="120"/>
      <c r="R94" s="119"/>
      <c r="S94" s="117"/>
      <c r="T94" s="107"/>
      <c r="U94" s="95"/>
      <c r="V94" s="95"/>
      <c r="W94" s="25"/>
      <c r="X94" s="95"/>
      <c r="Y94" s="94"/>
      <c r="Z94" s="88"/>
      <c r="AA94" s="90"/>
      <c r="AB94" s="90"/>
      <c r="AC94" s="90"/>
      <c r="AD94" s="90"/>
      <c r="AE94" s="90"/>
      <c r="AF94" s="90"/>
      <c r="AG94" s="90"/>
    </row>
    <row r="95" spans="1:41" customFormat="1">
      <c r="A95">
        <f t="shared" ref="A95" si="102">A93+1</f>
        <v>45</v>
      </c>
      <c r="B95" s="121" t="str">
        <f t="shared" ref="B95" si="103">B93</f>
        <v>Щигровский район</v>
      </c>
      <c r="C95" s="23">
        <f t="shared" si="81"/>
        <v>0</v>
      </c>
      <c r="D95" s="87" t="str">
        <f>'2026 год_ИСХ'!B94</f>
        <v>г.Щигры</v>
      </c>
      <c r="E95" s="133" t="str">
        <f>'2026 год_ИСХ'!G94</f>
        <v>открытая</v>
      </c>
      <c r="F95" s="87" t="str">
        <f>'2026 год_ИСХ'!C94</f>
        <v>ГУПКО "Курскоблжилкомхоз"</v>
      </c>
      <c r="G95" s="243">
        <v>4632024035</v>
      </c>
      <c r="H95" s="114" t="e">
        <f>I95+J95</f>
        <v>#REF!</v>
      </c>
      <c r="I95" s="115" t="e">
        <f>L95+O95</f>
        <v>#REF!</v>
      </c>
      <c r="J95" s="115" t="e">
        <f>M95+P95</f>
        <v>#REF!</v>
      </c>
      <c r="K95" s="111" t="e">
        <f>L95+M95</f>
        <v>#REF!</v>
      </c>
      <c r="L95" s="110" t="e">
        <f>'2026 год_ИСХ'!#REF!+'2026 год_ИСХ'!#REF!</f>
        <v>#REF!</v>
      </c>
      <c r="M95" s="96" t="e">
        <f>'2026 год_ИСХ'!#REF!+'2026 год_ИСХ'!#REF!</f>
        <v>#REF!</v>
      </c>
      <c r="N95" s="97" t="e">
        <f>O95+P95</f>
        <v>#REF!</v>
      </c>
      <c r="O95" s="95" t="e">
        <f>'2026 год_ИСХ'!#REF!</f>
        <v>#REF!</v>
      </c>
      <c r="P95" s="96" t="e">
        <f>'2026 год_ИСХ'!#REF!</f>
        <v>#REF!</v>
      </c>
      <c r="Q95" s="120" t="e">
        <f>R95+S95</f>
        <v>#REF!</v>
      </c>
      <c r="R95" s="119" t="e">
        <f>U95+X95</f>
        <v>#REF!</v>
      </c>
      <c r="S95" s="117" t="e">
        <f>V95+Y95</f>
        <v>#REF!</v>
      </c>
      <c r="T95" s="107" t="e">
        <f>U95+V95</f>
        <v>#REF!</v>
      </c>
      <c r="U95" s="95" t="e">
        <f>'2026 год_ИСХ'!#REF!+'2026 год_ИСХ'!#REF!</f>
        <v>#REF!</v>
      </c>
      <c r="V95" s="95" t="e">
        <f>'2026 год_ИСХ'!#REF!+'2026 год_ИСХ'!#REF!</f>
        <v>#REF!</v>
      </c>
      <c r="W95" s="25" t="e">
        <f>X95+Y95</f>
        <v>#REF!</v>
      </c>
      <c r="X95" s="95" t="e">
        <f>'2026 год_ИСХ'!#REF!</f>
        <v>#REF!</v>
      </c>
      <c r="Y95" s="94" t="e">
        <f>'2026 год_ИСХ'!#REF!</f>
        <v>#REF!</v>
      </c>
      <c r="Z95" s="88">
        <f>'2026 год_ИСХ'!AA95</f>
        <v>4580.9901999999993</v>
      </c>
      <c r="AA95" s="90">
        <f>'2026 год_ИСХ'!AD95</f>
        <v>5497.1858000000002</v>
      </c>
      <c r="AB95" s="90">
        <f>'2026 год_ИСХ'!Z95</f>
        <v>2357.63</v>
      </c>
      <c r="AC95" s="90">
        <f>'2026 год_ИСХ'!AC95</f>
        <v>2734.85</v>
      </c>
      <c r="AD95" s="90">
        <f>'2026 год_ИСХ'!AA94</f>
        <v>78.336199999999991</v>
      </c>
      <c r="AE95" s="90">
        <f>'2026 год_ИСХ'!AD94</f>
        <v>105.82279999999999</v>
      </c>
      <c r="AF95" s="90">
        <f>'2026 год_ИСХ'!Z94</f>
        <v>74.66</v>
      </c>
      <c r="AG95" s="90">
        <f>'2026 год_ИСХ'!AC94</f>
        <v>86.75</v>
      </c>
    </row>
    <row r="96" spans="1:41" customFormat="1">
      <c r="B96" s="121"/>
      <c r="C96" s="23"/>
      <c r="D96" s="87"/>
      <c r="E96" s="133"/>
      <c r="F96" s="87"/>
      <c r="G96" s="125"/>
      <c r="H96" s="114"/>
      <c r="I96" s="115"/>
      <c r="J96" s="115"/>
      <c r="K96" s="111"/>
      <c r="L96" s="110"/>
      <c r="M96" s="96"/>
      <c r="N96" s="97"/>
      <c r="O96" s="95"/>
      <c r="P96" s="96"/>
      <c r="Q96" s="120"/>
      <c r="R96" s="119"/>
      <c r="S96" s="117"/>
      <c r="T96" s="107"/>
      <c r="U96" s="95"/>
      <c r="V96" s="95"/>
      <c r="W96" s="25"/>
      <c r="X96" s="95"/>
      <c r="Y96" s="94"/>
      <c r="Z96" s="88"/>
      <c r="AA96" s="90"/>
      <c r="AB96" s="90"/>
      <c r="AC96" s="90"/>
      <c r="AD96" s="90"/>
      <c r="AE96" s="90"/>
      <c r="AF96" s="90"/>
      <c r="AG96" s="90"/>
    </row>
    <row r="97" spans="1:33" customFormat="1">
      <c r="A97">
        <f t="shared" ref="A97" si="104">A95+1</f>
        <v>46</v>
      </c>
      <c r="B97" s="121" t="str">
        <f>'2026 год_ИСХ'!A96</f>
        <v>Льговский район</v>
      </c>
      <c r="C97" s="23">
        <f t="shared" si="81"/>
        <v>0</v>
      </c>
      <c r="D97" s="87" t="str">
        <f>'2026 год_ИСХ'!B96</f>
        <v>г.Льгов</v>
      </c>
      <c r="E97" s="133" t="str">
        <f>'2026 год_ИСХ'!G96</f>
        <v>Закрытая</v>
      </c>
      <c r="F97" s="87" t="str">
        <f>'2026 год_ИСХ'!C96</f>
        <v>ГУПКО "Курскоблжилкомхоз"</v>
      </c>
      <c r="G97" s="243">
        <v>4632024035</v>
      </c>
      <c r="H97" s="114" t="e">
        <f>I97+J97</f>
        <v>#REF!</v>
      </c>
      <c r="I97" s="115" t="e">
        <f>L97+O97</f>
        <v>#REF!</v>
      </c>
      <c r="J97" s="115" t="e">
        <f>M97+P97</f>
        <v>#REF!</v>
      </c>
      <c r="K97" s="111" t="e">
        <f>L97+M97</f>
        <v>#REF!</v>
      </c>
      <c r="L97" s="110" t="e">
        <f>'2026 год_ИСХ'!#REF!+'2026 год_ИСХ'!#REF!</f>
        <v>#REF!</v>
      </c>
      <c r="M97" s="96" t="e">
        <f>'2026 год_ИСХ'!#REF!+'2026 год_ИСХ'!#REF!</f>
        <v>#REF!</v>
      </c>
      <c r="N97" s="97" t="e">
        <f>O97+P97</f>
        <v>#REF!</v>
      </c>
      <c r="O97" s="95" t="e">
        <f>'2026 год_ИСХ'!#REF!</f>
        <v>#REF!</v>
      </c>
      <c r="P97" s="96" t="e">
        <f>'2026 год_ИСХ'!#REF!</f>
        <v>#REF!</v>
      </c>
      <c r="Q97" s="120" t="e">
        <f>R97+S97</f>
        <v>#REF!</v>
      </c>
      <c r="R97" s="119" t="e">
        <f>U97+X97</f>
        <v>#REF!</v>
      </c>
      <c r="S97" s="117" t="e">
        <f>V97+Y97</f>
        <v>#REF!</v>
      </c>
      <c r="T97" s="249" t="e">
        <f>U97+V97</f>
        <v>#REF!</v>
      </c>
      <c r="U97" s="95" t="e">
        <f>'2026 год_ИСХ'!#REF!+'2026 год_ИСХ'!#REF!</f>
        <v>#REF!</v>
      </c>
      <c r="V97" s="95" t="e">
        <f>'2026 год_ИСХ'!#REF!+'2026 год_ИСХ'!#REF!</f>
        <v>#REF!</v>
      </c>
      <c r="W97" s="25" t="e">
        <f>X97+Y97</f>
        <v>#REF!</v>
      </c>
      <c r="X97" s="95" t="e">
        <f>'2026 год_ИСХ'!#REF!</f>
        <v>#REF!</v>
      </c>
      <c r="Y97" s="94" t="e">
        <f>'2026 год_ИСХ'!#REF!</f>
        <v>#REF!</v>
      </c>
      <c r="Z97" s="88">
        <f>'2026 год_ИСХ'!AA97</f>
        <v>4580.9901999999993</v>
      </c>
      <c r="AA97" s="90">
        <f>'2026 год_ИСХ'!AD97</f>
        <v>5497.1858000000002</v>
      </c>
      <c r="AB97" s="90">
        <f>'2026 год_ИСХ'!Z97</f>
        <v>0</v>
      </c>
      <c r="AC97" s="90">
        <f>'2026 год_ИСХ'!AC97</f>
        <v>0</v>
      </c>
      <c r="AD97" s="90">
        <f>'2026 год_ИСХ'!AA96</f>
        <v>78.580199999999991</v>
      </c>
      <c r="AE97" s="90">
        <f>'2026 год_ИСХ'!AD96</f>
        <v>80.495599999999996</v>
      </c>
      <c r="AF97" s="90">
        <f>'2026 год_ИСХ'!Z96</f>
        <v>0</v>
      </c>
      <c r="AG97" s="90">
        <f>'2026 год_ИСХ'!AC96</f>
        <v>0</v>
      </c>
    </row>
    <row r="98" spans="1:33" customFormat="1">
      <c r="B98" s="121"/>
      <c r="C98" s="23"/>
      <c r="D98" s="87"/>
      <c r="E98" s="133"/>
      <c r="F98" s="87"/>
      <c r="G98" s="125"/>
      <c r="H98" s="114"/>
      <c r="I98" s="115"/>
      <c r="J98" s="115"/>
      <c r="K98" s="111"/>
      <c r="L98" s="110"/>
      <c r="M98" s="96"/>
      <c r="N98" s="97"/>
      <c r="O98" s="95"/>
      <c r="P98" s="96"/>
      <c r="Q98" s="120"/>
      <c r="R98" s="119"/>
      <c r="S98" s="117"/>
      <c r="T98" s="107"/>
      <c r="U98" s="95"/>
      <c r="V98" s="95"/>
      <c r="W98" s="25"/>
      <c r="X98" s="95"/>
      <c r="Y98" s="94"/>
      <c r="Z98" s="88"/>
      <c r="AA98" s="90"/>
      <c r="AB98" s="90"/>
      <c r="AC98" s="90"/>
      <c r="AD98" s="90"/>
      <c r="AE98" s="90"/>
      <c r="AF98" s="90"/>
      <c r="AG98" s="90"/>
    </row>
    <row r="99" spans="1:33" customFormat="1">
      <c r="A99">
        <f t="shared" ref="A99:A121" si="105">A97+1</f>
        <v>47</v>
      </c>
      <c r="B99" s="121" t="str">
        <f>'2026 год_ИСХ'!A98</f>
        <v>Фатежский район</v>
      </c>
      <c r="C99" s="23">
        <f t="shared" si="81"/>
        <v>0</v>
      </c>
      <c r="D99" s="87" t="str">
        <f>'2026 год_ИСХ'!B98</f>
        <v>г.Фатеж</v>
      </c>
      <c r="E99" s="133" t="str">
        <f>'2026 год_ИСХ'!G98</f>
        <v>Закрытая</v>
      </c>
      <c r="F99" s="87" t="str">
        <f>'2026 год_ИСХ'!C98</f>
        <v>ГУПКО "Курскоблжилкомхоз"</v>
      </c>
      <c r="G99" s="243">
        <v>4632024035</v>
      </c>
      <c r="H99" s="114" t="e">
        <f>I99+J99</f>
        <v>#REF!</v>
      </c>
      <c r="I99" s="115" t="e">
        <f>L99+O99</f>
        <v>#REF!</v>
      </c>
      <c r="J99" s="115" t="e">
        <f>M99+P99</f>
        <v>#REF!</v>
      </c>
      <c r="K99" s="111" t="e">
        <f>L99+M99</f>
        <v>#REF!</v>
      </c>
      <c r="L99" s="110" t="e">
        <f>'2026 год_ИСХ'!#REF!+'2026 год_ИСХ'!#REF!</f>
        <v>#REF!</v>
      </c>
      <c r="M99" s="96" t="e">
        <f>'2026 год_ИСХ'!#REF!+'2026 год_ИСХ'!#REF!</f>
        <v>#REF!</v>
      </c>
      <c r="N99" s="97" t="e">
        <f>O99+P99</f>
        <v>#REF!</v>
      </c>
      <c r="O99" s="95" t="e">
        <f>'2026 год_ИСХ'!#REF!</f>
        <v>#REF!</v>
      </c>
      <c r="P99" s="96" t="e">
        <f>'2026 год_ИСХ'!#REF!</f>
        <v>#REF!</v>
      </c>
      <c r="Q99" s="120" t="e">
        <f>R99+S99</f>
        <v>#REF!</v>
      </c>
      <c r="R99" s="119" t="e">
        <f>U99+X99</f>
        <v>#REF!</v>
      </c>
      <c r="S99" s="117" t="e">
        <f>V99+Y99</f>
        <v>#REF!</v>
      </c>
      <c r="T99" s="249" t="e">
        <f>U99+V99</f>
        <v>#REF!</v>
      </c>
      <c r="U99" s="95" t="e">
        <f>'2026 год_ИСХ'!#REF!+'2026 год_ИСХ'!#REF!</f>
        <v>#REF!</v>
      </c>
      <c r="V99" s="95" t="e">
        <f>'2026 год_ИСХ'!#REF!+'2026 год_ИСХ'!#REF!</f>
        <v>#REF!</v>
      </c>
      <c r="W99" s="25" t="e">
        <f>X99+Y99</f>
        <v>#REF!</v>
      </c>
      <c r="X99" s="95" t="e">
        <f>'2026 год_ИСХ'!#REF!</f>
        <v>#REF!</v>
      </c>
      <c r="Y99" s="94" t="e">
        <f>'2026 год_ИСХ'!#REF!</f>
        <v>#REF!</v>
      </c>
      <c r="Z99" s="88">
        <f>'2026 год_ИСХ'!AA99</f>
        <v>4580.9901999999993</v>
      </c>
      <c r="AA99" s="90">
        <f>'2026 год_ИСХ'!AD99</f>
        <v>5497.1858000000002</v>
      </c>
      <c r="AB99" s="90">
        <f>'2026 год_ИСХ'!Z99</f>
        <v>0</v>
      </c>
      <c r="AC99" s="90">
        <f>'2026 год_ИСХ'!AC99</f>
        <v>0</v>
      </c>
      <c r="AD99" s="90">
        <f>'2026 год_ИСХ'!AA98</f>
        <v>77.051999999999992</v>
      </c>
      <c r="AE99" s="90">
        <f>'2026 год_ИСХ'!AD98</f>
        <v>104.08799999999999</v>
      </c>
      <c r="AF99" s="90">
        <f>'2026 год_ИСХ'!Z98</f>
        <v>0</v>
      </c>
      <c r="AG99" s="90">
        <f>'2026 год_ИСХ'!AC98</f>
        <v>0</v>
      </c>
    </row>
    <row r="100" spans="1:33" customFormat="1">
      <c r="B100" s="121"/>
      <c r="C100" s="23"/>
      <c r="D100" s="87"/>
      <c r="E100" s="133"/>
      <c r="F100" s="87"/>
      <c r="G100" s="125"/>
      <c r="H100" s="114"/>
      <c r="I100" s="115"/>
      <c r="J100" s="115"/>
      <c r="K100" s="111"/>
      <c r="L100" s="110"/>
      <c r="M100" s="96"/>
      <c r="N100" s="97"/>
      <c r="O100" s="95"/>
      <c r="P100" s="96"/>
      <c r="Q100" s="120"/>
      <c r="R100" s="119"/>
      <c r="S100" s="117"/>
      <c r="T100" s="107"/>
      <c r="U100" s="95"/>
      <c r="V100" s="95"/>
      <c r="W100" s="25"/>
      <c r="X100" s="95"/>
      <c r="Y100" s="94"/>
      <c r="Z100" s="88"/>
      <c r="AA100" s="90"/>
      <c r="AB100" s="90"/>
      <c r="AC100" s="90"/>
      <c r="AD100" s="90"/>
      <c r="AE100" s="90"/>
      <c r="AF100" s="90"/>
      <c r="AG100" s="90"/>
    </row>
    <row r="101" spans="1:33" customFormat="1">
      <c r="A101">
        <f t="shared" si="105"/>
        <v>48</v>
      </c>
      <c r="B101" s="121"/>
      <c r="C101" s="23"/>
      <c r="D101" s="87"/>
      <c r="E101" s="133"/>
      <c r="F101" s="87"/>
      <c r="G101" s="125"/>
      <c r="H101" s="114"/>
      <c r="I101" s="115"/>
      <c r="J101" s="115"/>
      <c r="K101" s="111"/>
      <c r="L101" s="110"/>
      <c r="M101" s="96"/>
      <c r="N101" s="97"/>
      <c r="O101" s="95"/>
      <c r="P101" s="96"/>
      <c r="Q101" s="120"/>
      <c r="R101" s="119"/>
      <c r="S101" s="117"/>
      <c r="T101" s="107"/>
      <c r="U101" s="95"/>
      <c r="V101" s="95"/>
      <c r="W101" s="25"/>
      <c r="X101" s="95"/>
      <c r="Y101" s="94"/>
      <c r="Z101" s="88"/>
      <c r="AA101" s="90"/>
      <c r="AB101" s="90"/>
      <c r="AC101" s="90"/>
      <c r="AD101" s="90"/>
      <c r="AE101" s="90"/>
      <c r="AF101" s="90"/>
      <c r="AG101" s="90"/>
    </row>
    <row r="102" spans="1:33" customFormat="1">
      <c r="B102" s="121"/>
      <c r="C102" s="23"/>
      <c r="D102" s="87"/>
      <c r="E102" s="133"/>
      <c r="F102" s="87"/>
      <c r="G102" s="125"/>
      <c r="H102" s="114"/>
      <c r="I102" s="115"/>
      <c r="J102" s="115"/>
      <c r="K102" s="111"/>
      <c r="L102" s="110"/>
      <c r="M102" s="96"/>
      <c r="N102" s="97"/>
      <c r="O102" s="95"/>
      <c r="P102" s="96"/>
      <c r="Q102" s="120"/>
      <c r="R102" s="119"/>
      <c r="S102" s="117"/>
      <c r="T102" s="107"/>
      <c r="U102" s="95"/>
      <c r="V102" s="95"/>
      <c r="W102" s="25"/>
      <c r="X102" s="95"/>
      <c r="Y102" s="94"/>
      <c r="Z102" s="88"/>
      <c r="AA102" s="90"/>
      <c r="AB102" s="90"/>
      <c r="AC102" s="90"/>
      <c r="AD102" s="90"/>
      <c r="AE102" s="90"/>
      <c r="AF102" s="90"/>
      <c r="AG102" s="90"/>
    </row>
    <row r="103" spans="1:33" customFormat="1">
      <c r="A103">
        <f t="shared" si="105"/>
        <v>49</v>
      </c>
      <c r="B103" s="121"/>
      <c r="C103" s="23"/>
      <c r="D103" s="87"/>
      <c r="E103" s="133"/>
      <c r="F103" s="87"/>
      <c r="G103" s="125"/>
      <c r="H103" s="114"/>
      <c r="I103" s="115"/>
      <c r="J103" s="115"/>
      <c r="K103" s="111"/>
      <c r="L103" s="110"/>
      <c r="M103" s="96"/>
      <c r="N103" s="97"/>
      <c r="O103" s="95"/>
      <c r="P103" s="96"/>
      <c r="Q103" s="120"/>
      <c r="R103" s="119"/>
      <c r="S103" s="117"/>
      <c r="T103" s="107"/>
      <c r="U103" s="95"/>
      <c r="V103" s="95"/>
      <c r="W103" s="25"/>
      <c r="X103" s="95"/>
      <c r="Y103" s="94"/>
      <c r="Z103" s="88"/>
      <c r="AA103" s="90"/>
      <c r="AB103" s="90"/>
      <c r="AC103" s="90"/>
      <c r="AD103" s="90"/>
      <c r="AE103" s="90"/>
      <c r="AF103" s="90"/>
      <c r="AG103" s="90"/>
    </row>
    <row r="104" spans="1:33" customFormat="1">
      <c r="B104" s="121"/>
      <c r="C104" s="23"/>
      <c r="D104" s="87"/>
      <c r="E104" s="133"/>
      <c r="F104" s="87"/>
      <c r="G104" s="125"/>
      <c r="H104" s="114"/>
      <c r="I104" s="115"/>
      <c r="J104" s="115"/>
      <c r="K104" s="111"/>
      <c r="L104" s="110"/>
      <c r="M104" s="96"/>
      <c r="N104" s="97"/>
      <c r="O104" s="95"/>
      <c r="P104" s="96"/>
      <c r="Q104" s="120"/>
      <c r="R104" s="119"/>
      <c r="S104" s="117"/>
      <c r="T104" s="107"/>
      <c r="U104" s="95"/>
      <c r="V104" s="95"/>
      <c r="W104" s="25"/>
      <c r="X104" s="95"/>
      <c r="Y104" s="94"/>
      <c r="Z104" s="88"/>
      <c r="AA104" s="90"/>
      <c r="AB104" s="90"/>
      <c r="AC104" s="90"/>
      <c r="AD104" s="90"/>
      <c r="AE104" s="90"/>
      <c r="AF104" s="90"/>
      <c r="AG104" s="90"/>
    </row>
    <row r="105" spans="1:33" customFormat="1">
      <c r="A105">
        <f t="shared" si="105"/>
        <v>50</v>
      </c>
      <c r="B105" s="121"/>
      <c r="C105" s="23"/>
      <c r="D105" s="87"/>
      <c r="E105" s="133"/>
      <c r="F105" s="87"/>
      <c r="G105" s="125"/>
      <c r="H105" s="114"/>
      <c r="I105" s="115"/>
      <c r="J105" s="115"/>
      <c r="K105" s="111"/>
      <c r="L105" s="110"/>
      <c r="M105" s="96"/>
      <c r="N105" s="97"/>
      <c r="O105" s="95"/>
      <c r="P105" s="96"/>
      <c r="Q105" s="120"/>
      <c r="R105" s="119"/>
      <c r="S105" s="117"/>
      <c r="T105" s="107"/>
      <c r="U105" s="95"/>
      <c r="V105" s="95"/>
      <c r="W105" s="25"/>
      <c r="X105" s="95"/>
      <c r="Y105" s="94"/>
      <c r="Z105" s="88"/>
      <c r="AA105" s="90"/>
      <c r="AB105" s="90"/>
      <c r="AC105" s="90"/>
      <c r="AD105" s="90"/>
      <c r="AE105" s="90"/>
      <c r="AF105" s="90"/>
      <c r="AG105" s="90"/>
    </row>
    <row r="106" spans="1:33" customFormat="1">
      <c r="B106" s="121"/>
      <c r="C106" s="23"/>
      <c r="D106" s="87"/>
      <c r="E106" s="133"/>
      <c r="F106" s="87"/>
      <c r="G106" s="125"/>
      <c r="H106" s="114"/>
      <c r="I106" s="115"/>
      <c r="J106" s="115"/>
      <c r="K106" s="111"/>
      <c r="L106" s="110"/>
      <c r="M106" s="96"/>
      <c r="N106" s="97"/>
      <c r="O106" s="95"/>
      <c r="P106" s="96"/>
      <c r="Q106" s="120"/>
      <c r="R106" s="119"/>
      <c r="S106" s="117"/>
      <c r="T106" s="107"/>
      <c r="U106" s="95"/>
      <c r="V106" s="95"/>
      <c r="W106" s="25"/>
      <c r="X106" s="95"/>
      <c r="Y106" s="94"/>
      <c r="Z106" s="88"/>
      <c r="AA106" s="90"/>
      <c r="AB106" s="90"/>
      <c r="AC106" s="90"/>
      <c r="AD106" s="90"/>
      <c r="AE106" s="90"/>
      <c r="AF106" s="90"/>
      <c r="AG106" s="90"/>
    </row>
    <row r="107" spans="1:33" customFormat="1">
      <c r="A107">
        <f t="shared" si="105"/>
        <v>51</v>
      </c>
      <c r="B107" s="121"/>
      <c r="C107" s="23"/>
      <c r="D107" s="87"/>
      <c r="E107" s="133"/>
      <c r="F107" s="87"/>
      <c r="G107" s="125"/>
      <c r="H107" s="114"/>
      <c r="I107" s="115"/>
      <c r="J107" s="115"/>
      <c r="K107" s="111"/>
      <c r="L107" s="110"/>
      <c r="M107" s="96"/>
      <c r="N107" s="97"/>
      <c r="O107" s="95"/>
      <c r="P107" s="96"/>
      <c r="Q107" s="120"/>
      <c r="R107" s="119"/>
      <c r="S107" s="117"/>
      <c r="T107" s="107"/>
      <c r="U107" s="95"/>
      <c r="V107" s="95"/>
      <c r="W107" s="25"/>
      <c r="X107" s="95"/>
      <c r="Y107" s="94"/>
      <c r="Z107" s="88"/>
      <c r="AA107" s="90"/>
      <c r="AB107" s="90"/>
      <c r="AC107" s="90"/>
      <c r="AD107" s="90"/>
      <c r="AE107" s="90"/>
      <c r="AF107" s="90"/>
      <c r="AG107" s="90"/>
    </row>
    <row r="108" spans="1:33" customFormat="1">
      <c r="B108" s="121"/>
      <c r="C108" s="23"/>
      <c r="D108" s="87"/>
      <c r="E108" s="133"/>
      <c r="F108" s="87"/>
      <c r="G108" s="125"/>
      <c r="H108" s="114"/>
      <c r="I108" s="115"/>
      <c r="J108" s="115"/>
      <c r="K108" s="111"/>
      <c r="L108" s="110"/>
      <c r="M108" s="96"/>
      <c r="N108" s="97"/>
      <c r="O108" s="95"/>
      <c r="P108" s="96"/>
      <c r="Q108" s="120"/>
      <c r="R108" s="119"/>
      <c r="S108" s="117"/>
      <c r="T108" s="107"/>
      <c r="U108" s="95"/>
      <c r="V108" s="95"/>
      <c r="W108" s="25"/>
      <c r="X108" s="95"/>
      <c r="Y108" s="94"/>
      <c r="Z108" s="88"/>
      <c r="AA108" s="90"/>
      <c r="AB108" s="90"/>
      <c r="AC108" s="90"/>
      <c r="AD108" s="90"/>
      <c r="AE108" s="90"/>
      <c r="AF108" s="90"/>
      <c r="AG108" s="90"/>
    </row>
    <row r="109" spans="1:33" customFormat="1">
      <c r="A109">
        <f t="shared" si="105"/>
        <v>52</v>
      </c>
      <c r="B109" s="121"/>
      <c r="C109" s="23"/>
      <c r="D109" s="87"/>
      <c r="E109" s="133"/>
      <c r="F109" s="87"/>
      <c r="G109" s="125"/>
      <c r="H109" s="114"/>
      <c r="I109" s="115"/>
      <c r="J109" s="115"/>
      <c r="K109" s="111"/>
      <c r="L109" s="110"/>
      <c r="M109" s="96"/>
      <c r="N109" s="97"/>
      <c r="O109" s="95"/>
      <c r="P109" s="96"/>
      <c r="Q109" s="120"/>
      <c r="R109" s="119"/>
      <c r="S109" s="117"/>
      <c r="T109" s="107"/>
      <c r="U109" s="95"/>
      <c r="V109" s="95"/>
      <c r="W109" s="25"/>
      <c r="X109" s="95"/>
      <c r="Y109" s="94"/>
      <c r="Z109" s="88"/>
      <c r="AA109" s="90"/>
      <c r="AB109" s="90"/>
      <c r="AC109" s="90"/>
      <c r="AD109" s="90"/>
      <c r="AE109" s="90"/>
      <c r="AF109" s="90"/>
      <c r="AG109" s="90"/>
    </row>
    <row r="110" spans="1:33" customFormat="1">
      <c r="B110" s="121"/>
      <c r="C110" s="23"/>
      <c r="D110" s="87"/>
      <c r="E110" s="133"/>
      <c r="F110" s="87"/>
      <c r="G110" s="125"/>
      <c r="H110" s="114"/>
      <c r="I110" s="115"/>
      <c r="J110" s="115"/>
      <c r="K110" s="111"/>
      <c r="L110" s="110"/>
      <c r="M110" s="96"/>
      <c r="N110" s="97"/>
      <c r="O110" s="95"/>
      <c r="P110" s="96"/>
      <c r="Q110" s="120"/>
      <c r="R110" s="119"/>
      <c r="S110" s="117"/>
      <c r="T110" s="107"/>
      <c r="U110" s="95"/>
      <c r="V110" s="95"/>
      <c r="W110" s="25"/>
      <c r="X110" s="95"/>
      <c r="Y110" s="94"/>
      <c r="Z110" s="88"/>
      <c r="AA110" s="90"/>
      <c r="AB110" s="90"/>
      <c r="AC110" s="90"/>
      <c r="AD110" s="90"/>
      <c r="AE110" s="90"/>
      <c r="AF110" s="90"/>
      <c r="AG110" s="90"/>
    </row>
    <row r="111" spans="1:33" customFormat="1">
      <c r="A111">
        <f t="shared" si="105"/>
        <v>53</v>
      </c>
      <c r="B111" s="121"/>
      <c r="C111" s="23"/>
      <c r="D111" s="87"/>
      <c r="E111" s="133"/>
      <c r="F111" s="87"/>
      <c r="G111" s="125"/>
      <c r="H111" s="114"/>
      <c r="I111" s="115"/>
      <c r="J111" s="115"/>
      <c r="K111" s="111"/>
      <c r="L111" s="110"/>
      <c r="M111" s="96"/>
      <c r="N111" s="97"/>
      <c r="O111" s="95"/>
      <c r="P111" s="96"/>
      <c r="Q111" s="120"/>
      <c r="R111" s="119"/>
      <c r="S111" s="117"/>
      <c r="T111" s="107"/>
      <c r="U111" s="95"/>
      <c r="V111" s="95"/>
      <c r="W111" s="25"/>
      <c r="X111" s="95"/>
      <c r="Y111" s="94"/>
      <c r="Z111" s="88"/>
      <c r="AA111" s="90"/>
      <c r="AB111" s="90"/>
      <c r="AC111" s="90"/>
      <c r="AD111" s="90"/>
      <c r="AE111" s="90"/>
      <c r="AF111" s="90"/>
      <c r="AG111" s="90"/>
    </row>
    <row r="112" spans="1:33" customFormat="1">
      <c r="B112" s="121"/>
      <c r="C112" s="23"/>
      <c r="D112" s="87"/>
      <c r="E112" s="133"/>
      <c r="F112" s="87"/>
      <c r="G112" s="125"/>
      <c r="H112" s="114"/>
      <c r="I112" s="115"/>
      <c r="J112" s="115"/>
      <c r="K112" s="111"/>
      <c r="L112" s="110"/>
      <c r="M112" s="96"/>
      <c r="N112" s="97"/>
      <c r="O112" s="95"/>
      <c r="P112" s="96"/>
      <c r="Q112" s="120"/>
      <c r="R112" s="119"/>
      <c r="S112" s="117"/>
      <c r="T112" s="107"/>
      <c r="U112" s="95"/>
      <c r="V112" s="95"/>
      <c r="W112" s="25"/>
      <c r="X112" s="95"/>
      <c r="Y112" s="94"/>
      <c r="Z112" s="88"/>
      <c r="AA112" s="90"/>
      <c r="AB112" s="90"/>
      <c r="AC112" s="90"/>
      <c r="AD112" s="90"/>
      <c r="AE112" s="90"/>
      <c r="AF112" s="90"/>
      <c r="AG112" s="90"/>
    </row>
    <row r="113" spans="1:34" customFormat="1">
      <c r="A113">
        <f t="shared" si="105"/>
        <v>54</v>
      </c>
      <c r="B113" s="121"/>
      <c r="C113" s="23"/>
      <c r="D113" s="87"/>
      <c r="E113" s="133"/>
      <c r="F113" s="87"/>
      <c r="G113" s="125"/>
      <c r="H113" s="114"/>
      <c r="I113" s="115"/>
      <c r="J113" s="115"/>
      <c r="K113" s="111"/>
      <c r="L113" s="110"/>
      <c r="M113" s="96"/>
      <c r="N113" s="97"/>
      <c r="O113" s="95"/>
      <c r="P113" s="96"/>
      <c r="Q113" s="120"/>
      <c r="R113" s="119"/>
      <c r="S113" s="117"/>
      <c r="T113" s="107"/>
      <c r="U113" s="95"/>
      <c r="V113" s="95"/>
      <c r="W113" s="25"/>
      <c r="X113" s="95"/>
      <c r="Y113" s="94"/>
      <c r="Z113" s="88"/>
      <c r="AA113" s="90"/>
      <c r="AB113" s="90"/>
      <c r="AC113" s="90"/>
      <c r="AD113" s="90"/>
      <c r="AE113" s="90"/>
      <c r="AF113" s="90"/>
      <c r="AG113" s="90"/>
    </row>
    <row r="114" spans="1:34" customFormat="1">
      <c r="B114" s="121"/>
      <c r="C114" s="23"/>
      <c r="D114" s="87"/>
      <c r="E114" s="133"/>
      <c r="F114" s="87"/>
      <c r="G114" s="125"/>
      <c r="H114" s="114"/>
      <c r="I114" s="115"/>
      <c r="J114" s="115"/>
      <c r="K114" s="111"/>
      <c r="L114" s="110"/>
      <c r="M114" s="96"/>
      <c r="N114" s="97"/>
      <c r="O114" s="95"/>
      <c r="P114" s="96"/>
      <c r="Q114" s="120"/>
      <c r="R114" s="119"/>
      <c r="S114" s="117"/>
      <c r="T114" s="107"/>
      <c r="U114" s="95"/>
      <c r="V114" s="95"/>
      <c r="W114" s="25"/>
      <c r="X114" s="95"/>
      <c r="Y114" s="94"/>
      <c r="Z114" s="88"/>
      <c r="AA114" s="90"/>
      <c r="AB114" s="90"/>
      <c r="AC114" s="90"/>
      <c r="AD114" s="90"/>
      <c r="AE114" s="90"/>
      <c r="AF114" s="90"/>
      <c r="AG114" s="90"/>
    </row>
    <row r="115" spans="1:34" customFormat="1">
      <c r="A115">
        <f t="shared" si="105"/>
        <v>55</v>
      </c>
      <c r="B115" s="121"/>
      <c r="C115" s="23"/>
      <c r="D115" s="87"/>
      <c r="E115" s="133"/>
      <c r="F115" s="87"/>
      <c r="G115" s="125"/>
      <c r="H115" s="114"/>
      <c r="I115" s="115"/>
      <c r="J115" s="115"/>
      <c r="K115" s="111"/>
      <c r="L115" s="110"/>
      <c r="M115" s="96"/>
      <c r="N115" s="97"/>
      <c r="O115" s="95"/>
      <c r="P115" s="96"/>
      <c r="Q115" s="120"/>
      <c r="R115" s="119"/>
      <c r="S115" s="117"/>
      <c r="T115" s="107"/>
      <c r="U115" s="95"/>
      <c r="V115" s="95"/>
      <c r="W115" s="25"/>
      <c r="X115" s="95"/>
      <c r="Y115" s="94"/>
      <c r="Z115" s="88"/>
      <c r="AA115" s="90"/>
      <c r="AB115" s="90"/>
      <c r="AC115" s="90"/>
      <c r="AD115" s="90"/>
      <c r="AE115" s="90"/>
      <c r="AF115" s="90"/>
      <c r="AG115" s="90"/>
    </row>
    <row r="116" spans="1:34" customFormat="1">
      <c r="B116" s="121"/>
      <c r="C116" s="23"/>
      <c r="D116" s="87"/>
      <c r="E116" s="133"/>
      <c r="F116" s="87"/>
      <c r="G116" s="125"/>
      <c r="H116" s="114"/>
      <c r="I116" s="115"/>
      <c r="J116" s="115"/>
      <c r="K116" s="111"/>
      <c r="L116" s="110"/>
      <c r="M116" s="96"/>
      <c r="N116" s="97"/>
      <c r="O116" s="95"/>
      <c r="P116" s="96"/>
      <c r="Q116" s="120"/>
      <c r="R116" s="119"/>
      <c r="S116" s="117"/>
      <c r="T116" s="107"/>
      <c r="U116" s="95"/>
      <c r="V116" s="95"/>
      <c r="W116" s="25"/>
      <c r="X116" s="95"/>
      <c r="Y116" s="94"/>
      <c r="Z116" s="88"/>
      <c r="AA116" s="90"/>
      <c r="AB116" s="90"/>
      <c r="AC116" s="90"/>
      <c r="AD116" s="90"/>
      <c r="AE116" s="90"/>
      <c r="AF116" s="90"/>
      <c r="AG116" s="90"/>
    </row>
    <row r="117" spans="1:34" customFormat="1">
      <c r="A117">
        <f t="shared" si="105"/>
        <v>56</v>
      </c>
      <c r="B117" s="121"/>
      <c r="C117" s="23"/>
      <c r="D117" s="87"/>
      <c r="E117" s="133"/>
      <c r="F117" s="87"/>
      <c r="G117" s="125"/>
      <c r="H117" s="114"/>
      <c r="I117" s="115"/>
      <c r="J117" s="115"/>
      <c r="K117" s="111"/>
      <c r="L117" s="110"/>
      <c r="M117" s="96"/>
      <c r="N117" s="97"/>
      <c r="O117" s="95"/>
      <c r="P117" s="96"/>
      <c r="Q117" s="120"/>
      <c r="R117" s="119"/>
      <c r="S117" s="117"/>
      <c r="T117" s="107"/>
      <c r="U117" s="95"/>
      <c r="V117" s="95"/>
      <c r="W117" s="25"/>
      <c r="X117" s="95"/>
      <c r="Y117" s="94"/>
      <c r="Z117" s="88"/>
      <c r="AA117" s="90"/>
      <c r="AB117" s="90"/>
      <c r="AC117" s="90"/>
      <c r="AD117" s="90"/>
      <c r="AE117" s="90"/>
      <c r="AF117" s="90"/>
      <c r="AG117" s="90"/>
    </row>
    <row r="118" spans="1:34" customFormat="1">
      <c r="B118" s="121"/>
      <c r="C118" s="23"/>
      <c r="D118" s="87"/>
      <c r="E118" s="133"/>
      <c r="F118" s="87"/>
      <c r="G118" s="125"/>
      <c r="H118" s="114"/>
      <c r="I118" s="115"/>
      <c r="J118" s="115"/>
      <c r="K118" s="111"/>
      <c r="L118" s="110"/>
      <c r="M118" s="96"/>
      <c r="N118" s="97"/>
      <c r="O118" s="95"/>
      <c r="P118" s="96"/>
      <c r="Q118" s="120"/>
      <c r="R118" s="119"/>
      <c r="S118" s="117"/>
      <c r="T118" s="107"/>
      <c r="U118" s="95"/>
      <c r="V118" s="95"/>
      <c r="W118" s="25"/>
      <c r="X118" s="95"/>
      <c r="Y118" s="94"/>
      <c r="Z118" s="88"/>
      <c r="AA118" s="90"/>
      <c r="AB118" s="90"/>
      <c r="AC118" s="90"/>
      <c r="AD118" s="90"/>
      <c r="AE118" s="90"/>
      <c r="AF118" s="90"/>
      <c r="AG118" s="90"/>
    </row>
    <row r="119" spans="1:34" customFormat="1">
      <c r="A119">
        <f t="shared" si="105"/>
        <v>57</v>
      </c>
      <c r="B119" s="121"/>
      <c r="C119" s="23"/>
      <c r="D119" s="87"/>
      <c r="E119" s="133"/>
      <c r="F119" s="87"/>
      <c r="G119" s="125"/>
      <c r="H119" s="114"/>
      <c r="I119" s="115"/>
      <c r="J119" s="115"/>
      <c r="K119" s="111"/>
      <c r="L119" s="110"/>
      <c r="M119" s="96"/>
      <c r="N119" s="97"/>
      <c r="O119" s="95"/>
      <c r="P119" s="96"/>
      <c r="Q119" s="120"/>
      <c r="R119" s="119"/>
      <c r="S119" s="117"/>
      <c r="T119" s="107"/>
      <c r="U119" s="95"/>
      <c r="V119" s="95"/>
      <c r="W119" s="25"/>
      <c r="X119" s="95"/>
      <c r="Y119" s="94"/>
      <c r="Z119" s="88"/>
      <c r="AA119" s="90"/>
      <c r="AB119" s="90"/>
      <c r="AC119" s="90"/>
      <c r="AD119" s="90"/>
      <c r="AE119" s="90"/>
      <c r="AF119" s="90"/>
      <c r="AG119" s="90"/>
    </row>
    <row r="120" spans="1:34" customFormat="1">
      <c r="B120" s="121"/>
      <c r="C120" s="23"/>
      <c r="D120" s="87"/>
      <c r="E120" s="133"/>
      <c r="F120" s="87"/>
      <c r="G120" s="125"/>
      <c r="H120" s="114"/>
      <c r="I120" s="115"/>
      <c r="J120" s="115"/>
      <c r="K120" s="111"/>
      <c r="L120" s="110"/>
      <c r="M120" s="96"/>
      <c r="N120" s="97"/>
      <c r="O120" s="95"/>
      <c r="P120" s="96"/>
      <c r="Q120" s="120"/>
      <c r="R120" s="119"/>
      <c r="S120" s="117"/>
      <c r="T120" s="107"/>
      <c r="U120" s="95"/>
      <c r="V120" s="95"/>
      <c r="W120" s="25"/>
      <c r="X120" s="95"/>
      <c r="Y120" s="94"/>
      <c r="Z120" s="88"/>
      <c r="AA120" s="90"/>
      <c r="AB120" s="90"/>
      <c r="AC120" s="90"/>
      <c r="AD120" s="90"/>
      <c r="AE120" s="90"/>
      <c r="AF120" s="90"/>
      <c r="AG120" s="90"/>
    </row>
    <row r="121" spans="1:34" customFormat="1">
      <c r="A121">
        <f t="shared" si="105"/>
        <v>58</v>
      </c>
      <c r="B121" s="121"/>
      <c r="C121" s="23"/>
      <c r="D121" s="87"/>
      <c r="E121" s="133"/>
      <c r="F121" s="87"/>
      <c r="G121" s="125"/>
      <c r="H121" s="114"/>
      <c r="I121" s="115"/>
      <c r="J121" s="115"/>
      <c r="K121" s="111"/>
      <c r="L121" s="110"/>
      <c r="M121" s="96"/>
      <c r="N121" s="97"/>
      <c r="O121" s="95"/>
      <c r="P121" s="96"/>
      <c r="Q121" s="120"/>
      <c r="R121" s="119"/>
      <c r="S121" s="117"/>
      <c r="T121" s="107"/>
      <c r="U121" s="95"/>
      <c r="V121" s="95"/>
      <c r="W121" s="25"/>
      <c r="X121" s="95"/>
      <c r="Y121" s="94"/>
      <c r="Z121" s="88"/>
      <c r="AA121" s="90"/>
      <c r="AB121" s="90"/>
      <c r="AC121" s="90"/>
      <c r="AD121" s="90"/>
      <c r="AE121" s="90"/>
      <c r="AF121" s="90"/>
      <c r="AG121" s="90"/>
    </row>
    <row r="122" spans="1:34" customFormat="1">
      <c r="B122" s="22"/>
      <c r="C122" s="23"/>
      <c r="D122" s="24"/>
      <c r="E122" s="134"/>
      <c r="F122" s="87"/>
      <c r="G122" s="126"/>
      <c r="H122" s="10"/>
      <c r="I122" s="10"/>
      <c r="J122" s="10"/>
      <c r="K122" s="10"/>
      <c r="L122" s="10"/>
      <c r="M122" s="10"/>
      <c r="N122" s="10"/>
      <c r="O122" s="14"/>
      <c r="P122" s="14"/>
      <c r="Q122" s="10"/>
      <c r="R122" s="10"/>
      <c r="S122" s="10"/>
      <c r="T122" s="10"/>
      <c r="U122" s="10"/>
      <c r="V122" s="10"/>
      <c r="W122" s="14"/>
      <c r="X122" s="14"/>
      <c r="Y122" s="14"/>
      <c r="Z122" s="15"/>
      <c r="AA122" s="15"/>
      <c r="AB122" s="190"/>
      <c r="AC122" s="190"/>
      <c r="AD122" s="15"/>
      <c r="AE122" s="15"/>
      <c r="AF122" s="15"/>
      <c r="AG122" s="15"/>
      <c r="AH122" s="14"/>
    </row>
    <row r="123" spans="1:34" customFormat="1">
      <c r="B123" s="22"/>
      <c r="C123" s="23"/>
      <c r="D123" s="24"/>
      <c r="E123" s="134"/>
      <c r="F123" s="24"/>
      <c r="G123" s="127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5"/>
      <c r="AA123" s="15"/>
      <c r="AB123" s="190"/>
      <c r="AC123" s="190"/>
      <c r="AD123" s="15"/>
      <c r="AE123" s="15"/>
      <c r="AF123" s="15"/>
      <c r="AG123" s="15"/>
      <c r="AH123" s="14"/>
    </row>
    <row r="124" spans="1:34" customFormat="1">
      <c r="B124" s="22"/>
      <c r="C124" s="23"/>
      <c r="D124" s="24"/>
      <c r="E124" s="23"/>
      <c r="F124" s="24"/>
      <c r="G124" s="26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5"/>
      <c r="AA124" s="15"/>
      <c r="AB124" s="190"/>
      <c r="AC124" s="190"/>
      <c r="AD124" s="15"/>
      <c r="AE124" s="15"/>
      <c r="AF124" s="15"/>
      <c r="AG124" s="15"/>
      <c r="AH124" s="14"/>
    </row>
    <row r="125" spans="1:34" customFormat="1">
      <c r="B125" s="22"/>
      <c r="C125" s="23"/>
      <c r="D125" s="24"/>
      <c r="E125" s="134"/>
      <c r="F125" s="24"/>
      <c r="G125" s="127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5"/>
      <c r="AA125" s="15"/>
      <c r="AB125" s="190"/>
      <c r="AC125" s="190"/>
      <c r="AD125" s="15"/>
      <c r="AE125" s="15"/>
      <c r="AF125" s="15"/>
      <c r="AG125" s="15"/>
      <c r="AH125" s="14"/>
    </row>
    <row r="126" spans="1:34" customForma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250"/>
      <c r="U126" s="14"/>
      <c r="V126" s="14"/>
      <c r="W126" s="14"/>
      <c r="X126" s="14"/>
      <c r="Y126" s="14"/>
      <c r="Z126" s="15"/>
      <c r="AA126" s="15"/>
      <c r="AB126" s="190"/>
      <c r="AC126" s="190"/>
      <c r="AD126" s="15"/>
      <c r="AE126" s="15"/>
      <c r="AF126" s="15"/>
      <c r="AG126" s="15"/>
      <c r="AH126" s="14"/>
    </row>
    <row r="127" spans="1:34" customForma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250"/>
      <c r="U127" s="14"/>
      <c r="V127" s="14"/>
      <c r="W127" s="14"/>
      <c r="X127" s="14"/>
      <c r="Y127" s="14"/>
      <c r="Z127" s="15"/>
      <c r="AA127" s="15"/>
      <c r="AB127" s="190"/>
      <c r="AC127" s="190"/>
      <c r="AD127" s="15"/>
      <c r="AE127" s="15"/>
      <c r="AF127" s="15"/>
      <c r="AG127" s="15"/>
    </row>
    <row r="128" spans="1:34" customFormat="1">
      <c r="A128" s="14" t="s">
        <v>154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250"/>
      <c r="U128" s="14"/>
      <c r="V128" s="14"/>
      <c r="W128" s="14"/>
      <c r="X128" s="14"/>
      <c r="Y128" s="14"/>
      <c r="Z128" s="15"/>
      <c r="AA128" s="15"/>
      <c r="AB128" s="190"/>
      <c r="AC128" s="190"/>
      <c r="AD128" s="15"/>
      <c r="AE128" s="15"/>
      <c r="AF128" s="15"/>
      <c r="AG128" s="15"/>
    </row>
    <row r="129" spans="1:33" customFormat="1">
      <c r="A129" s="14" t="s">
        <v>154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250"/>
      <c r="U129" s="14"/>
      <c r="V129" s="14"/>
      <c r="W129" s="14"/>
      <c r="X129" s="14"/>
      <c r="Y129" s="14"/>
      <c r="Z129" s="15"/>
      <c r="AA129" s="15"/>
      <c r="AB129" s="190"/>
      <c r="AC129" s="190"/>
      <c r="AD129" s="15"/>
      <c r="AE129" s="15"/>
      <c r="AF129" s="15"/>
      <c r="AG129" s="15"/>
    </row>
    <row r="130" spans="1:33" customFormat="1">
      <c r="A130" s="14" t="s">
        <v>154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250"/>
      <c r="U130" s="14"/>
      <c r="V130" s="14"/>
      <c r="W130" s="14"/>
      <c r="X130" s="14"/>
      <c r="Y130" s="14"/>
      <c r="Z130" s="15"/>
      <c r="AA130" s="15"/>
      <c r="AB130" s="190"/>
      <c r="AC130" s="190"/>
      <c r="AD130" s="15"/>
      <c r="AE130" s="15"/>
      <c r="AF130" s="15"/>
      <c r="AG130" s="15"/>
    </row>
    <row r="131" spans="1:33" customFormat="1">
      <c r="A131" s="14" t="s">
        <v>154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250"/>
      <c r="U131" s="14"/>
      <c r="V131" s="14"/>
      <c r="W131" s="14"/>
      <c r="X131" s="14"/>
      <c r="Y131" s="14"/>
      <c r="Z131" s="15"/>
      <c r="AA131" s="15"/>
      <c r="AB131" s="190"/>
      <c r="AC131" s="190"/>
      <c r="AD131" s="15"/>
      <c r="AE131" s="15"/>
      <c r="AF131" s="15"/>
      <c r="AG131" s="15"/>
    </row>
    <row r="132" spans="1:33" customFormat="1">
      <c r="A132" s="14" t="s">
        <v>154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250"/>
      <c r="U132" s="14"/>
      <c r="V132" s="14"/>
      <c r="W132" s="14"/>
      <c r="X132" s="14"/>
      <c r="Y132" s="14"/>
      <c r="Z132" s="15"/>
      <c r="AA132" s="15"/>
      <c r="AB132" s="190"/>
      <c r="AC132" s="190"/>
      <c r="AD132" s="15"/>
      <c r="AE132" s="15"/>
      <c r="AF132" s="15"/>
      <c r="AG132" s="15"/>
    </row>
    <row r="133" spans="1:33" customFormat="1">
      <c r="A133" s="14" t="s">
        <v>154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250"/>
      <c r="U133" s="14"/>
      <c r="V133" s="14"/>
      <c r="W133" s="14"/>
      <c r="X133" s="14"/>
      <c r="Y133" s="14"/>
      <c r="Z133" s="15"/>
      <c r="AA133" s="15"/>
      <c r="AB133" s="190"/>
      <c r="AC133" s="190"/>
      <c r="AD133" s="15"/>
      <c r="AE133" s="15"/>
      <c r="AF133" s="15"/>
      <c r="AG133" s="15"/>
    </row>
    <row r="134" spans="1:33" customFormat="1">
      <c r="A134" s="14" t="s">
        <v>154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250"/>
      <c r="U134" s="14"/>
      <c r="V134" s="14"/>
      <c r="W134" s="14"/>
      <c r="X134" s="14"/>
      <c r="Y134" s="14"/>
      <c r="Z134" s="15"/>
      <c r="AA134" s="15"/>
      <c r="AB134" s="190"/>
      <c r="AC134" s="190"/>
      <c r="AD134" s="15"/>
      <c r="AE134" s="15"/>
      <c r="AF134" s="15"/>
      <c r="AG134" s="15"/>
    </row>
    <row r="135" spans="1:33" customFormat="1">
      <c r="A135" s="14" t="s">
        <v>154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250"/>
      <c r="U135" s="14"/>
      <c r="V135" s="14"/>
      <c r="W135" s="14"/>
      <c r="X135" s="14"/>
      <c r="Y135" s="14"/>
      <c r="Z135" s="15"/>
      <c r="AA135" s="15"/>
      <c r="AB135" s="190"/>
      <c r="AC135" s="190"/>
      <c r="AD135" s="15"/>
      <c r="AE135" s="15"/>
      <c r="AF135" s="15"/>
      <c r="AG135" s="15"/>
    </row>
    <row r="136" spans="1:33" customFormat="1">
      <c r="A136" s="14" t="s">
        <v>154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250"/>
      <c r="U136" s="14"/>
      <c r="V136" s="14"/>
      <c r="W136" s="14"/>
      <c r="X136" s="14"/>
      <c r="Y136" s="14"/>
      <c r="Z136" s="15"/>
      <c r="AA136" s="15"/>
      <c r="AB136" s="190"/>
      <c r="AC136" s="190"/>
      <c r="AD136" s="15"/>
      <c r="AE136" s="15"/>
      <c r="AF136" s="15"/>
      <c r="AG136" s="15"/>
    </row>
    <row r="137" spans="1:33" customFormat="1">
      <c r="A137" s="14" t="s">
        <v>154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250"/>
      <c r="U137" s="14"/>
      <c r="V137" s="14"/>
      <c r="W137" s="14"/>
      <c r="X137" s="14"/>
      <c r="Y137" s="14"/>
      <c r="Z137" s="15"/>
      <c r="AA137" s="15"/>
      <c r="AB137" s="190"/>
      <c r="AC137" s="190"/>
      <c r="AD137" s="15"/>
      <c r="AE137" s="15"/>
      <c r="AF137" s="15"/>
      <c r="AG137" s="15"/>
    </row>
    <row r="138" spans="1:33" customFormat="1">
      <c r="A138" s="14" t="s">
        <v>154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250"/>
      <c r="U138" s="14"/>
      <c r="V138" s="14"/>
      <c r="W138" s="14"/>
      <c r="X138" s="14"/>
      <c r="Y138" s="14"/>
      <c r="Z138" s="15"/>
      <c r="AA138" s="15"/>
      <c r="AB138" s="190"/>
      <c r="AC138" s="190"/>
      <c r="AD138" s="15"/>
      <c r="AE138" s="15"/>
      <c r="AF138" s="15"/>
      <c r="AG138" s="15"/>
    </row>
    <row r="139" spans="1:33" customFormat="1">
      <c r="A139" s="14" t="s">
        <v>154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250"/>
      <c r="U139" s="14"/>
      <c r="V139" s="14"/>
      <c r="W139" s="14"/>
      <c r="X139" s="14"/>
      <c r="Y139" s="14"/>
      <c r="Z139" s="15"/>
      <c r="AA139" s="15"/>
      <c r="AB139" s="190"/>
      <c r="AC139" s="190"/>
      <c r="AD139" s="15"/>
      <c r="AE139" s="15"/>
      <c r="AF139" s="15"/>
      <c r="AG139" s="15"/>
    </row>
    <row r="140" spans="1:33" customFormat="1">
      <c r="A140" s="14" t="s">
        <v>154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90"/>
      <c r="AC140" s="190"/>
      <c r="AD140" s="15"/>
      <c r="AE140" s="15"/>
      <c r="AF140" s="15"/>
      <c r="AG140" s="15"/>
    </row>
    <row r="141" spans="1:33" customFormat="1">
      <c r="A141" s="14" t="s">
        <v>154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5"/>
      <c r="AA141" s="15"/>
      <c r="AB141" s="190"/>
      <c r="AC141" s="190"/>
      <c r="AD141" s="15"/>
      <c r="AE141" s="15"/>
      <c r="AF141" s="15"/>
      <c r="AG141" s="15"/>
    </row>
    <row r="142" spans="1:33" customFormat="1">
      <c r="A142" s="14" t="s">
        <v>154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5"/>
      <c r="AB142" s="190"/>
      <c r="AC142" s="190"/>
      <c r="AD142" s="15"/>
      <c r="AE142" s="15"/>
      <c r="AF142" s="15"/>
      <c r="AG142" s="15"/>
    </row>
    <row r="143" spans="1:33" customFormat="1">
      <c r="A143" s="14" t="s">
        <v>154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5"/>
      <c r="AA143" s="15"/>
      <c r="AB143" s="190"/>
      <c r="AC143" s="190"/>
      <c r="AD143" s="15"/>
      <c r="AE143" s="15"/>
      <c r="AF143" s="15"/>
      <c r="AG143" s="15"/>
    </row>
    <row r="144" spans="1:33" customFormat="1">
      <c r="A144" s="14" t="s">
        <v>154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5"/>
      <c r="AA144" s="15"/>
      <c r="AB144" s="190"/>
      <c r="AC144" s="190"/>
      <c r="AD144" s="15"/>
      <c r="AE144" s="15"/>
      <c r="AF144" s="15"/>
      <c r="AG144" s="15"/>
    </row>
    <row r="145" spans="1:33" customFormat="1">
      <c r="A145" s="14" t="s">
        <v>154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5"/>
      <c r="AA145" s="15"/>
      <c r="AB145" s="190"/>
      <c r="AC145" s="190"/>
      <c r="AD145" s="15"/>
      <c r="AE145" s="15"/>
      <c r="AF145" s="15"/>
      <c r="AG145" s="15"/>
    </row>
    <row r="146" spans="1:33" customFormat="1">
      <c r="A146" s="14" t="s">
        <v>154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5"/>
      <c r="AB146" s="190"/>
      <c r="AC146" s="190"/>
      <c r="AD146" s="15"/>
      <c r="AE146" s="15"/>
      <c r="AF146" s="15"/>
      <c r="AG146" s="15"/>
    </row>
    <row r="147" spans="1:33" customFormat="1">
      <c r="A147" s="14" t="s">
        <v>154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5"/>
      <c r="AA147" s="15"/>
      <c r="AB147" s="190"/>
      <c r="AC147" s="190"/>
      <c r="AD147" s="15"/>
      <c r="AE147" s="15"/>
      <c r="AF147" s="15"/>
      <c r="AG147" s="15"/>
    </row>
    <row r="148" spans="1:33" customFormat="1">
      <c r="A148" s="14" t="s">
        <v>154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5"/>
      <c r="AA148" s="15"/>
      <c r="AB148" s="190"/>
      <c r="AC148" s="190"/>
      <c r="AD148" s="15"/>
      <c r="AE148" s="15"/>
      <c r="AF148" s="15"/>
      <c r="AG148" s="15"/>
    </row>
    <row r="149" spans="1:33" customFormat="1">
      <c r="A149" s="14" t="s">
        <v>154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5"/>
      <c r="AA149" s="15"/>
      <c r="AB149" s="190"/>
      <c r="AC149" s="190"/>
      <c r="AD149" s="15"/>
      <c r="AE149" s="15"/>
      <c r="AF149" s="15"/>
      <c r="AG149" s="15"/>
    </row>
    <row r="150" spans="1:33" customFormat="1">
      <c r="A150" s="14" t="s">
        <v>154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5"/>
      <c r="AB150" s="190"/>
      <c r="AC150" s="190"/>
      <c r="AD150" s="15"/>
      <c r="AE150" s="15"/>
      <c r="AF150" s="15"/>
      <c r="AG150" s="15"/>
    </row>
    <row r="151" spans="1:33" customFormat="1">
      <c r="A151" s="14" t="s">
        <v>154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5"/>
      <c r="AA151" s="15"/>
      <c r="AB151" s="190"/>
      <c r="AC151" s="190"/>
      <c r="AD151" s="15"/>
      <c r="AE151" s="15"/>
      <c r="AF151" s="15"/>
      <c r="AG151" s="15"/>
    </row>
    <row r="152" spans="1:33" customFormat="1">
      <c r="A152" s="14" t="s">
        <v>154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5"/>
      <c r="AA152" s="15"/>
      <c r="AB152" s="190"/>
      <c r="AC152" s="190"/>
      <c r="AD152" s="15"/>
      <c r="AE152" s="15"/>
      <c r="AF152" s="15"/>
      <c r="AG152" s="15"/>
    </row>
    <row r="153" spans="1:33" customFormat="1">
      <c r="A153" s="14" t="s">
        <v>154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  <c r="AA153" s="15"/>
      <c r="AB153" s="190"/>
      <c r="AC153" s="190"/>
      <c r="AD153" s="15"/>
      <c r="AE153" s="15"/>
      <c r="AF153" s="15"/>
      <c r="AG153" s="15"/>
    </row>
    <row r="154" spans="1:33" customFormat="1">
      <c r="A154" s="14" t="s">
        <v>154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5"/>
      <c r="AA154" s="15"/>
      <c r="AB154" s="190"/>
      <c r="AC154" s="190"/>
      <c r="AD154" s="15"/>
      <c r="AE154" s="15"/>
      <c r="AF154" s="15"/>
      <c r="AG154" s="15"/>
    </row>
    <row r="155" spans="1:33" customFormat="1">
      <c r="A155" s="14" t="s">
        <v>154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5"/>
      <c r="AA155" s="15"/>
      <c r="AB155" s="190"/>
      <c r="AC155" s="190"/>
      <c r="AD155" s="15"/>
      <c r="AE155" s="15"/>
      <c r="AF155" s="15"/>
      <c r="AG155" s="15"/>
    </row>
    <row r="156" spans="1:33" customFormat="1">
      <c r="A156" s="14" t="s">
        <v>154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5"/>
      <c r="AA156" s="15"/>
      <c r="AB156" s="190"/>
      <c r="AC156" s="190"/>
      <c r="AD156" s="15"/>
      <c r="AE156" s="15"/>
      <c r="AF156" s="15"/>
      <c r="AG156" s="15"/>
    </row>
    <row r="157" spans="1:33" customFormat="1">
      <c r="A157" s="14" t="s">
        <v>154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5"/>
      <c r="AA157" s="15"/>
      <c r="AB157" s="190"/>
      <c r="AC157" s="190"/>
      <c r="AD157" s="15"/>
      <c r="AE157" s="15"/>
      <c r="AF157" s="15"/>
      <c r="AG157" s="15"/>
    </row>
    <row r="158" spans="1:33" customFormat="1">
      <c r="A158" s="14" t="s">
        <v>154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5"/>
      <c r="AA158" s="15"/>
      <c r="AB158" s="190"/>
      <c r="AC158" s="190"/>
      <c r="AD158" s="15"/>
      <c r="AE158" s="15"/>
      <c r="AF158" s="15"/>
      <c r="AG158" s="15"/>
    </row>
    <row r="159" spans="1:33" customFormat="1">
      <c r="A159" s="14" t="s">
        <v>154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5"/>
      <c r="AA159" s="15"/>
      <c r="AB159" s="190"/>
      <c r="AC159" s="190"/>
      <c r="AD159" s="15"/>
      <c r="AE159" s="15"/>
      <c r="AF159" s="15"/>
      <c r="AG159" s="15"/>
    </row>
    <row r="160" spans="1:33" customFormat="1">
      <c r="A160" s="14" t="s">
        <v>154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5"/>
      <c r="AA160" s="15"/>
      <c r="AB160" s="190"/>
      <c r="AC160" s="190"/>
      <c r="AD160" s="15"/>
      <c r="AE160" s="15"/>
      <c r="AF160" s="15"/>
      <c r="AG160" s="15"/>
    </row>
    <row r="161" spans="1:33" customFormat="1">
      <c r="A161" s="14" t="s">
        <v>154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5"/>
      <c r="AA161" s="15"/>
      <c r="AB161" s="190"/>
      <c r="AC161" s="190"/>
      <c r="AD161" s="15"/>
      <c r="AE161" s="15"/>
      <c r="AF161" s="15"/>
      <c r="AG161" s="15"/>
    </row>
    <row r="162" spans="1:33" customFormat="1">
      <c r="A162" s="14" t="s">
        <v>154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5"/>
      <c r="AA162" s="15"/>
      <c r="AB162" s="190"/>
      <c r="AC162" s="190"/>
      <c r="AD162" s="15"/>
      <c r="AE162" s="15"/>
      <c r="AF162" s="15"/>
      <c r="AG162" s="15"/>
    </row>
    <row r="163" spans="1:33" customFormat="1">
      <c r="A163" s="14" t="s">
        <v>154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5"/>
      <c r="AA163" s="15"/>
      <c r="AB163" s="190"/>
      <c r="AC163" s="190"/>
      <c r="AD163" s="15"/>
      <c r="AE163" s="15"/>
      <c r="AF163" s="15"/>
      <c r="AG163" s="15"/>
    </row>
    <row r="164" spans="1:33" customFormat="1">
      <c r="A164" s="14" t="s">
        <v>154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5"/>
      <c r="AA164" s="15"/>
      <c r="AB164" s="190"/>
      <c r="AC164" s="190"/>
      <c r="AD164" s="15"/>
      <c r="AE164" s="15"/>
      <c r="AF164" s="15"/>
      <c r="AG164" s="15"/>
    </row>
    <row r="165" spans="1:33" customFormat="1">
      <c r="A165" s="14" t="s">
        <v>154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5"/>
      <c r="AA165" s="15"/>
      <c r="AB165" s="190"/>
      <c r="AC165" s="190"/>
      <c r="AD165" s="15"/>
      <c r="AE165" s="15"/>
      <c r="AF165" s="15"/>
      <c r="AG165" s="15"/>
    </row>
    <row r="166" spans="1:33" customFormat="1">
      <c r="A166" s="14" t="s">
        <v>154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5"/>
      <c r="AB166" s="190"/>
      <c r="AC166" s="190"/>
      <c r="AD166" s="15"/>
      <c r="AE166" s="15"/>
      <c r="AF166" s="15"/>
      <c r="AG166" s="15"/>
    </row>
    <row r="167" spans="1:33" customFormat="1">
      <c r="A167" s="14" t="s">
        <v>154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5"/>
      <c r="AA167" s="15"/>
      <c r="AB167" s="190"/>
      <c r="AC167" s="190"/>
      <c r="AD167" s="15"/>
      <c r="AE167" s="15"/>
      <c r="AF167" s="15"/>
      <c r="AG167" s="15"/>
    </row>
    <row r="168" spans="1:33" customFormat="1">
      <c r="A168" s="14" t="s">
        <v>154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5"/>
      <c r="AA168" s="15"/>
      <c r="AB168" s="190"/>
      <c r="AC168" s="190"/>
      <c r="AD168" s="15"/>
      <c r="AE168" s="15"/>
      <c r="AF168" s="15"/>
      <c r="AG168" s="15"/>
    </row>
    <row r="169" spans="1:33" customFormat="1">
      <c r="A169" s="14" t="s">
        <v>154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5"/>
      <c r="AA169" s="15"/>
      <c r="AB169" s="190"/>
      <c r="AC169" s="190"/>
      <c r="AD169" s="15"/>
      <c r="AE169" s="15"/>
      <c r="AF169" s="15"/>
      <c r="AG169" s="15"/>
    </row>
    <row r="170" spans="1:33" customFormat="1">
      <c r="A170" s="14" t="s">
        <v>154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5"/>
      <c r="AB170" s="190"/>
      <c r="AC170" s="190"/>
      <c r="AD170" s="15"/>
      <c r="AE170" s="15"/>
      <c r="AF170" s="15"/>
      <c r="AG170" s="15"/>
    </row>
    <row r="171" spans="1:33" customFormat="1">
      <c r="A171" s="14" t="s">
        <v>154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5"/>
      <c r="AA171" s="15"/>
      <c r="AB171" s="190"/>
      <c r="AC171" s="190"/>
      <c r="AD171" s="15"/>
      <c r="AE171" s="15"/>
      <c r="AF171" s="15"/>
      <c r="AG171" s="15"/>
    </row>
    <row r="172" spans="1:33" customFormat="1">
      <c r="A172" s="14" t="s">
        <v>154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5"/>
      <c r="AA172" s="15"/>
      <c r="AB172" s="190"/>
      <c r="AC172" s="190"/>
      <c r="AD172" s="15"/>
      <c r="AE172" s="15"/>
      <c r="AF172" s="15"/>
      <c r="AG172" s="15"/>
    </row>
    <row r="173" spans="1:33" customFormat="1">
      <c r="A173" s="14" t="s">
        <v>154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5"/>
      <c r="AA173" s="15"/>
      <c r="AB173" s="190"/>
      <c r="AC173" s="190"/>
      <c r="AD173" s="15"/>
      <c r="AE173" s="15"/>
      <c r="AF173" s="15"/>
      <c r="AG173" s="15"/>
    </row>
    <row r="174" spans="1:33" customFormat="1">
      <c r="A174" s="14" t="s">
        <v>154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5"/>
      <c r="AB174" s="190"/>
      <c r="AC174" s="190"/>
      <c r="AD174" s="15"/>
      <c r="AE174" s="15"/>
      <c r="AF174" s="15"/>
      <c r="AG174" s="15"/>
    </row>
    <row r="175" spans="1:33" customFormat="1">
      <c r="A175" s="14" t="s">
        <v>154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5"/>
      <c r="AA175" s="15"/>
      <c r="AB175" s="190"/>
      <c r="AC175" s="190"/>
      <c r="AD175" s="15"/>
      <c r="AE175" s="15"/>
      <c r="AF175" s="15"/>
      <c r="AG175" s="15"/>
    </row>
    <row r="176" spans="1:33" customFormat="1">
      <c r="A176" s="14" t="s">
        <v>154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5"/>
      <c r="AA176" s="15"/>
      <c r="AB176" s="190"/>
      <c r="AC176" s="190"/>
      <c r="AD176" s="15"/>
      <c r="AE176" s="15"/>
      <c r="AF176" s="15"/>
      <c r="AG176" s="15"/>
    </row>
    <row r="177" spans="1:33" customFormat="1">
      <c r="A177" s="14" t="s">
        <v>154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5"/>
      <c r="AA177" s="15"/>
      <c r="AB177" s="190"/>
      <c r="AC177" s="190"/>
      <c r="AD177" s="15"/>
      <c r="AE177" s="15"/>
      <c r="AF177" s="15"/>
      <c r="AG177" s="15"/>
    </row>
    <row r="178" spans="1:33" customFormat="1">
      <c r="A178" s="14" t="s">
        <v>154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5"/>
      <c r="AB178" s="190"/>
      <c r="AC178" s="190"/>
      <c r="AD178" s="15"/>
      <c r="AE178" s="15"/>
      <c r="AF178" s="15"/>
      <c r="AG178" s="15"/>
    </row>
    <row r="179" spans="1:33" customFormat="1">
      <c r="A179" s="14" t="s">
        <v>154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5"/>
      <c r="AA179" s="15"/>
      <c r="AB179" s="190"/>
      <c r="AC179" s="190"/>
      <c r="AD179" s="15"/>
      <c r="AE179" s="15"/>
      <c r="AF179" s="15"/>
      <c r="AG179" s="15"/>
    </row>
    <row r="180" spans="1:33" customFormat="1">
      <c r="A180" s="14" t="s">
        <v>154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5"/>
      <c r="AA180" s="15"/>
      <c r="AB180" s="190"/>
      <c r="AC180" s="190"/>
      <c r="AD180" s="15"/>
      <c r="AE180" s="15"/>
      <c r="AF180" s="15"/>
      <c r="AG180" s="15"/>
    </row>
    <row r="181" spans="1:33" customFormat="1">
      <c r="A181" s="14" t="s">
        <v>154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5"/>
      <c r="AA181" s="15"/>
      <c r="AB181" s="190"/>
      <c r="AC181" s="190"/>
      <c r="AD181" s="15"/>
      <c r="AE181" s="15"/>
      <c r="AF181" s="15"/>
      <c r="AG181" s="15"/>
    </row>
    <row r="182" spans="1:33" customFormat="1">
      <c r="A182" s="14" t="s">
        <v>154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5"/>
      <c r="AB182" s="190"/>
      <c r="AC182" s="190"/>
      <c r="AD182" s="15"/>
      <c r="AE182" s="15"/>
      <c r="AF182" s="15"/>
      <c r="AG182" s="15"/>
    </row>
    <row r="183" spans="1:33" customFormat="1">
      <c r="A183" s="14" t="s">
        <v>154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5"/>
      <c r="AA183" s="15"/>
      <c r="AB183" s="190"/>
      <c r="AC183" s="190"/>
      <c r="AD183" s="15"/>
      <c r="AE183" s="15"/>
      <c r="AF183" s="15"/>
      <c r="AG183" s="15"/>
    </row>
    <row r="184" spans="1:33" customFormat="1">
      <c r="A184" s="14" t="s">
        <v>154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5"/>
      <c r="AA184" s="15"/>
      <c r="AB184" s="190"/>
      <c r="AC184" s="190"/>
      <c r="AD184" s="15"/>
      <c r="AE184" s="15"/>
      <c r="AF184" s="15"/>
      <c r="AG184" s="15"/>
    </row>
    <row r="185" spans="1:33" customFormat="1">
      <c r="A185" s="14" t="s">
        <v>154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5"/>
      <c r="AA185" s="15"/>
      <c r="AB185" s="190"/>
      <c r="AC185" s="190"/>
      <c r="AD185" s="15"/>
      <c r="AE185" s="15"/>
      <c r="AF185" s="15"/>
      <c r="AG185" s="15"/>
    </row>
    <row r="186" spans="1:33" customFormat="1">
      <c r="A186" s="14" t="s">
        <v>154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5"/>
      <c r="AB186" s="190"/>
      <c r="AC186" s="190"/>
      <c r="AD186" s="15"/>
      <c r="AE186" s="15"/>
      <c r="AF186" s="15"/>
      <c r="AG186" s="15"/>
    </row>
    <row r="187" spans="1:33" customFormat="1">
      <c r="A187" s="14" t="s">
        <v>154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5"/>
      <c r="AA187" s="15"/>
      <c r="AB187" s="190"/>
      <c r="AC187" s="190"/>
      <c r="AD187" s="15"/>
      <c r="AE187" s="15"/>
      <c r="AF187" s="15"/>
      <c r="AG187" s="15"/>
    </row>
    <row r="188" spans="1:33" customFormat="1">
      <c r="A188" s="14" t="s">
        <v>154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90"/>
      <c r="AC188" s="190"/>
      <c r="AD188" s="15"/>
      <c r="AE188" s="15"/>
      <c r="AF188" s="15"/>
      <c r="AG188" s="15"/>
    </row>
    <row r="189" spans="1:33" customFormat="1">
      <c r="A189" s="14" t="s">
        <v>154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5"/>
      <c r="AA189" s="15"/>
      <c r="AB189" s="190"/>
      <c r="AC189" s="190"/>
      <c r="AD189" s="15"/>
      <c r="AE189" s="15"/>
      <c r="AF189" s="15"/>
      <c r="AG189" s="15"/>
    </row>
    <row r="190" spans="1:33" customFormat="1">
      <c r="A190" s="14" t="s">
        <v>154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5"/>
      <c r="AB190" s="190"/>
      <c r="AC190" s="190"/>
      <c r="AD190" s="15"/>
      <c r="AE190" s="15"/>
      <c r="AF190" s="15"/>
      <c r="AG190" s="15"/>
    </row>
    <row r="191" spans="1:33" customFormat="1">
      <c r="A191" s="14" t="s">
        <v>154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5"/>
      <c r="AA191" s="15"/>
      <c r="AB191" s="190"/>
      <c r="AC191" s="190"/>
      <c r="AD191" s="15"/>
      <c r="AE191" s="15"/>
      <c r="AF191" s="15"/>
      <c r="AG191" s="15"/>
    </row>
    <row r="192" spans="1:33" customFormat="1">
      <c r="A192" s="14" t="s">
        <v>154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5"/>
      <c r="AA192" s="15"/>
      <c r="AB192" s="190"/>
      <c r="AC192" s="190"/>
      <c r="AD192" s="15"/>
      <c r="AE192" s="15"/>
      <c r="AF192" s="15"/>
      <c r="AG192" s="15"/>
    </row>
    <row r="193" spans="1:33" customFormat="1">
      <c r="A193" s="14" t="s">
        <v>154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5"/>
      <c r="AA193" s="15"/>
      <c r="AB193" s="190"/>
      <c r="AC193" s="190"/>
      <c r="AD193" s="15"/>
      <c r="AE193" s="15"/>
      <c r="AF193" s="15"/>
      <c r="AG193" s="15"/>
    </row>
    <row r="194" spans="1:33" customFormat="1">
      <c r="A194" s="14" t="s">
        <v>154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5"/>
      <c r="AB194" s="190"/>
      <c r="AC194" s="190"/>
      <c r="AD194" s="15"/>
      <c r="AE194" s="15"/>
      <c r="AF194" s="15"/>
      <c r="AG194" s="15"/>
    </row>
    <row r="195" spans="1:33" customFormat="1">
      <c r="A195" s="14" t="s">
        <v>154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5"/>
      <c r="AA195" s="15"/>
      <c r="AB195" s="190"/>
      <c r="AC195" s="190"/>
      <c r="AD195" s="15"/>
      <c r="AE195" s="15"/>
      <c r="AF195" s="15"/>
      <c r="AG195" s="15"/>
    </row>
    <row r="196" spans="1:33" customFormat="1">
      <c r="A196" s="14" t="s">
        <v>154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5"/>
      <c r="AA196" s="15"/>
      <c r="AB196" s="190"/>
      <c r="AC196" s="190"/>
      <c r="AD196" s="15"/>
      <c r="AE196" s="15"/>
      <c r="AF196" s="15"/>
      <c r="AG196" s="15"/>
    </row>
    <row r="197" spans="1:33" customFormat="1">
      <c r="A197" s="14" t="s">
        <v>154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5"/>
      <c r="AA197" s="15"/>
      <c r="AB197" s="190"/>
      <c r="AC197" s="190"/>
      <c r="AD197" s="15"/>
      <c r="AE197" s="15"/>
      <c r="AF197" s="15"/>
      <c r="AG197" s="15"/>
    </row>
    <row r="198" spans="1:33" customFormat="1">
      <c r="A198" s="14" t="s">
        <v>154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5"/>
      <c r="AB198" s="190"/>
      <c r="AC198" s="190"/>
      <c r="AD198" s="15"/>
      <c r="AE198" s="15"/>
      <c r="AF198" s="15"/>
      <c r="AG198" s="15"/>
    </row>
    <row r="199" spans="1:33" customFormat="1">
      <c r="A199" s="14" t="s">
        <v>154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5"/>
      <c r="AA199" s="15"/>
      <c r="AB199" s="190"/>
      <c r="AC199" s="190"/>
      <c r="AD199" s="15"/>
      <c r="AE199" s="15"/>
      <c r="AF199" s="15"/>
      <c r="AG199" s="15"/>
    </row>
    <row r="200" spans="1:33" customFormat="1">
      <c r="A200" s="14" t="s">
        <v>154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5"/>
      <c r="AA200" s="15"/>
      <c r="AB200" s="190"/>
      <c r="AC200" s="190"/>
      <c r="AD200" s="15"/>
      <c r="AE200" s="15"/>
      <c r="AF200" s="15"/>
      <c r="AG200" s="15"/>
    </row>
    <row r="201" spans="1:33" customFormat="1">
      <c r="A201" s="14" t="s">
        <v>154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5"/>
      <c r="AA201" s="15"/>
      <c r="AB201" s="190"/>
      <c r="AC201" s="190"/>
      <c r="AD201" s="15"/>
      <c r="AE201" s="15"/>
      <c r="AF201" s="15"/>
      <c r="AG201" s="15"/>
    </row>
    <row r="202" spans="1:33" customFormat="1">
      <c r="A202" s="14" t="s">
        <v>154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5"/>
      <c r="AB202" s="190"/>
      <c r="AC202" s="190"/>
      <c r="AD202" s="15"/>
      <c r="AE202" s="15"/>
      <c r="AF202" s="15"/>
      <c r="AG202" s="15"/>
    </row>
    <row r="203" spans="1:33" customFormat="1">
      <c r="A203" s="14" t="s">
        <v>154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5"/>
      <c r="AA203" s="15"/>
      <c r="AB203" s="190"/>
      <c r="AC203" s="190"/>
      <c r="AD203" s="15"/>
      <c r="AE203" s="15"/>
      <c r="AF203" s="15"/>
      <c r="AG203" s="15"/>
    </row>
    <row r="204" spans="1:33" customFormat="1">
      <c r="A204" s="14" t="s">
        <v>154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5"/>
      <c r="AA204" s="15"/>
      <c r="AB204" s="190"/>
      <c r="AC204" s="190"/>
      <c r="AD204" s="15"/>
      <c r="AE204" s="15"/>
      <c r="AF204" s="15"/>
      <c r="AG204" s="15"/>
    </row>
    <row r="205" spans="1:33" customFormat="1">
      <c r="A205" s="14" t="s">
        <v>154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5"/>
      <c r="AA205" s="15"/>
      <c r="AB205" s="190"/>
      <c r="AC205" s="190"/>
      <c r="AD205" s="15"/>
      <c r="AE205" s="15"/>
      <c r="AF205" s="15"/>
      <c r="AG205" s="15"/>
    </row>
    <row r="206" spans="1:33" customFormat="1">
      <c r="A206" s="14" t="s">
        <v>154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5"/>
      <c r="AA206" s="15"/>
      <c r="AB206" s="190"/>
      <c r="AC206" s="190"/>
      <c r="AD206" s="15"/>
      <c r="AE206" s="15"/>
      <c r="AF206" s="15"/>
      <c r="AG206" s="15"/>
    </row>
    <row r="207" spans="1:33" customFormat="1">
      <c r="A207" s="14" t="s">
        <v>154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5"/>
      <c r="AA207" s="15"/>
      <c r="AB207" s="190"/>
      <c r="AC207" s="190"/>
      <c r="AD207" s="15"/>
      <c r="AE207" s="15"/>
      <c r="AF207" s="15"/>
      <c r="AG207" s="15"/>
    </row>
    <row r="208" spans="1:33" customFormat="1">
      <c r="A208" s="14" t="s">
        <v>154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5"/>
      <c r="AA208" s="15"/>
      <c r="AB208" s="190"/>
      <c r="AC208" s="190"/>
      <c r="AD208" s="15"/>
      <c r="AE208" s="15"/>
      <c r="AF208" s="15"/>
      <c r="AG208" s="15"/>
    </row>
    <row r="209" spans="1:33" customFormat="1">
      <c r="A209" s="14" t="s">
        <v>154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5"/>
      <c r="AA209" s="15"/>
      <c r="AB209" s="190"/>
      <c r="AC209" s="190"/>
      <c r="AD209" s="15"/>
      <c r="AE209" s="15"/>
      <c r="AF209" s="15"/>
      <c r="AG209" s="15"/>
    </row>
    <row r="210" spans="1:33" customFormat="1">
      <c r="A210" s="14" t="s">
        <v>154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5"/>
      <c r="AA210" s="15"/>
      <c r="AB210" s="190"/>
      <c r="AC210" s="190"/>
      <c r="AD210" s="15"/>
      <c r="AE210" s="15"/>
      <c r="AF210" s="15"/>
      <c r="AG210" s="15"/>
    </row>
    <row r="211" spans="1:33" customFormat="1">
      <c r="A211" s="14" t="s">
        <v>154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5"/>
      <c r="AA211" s="15"/>
      <c r="AB211" s="190"/>
      <c r="AC211" s="190"/>
      <c r="AD211" s="15"/>
      <c r="AE211" s="15"/>
      <c r="AF211" s="15"/>
      <c r="AG211" s="15"/>
    </row>
    <row r="212" spans="1:33" customFormat="1">
      <c r="A212" s="14" t="s">
        <v>154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5"/>
      <c r="AA212" s="15"/>
      <c r="AB212" s="190"/>
      <c r="AC212" s="190"/>
      <c r="AD212" s="15"/>
      <c r="AE212" s="15"/>
      <c r="AF212" s="15"/>
      <c r="AG212" s="15"/>
    </row>
    <row r="213" spans="1:33" customFormat="1">
      <c r="A213" s="14" t="s">
        <v>154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5"/>
      <c r="AA213" s="15"/>
      <c r="AB213" s="190"/>
      <c r="AC213" s="190"/>
      <c r="AD213" s="15"/>
      <c r="AE213" s="15"/>
      <c r="AF213" s="15"/>
      <c r="AG213" s="15"/>
    </row>
    <row r="214" spans="1:33" customFormat="1">
      <c r="A214" s="14" t="s">
        <v>154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5"/>
      <c r="AA214" s="15"/>
      <c r="AB214" s="190"/>
      <c r="AC214" s="190"/>
      <c r="AD214" s="15"/>
      <c r="AE214" s="15"/>
      <c r="AF214" s="15"/>
      <c r="AG214" s="15"/>
    </row>
    <row r="215" spans="1:33" customFormat="1">
      <c r="A215" s="14" t="s">
        <v>154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90"/>
      <c r="AC215" s="190"/>
      <c r="AD215" s="15"/>
      <c r="AE215" s="15"/>
      <c r="AF215" s="15"/>
      <c r="AG215" s="15"/>
    </row>
    <row r="216" spans="1:33" customFormat="1">
      <c r="A216" s="14" t="s">
        <v>154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5"/>
      <c r="AA216" s="15"/>
      <c r="AB216" s="190"/>
      <c r="AC216" s="190"/>
      <c r="AD216" s="15"/>
      <c r="AE216" s="15"/>
      <c r="AF216" s="15"/>
      <c r="AG216" s="15"/>
    </row>
    <row r="217" spans="1:33" customFormat="1">
      <c r="A217" s="14" t="s">
        <v>154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90"/>
      <c r="AC217" s="190"/>
      <c r="AD217" s="15"/>
      <c r="AE217" s="15"/>
      <c r="AF217" s="15"/>
      <c r="AG217" s="15"/>
    </row>
    <row r="218" spans="1:33" customFormat="1">
      <c r="A218" s="14" t="s">
        <v>154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5"/>
      <c r="AB218" s="190"/>
      <c r="AC218" s="190"/>
      <c r="AD218" s="15"/>
      <c r="AE218" s="15"/>
      <c r="AF218" s="15"/>
      <c r="AG218" s="15"/>
    </row>
    <row r="219" spans="1:33" customFormat="1">
      <c r="A219" s="14" t="s">
        <v>154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90"/>
      <c r="AC219" s="190"/>
      <c r="AD219" s="15"/>
      <c r="AE219" s="15"/>
      <c r="AF219" s="15"/>
      <c r="AG219" s="15"/>
    </row>
    <row r="220" spans="1:33" customForma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5"/>
      <c r="AA220" s="15"/>
      <c r="AB220" s="190"/>
      <c r="AC220" s="190"/>
      <c r="AD220" s="15"/>
      <c r="AE220" s="15"/>
      <c r="AF220" s="15"/>
      <c r="AG220" s="15"/>
    </row>
    <row r="221" spans="1:33" customForma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90"/>
      <c r="AC221" s="190"/>
      <c r="AD221" s="15"/>
      <c r="AE221" s="15"/>
      <c r="AF221" s="15"/>
      <c r="AG221" s="15"/>
    </row>
    <row r="222" spans="1:33" customForma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5"/>
      <c r="AB222" s="190"/>
      <c r="AC222" s="190"/>
      <c r="AD222" s="15"/>
      <c r="AE222" s="15"/>
      <c r="AF222" s="15"/>
      <c r="AG222" s="15"/>
    </row>
    <row r="223" spans="1:33" customForma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90"/>
      <c r="AC223" s="190"/>
      <c r="AD223" s="15"/>
      <c r="AE223" s="15"/>
      <c r="AF223" s="15"/>
      <c r="AG223" s="15"/>
    </row>
    <row r="224" spans="1:33" customForma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5"/>
      <c r="AA224" s="15"/>
      <c r="AB224" s="190"/>
      <c r="AC224" s="190"/>
      <c r="AD224" s="15"/>
      <c r="AE224" s="15"/>
      <c r="AF224" s="15"/>
      <c r="AG224" s="15"/>
    </row>
    <row r="225" spans="1:33" customForma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5"/>
      <c r="AA225" s="15"/>
      <c r="AB225" s="190"/>
      <c r="AC225" s="190"/>
      <c r="AD225" s="15"/>
      <c r="AE225" s="15"/>
      <c r="AF225" s="15"/>
      <c r="AG225" s="15"/>
    </row>
    <row r="226" spans="1:33" customForma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5"/>
      <c r="AB226" s="190"/>
      <c r="AC226" s="190"/>
      <c r="AD226" s="15"/>
      <c r="AE226" s="15"/>
      <c r="AF226" s="15"/>
      <c r="AG226" s="15"/>
    </row>
    <row r="227" spans="1:33" customForma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5"/>
      <c r="AA227" s="15"/>
      <c r="AB227" s="190"/>
      <c r="AC227" s="190"/>
      <c r="AD227" s="15"/>
      <c r="AE227" s="15"/>
      <c r="AF227" s="15"/>
      <c r="AG227" s="15"/>
    </row>
    <row r="228" spans="1:33" customForma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5"/>
      <c r="AA228" s="15"/>
      <c r="AB228" s="190"/>
      <c r="AC228" s="190"/>
      <c r="AD228" s="15"/>
      <c r="AE228" s="15"/>
      <c r="AF228" s="15"/>
      <c r="AG228" s="15"/>
    </row>
    <row r="229" spans="1:33" customForma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5"/>
      <c r="AA229" s="15"/>
      <c r="AB229" s="190"/>
      <c r="AC229" s="190"/>
      <c r="AD229" s="15"/>
      <c r="AE229" s="15"/>
      <c r="AF229" s="15"/>
      <c r="AG229" s="15"/>
    </row>
    <row r="230" spans="1:33" customForma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5"/>
      <c r="AB230" s="190"/>
      <c r="AC230" s="190"/>
      <c r="AD230" s="15"/>
      <c r="AE230" s="15"/>
      <c r="AF230" s="15"/>
      <c r="AG230" s="15"/>
    </row>
    <row r="231" spans="1:33" customForma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5"/>
      <c r="AA231" s="15"/>
      <c r="AB231" s="190"/>
      <c r="AC231" s="190"/>
      <c r="AD231" s="15"/>
      <c r="AE231" s="15"/>
      <c r="AF231" s="15"/>
      <c r="AG231" s="15"/>
    </row>
    <row r="232" spans="1:33" customForma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5"/>
      <c r="AA232" s="15"/>
      <c r="AB232" s="190"/>
      <c r="AC232" s="190"/>
      <c r="AD232" s="15"/>
      <c r="AE232" s="15"/>
      <c r="AF232" s="15"/>
      <c r="AG232" s="15"/>
    </row>
    <row r="233" spans="1:33" customForma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90"/>
      <c r="AC233" s="190"/>
      <c r="AD233" s="15"/>
      <c r="AE233" s="15"/>
      <c r="AF233" s="15"/>
      <c r="AG233" s="15"/>
    </row>
    <row r="234" spans="1:33" customForma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5"/>
      <c r="AB234" s="190"/>
      <c r="AC234" s="190"/>
      <c r="AD234" s="15"/>
      <c r="AE234" s="15"/>
      <c r="AF234" s="15"/>
      <c r="AG234" s="15"/>
    </row>
    <row r="235" spans="1:33" customForma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5"/>
      <c r="AA235" s="15"/>
      <c r="AB235" s="190"/>
      <c r="AC235" s="190"/>
      <c r="AD235" s="15"/>
      <c r="AE235" s="15"/>
      <c r="AF235" s="15"/>
      <c r="AG235" s="15"/>
    </row>
    <row r="236" spans="1:33" customForma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5"/>
      <c r="AA236" s="15"/>
      <c r="AB236" s="190"/>
      <c r="AC236" s="190"/>
      <c r="AD236" s="15"/>
      <c r="AE236" s="15"/>
      <c r="AF236" s="15"/>
      <c r="AG236" s="15"/>
    </row>
    <row r="237" spans="1:33" customForma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5"/>
      <c r="AA237" s="15"/>
      <c r="AB237" s="190"/>
      <c r="AC237" s="190"/>
      <c r="AD237" s="15"/>
      <c r="AE237" s="15"/>
      <c r="AF237" s="15"/>
      <c r="AG237" s="15"/>
    </row>
    <row r="238" spans="1:33" customForma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5"/>
      <c r="AB238" s="190"/>
      <c r="AC238" s="190"/>
      <c r="AD238" s="15"/>
      <c r="AE238" s="15"/>
      <c r="AF238" s="15"/>
      <c r="AG238" s="15"/>
    </row>
    <row r="239" spans="1:33" customForma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5"/>
      <c r="AA239" s="15"/>
      <c r="AB239" s="190"/>
      <c r="AC239" s="190"/>
      <c r="AD239" s="15"/>
      <c r="AE239" s="15"/>
      <c r="AF239" s="15"/>
      <c r="AG239" s="15"/>
    </row>
    <row r="240" spans="1:33" customForma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5"/>
      <c r="AA240" s="15"/>
      <c r="AB240" s="190"/>
      <c r="AC240" s="190"/>
      <c r="AD240" s="15"/>
      <c r="AE240" s="15"/>
      <c r="AF240" s="15"/>
      <c r="AG240" s="15"/>
    </row>
    <row r="241" spans="1:33" customForma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5"/>
      <c r="AA241" s="15"/>
      <c r="AB241" s="190"/>
      <c r="AC241" s="190"/>
      <c r="AD241" s="15"/>
      <c r="AE241" s="15"/>
      <c r="AF241" s="15"/>
      <c r="AG241" s="15"/>
    </row>
    <row r="242" spans="1:33" customForma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5"/>
      <c r="AB242" s="190"/>
      <c r="AC242" s="190"/>
      <c r="AD242" s="15"/>
      <c r="AE242" s="15"/>
      <c r="AF242" s="15"/>
      <c r="AG242" s="15"/>
    </row>
    <row r="243" spans="1:33" customForma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5"/>
      <c r="AA243" s="15"/>
      <c r="AB243" s="190"/>
      <c r="AC243" s="190"/>
      <c r="AD243" s="15"/>
      <c r="AE243" s="15"/>
      <c r="AF243" s="15"/>
      <c r="AG243" s="15"/>
    </row>
    <row r="244" spans="1:33" customForma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5"/>
      <c r="AA244" s="15"/>
      <c r="AB244" s="190"/>
      <c r="AC244" s="190"/>
      <c r="AD244" s="15"/>
      <c r="AE244" s="15"/>
      <c r="AF244" s="15"/>
      <c r="AG244" s="15"/>
    </row>
    <row r="245" spans="1:33" customForma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5"/>
      <c r="AA245" s="15"/>
      <c r="AB245" s="190"/>
      <c r="AC245" s="190"/>
      <c r="AD245" s="15"/>
      <c r="AE245" s="15"/>
      <c r="AF245" s="15"/>
      <c r="AG245" s="15"/>
    </row>
    <row r="246" spans="1:33" customForma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5"/>
      <c r="AB246" s="190"/>
      <c r="AC246" s="190"/>
      <c r="AD246" s="15"/>
      <c r="AE246" s="15"/>
      <c r="AF246" s="15"/>
      <c r="AG246" s="15"/>
    </row>
    <row r="247" spans="1:33" customForma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5"/>
      <c r="AA247" s="15"/>
      <c r="AB247" s="190"/>
      <c r="AC247" s="190"/>
      <c r="AD247" s="15"/>
      <c r="AE247" s="15"/>
      <c r="AF247" s="15"/>
      <c r="AG247" s="15"/>
    </row>
    <row r="248" spans="1:33" customForma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5"/>
      <c r="AA248" s="15"/>
      <c r="AB248" s="190"/>
      <c r="AC248" s="190"/>
      <c r="AD248" s="15"/>
      <c r="AE248" s="15"/>
      <c r="AF248" s="15"/>
      <c r="AG248" s="15"/>
    </row>
    <row r="249" spans="1:33" customForma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5"/>
      <c r="AA249" s="15"/>
      <c r="AB249" s="190"/>
      <c r="AC249" s="190"/>
      <c r="AD249" s="15"/>
      <c r="AE249" s="15"/>
      <c r="AF249" s="15"/>
      <c r="AG249" s="15"/>
    </row>
    <row r="250" spans="1:33" customForma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5"/>
      <c r="AB250" s="190"/>
      <c r="AC250" s="190"/>
      <c r="AD250" s="15"/>
      <c r="AE250" s="15"/>
      <c r="AF250" s="15"/>
      <c r="AG250" s="15"/>
    </row>
    <row r="251" spans="1:33" customForma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"/>
      <c r="AA251" s="15"/>
      <c r="AB251" s="190"/>
      <c r="AC251" s="190"/>
      <c r="AD251" s="15"/>
      <c r="AE251" s="15"/>
      <c r="AF251" s="15"/>
      <c r="AG251" s="15"/>
    </row>
    <row r="252" spans="1:33" customForma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"/>
      <c r="AA252" s="15"/>
      <c r="AB252" s="190"/>
      <c r="AC252" s="190"/>
      <c r="AD252" s="15"/>
      <c r="AE252" s="15"/>
      <c r="AF252" s="15"/>
      <c r="AG252" s="15"/>
    </row>
    <row r="253" spans="1:33" customForma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"/>
      <c r="AA253" s="15"/>
      <c r="AB253" s="190"/>
      <c r="AC253" s="190"/>
      <c r="AD253" s="15"/>
      <c r="AE253" s="15"/>
      <c r="AF253" s="15"/>
      <c r="AG253" s="15"/>
    </row>
    <row r="254" spans="1:33" customForma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5"/>
      <c r="AB254" s="190"/>
      <c r="AC254" s="190"/>
      <c r="AD254" s="15"/>
      <c r="AE254" s="15"/>
      <c r="AF254" s="15"/>
      <c r="AG254" s="15"/>
    </row>
    <row r="255" spans="1:33" customForma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"/>
      <c r="AA255" s="15"/>
      <c r="AB255" s="190"/>
      <c r="AC255" s="190"/>
      <c r="AD255" s="15"/>
      <c r="AE255" s="15"/>
      <c r="AF255" s="15"/>
      <c r="AG255" s="15"/>
    </row>
    <row r="256" spans="1:33" customForma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"/>
      <c r="AA256" s="15"/>
      <c r="AB256" s="190"/>
      <c r="AC256" s="190"/>
      <c r="AD256" s="15"/>
      <c r="AE256" s="15"/>
      <c r="AF256" s="15"/>
      <c r="AG256" s="15"/>
    </row>
    <row r="257" spans="1:33" customForma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"/>
      <c r="AA257" s="15"/>
      <c r="AB257" s="190"/>
      <c r="AC257" s="190"/>
      <c r="AD257" s="15"/>
      <c r="AE257" s="15"/>
      <c r="AF257" s="15"/>
      <c r="AG257" s="15"/>
    </row>
    <row r="258" spans="1:33" customForma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"/>
      <c r="AA258" s="15"/>
      <c r="AB258" s="190"/>
      <c r="AC258" s="190"/>
      <c r="AD258" s="15"/>
      <c r="AE258" s="15"/>
      <c r="AF258" s="15"/>
      <c r="AG258" s="15"/>
    </row>
    <row r="259" spans="1:33" customForma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"/>
      <c r="AA259" s="15"/>
      <c r="AB259" s="190"/>
      <c r="AC259" s="190"/>
      <c r="AD259" s="15"/>
      <c r="AE259" s="15"/>
      <c r="AF259" s="15"/>
      <c r="AG259" s="15"/>
    </row>
    <row r="260" spans="1:33" customForma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"/>
      <c r="AA260" s="15"/>
      <c r="AB260" s="190"/>
      <c r="AC260" s="190"/>
      <c r="AD260" s="15"/>
      <c r="AE260" s="15"/>
      <c r="AF260" s="15"/>
      <c r="AG260" s="15"/>
    </row>
    <row r="261" spans="1:33" customForma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  <c r="AA261" s="15"/>
      <c r="AB261" s="190"/>
      <c r="AC261" s="190"/>
      <c r="AD261" s="15"/>
      <c r="AE261" s="15"/>
      <c r="AF261" s="15"/>
      <c r="AG261" s="15"/>
    </row>
    <row r="262" spans="1:33" customForma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  <c r="AA262" s="15"/>
      <c r="AB262" s="190"/>
      <c r="AC262" s="190"/>
      <c r="AD262" s="15"/>
      <c r="AE262" s="15"/>
      <c r="AF262" s="15"/>
      <c r="AG262" s="15"/>
    </row>
    <row r="263" spans="1:3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  <c r="AA263" s="15"/>
      <c r="AB263" s="190"/>
      <c r="AC263" s="190"/>
      <c r="AD263" s="15"/>
      <c r="AE263" s="15"/>
      <c r="AF263" s="15"/>
      <c r="AG263" s="15"/>
    </row>
    <row r="264" spans="1:33" customForma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  <c r="AA264" s="15"/>
      <c r="AB264" s="190"/>
      <c r="AC264" s="190"/>
      <c r="AD264" s="15"/>
      <c r="AE264" s="15"/>
      <c r="AF264" s="15"/>
      <c r="AG264" s="15"/>
    </row>
    <row r="265" spans="1:33" customForma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  <c r="AA265" s="15"/>
      <c r="AB265" s="190"/>
      <c r="AC265" s="190"/>
      <c r="AD265" s="15"/>
      <c r="AE265" s="15"/>
      <c r="AF265" s="15"/>
      <c r="AG265" s="15"/>
    </row>
    <row r="266" spans="1:33" customForma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  <c r="AA266" s="15"/>
      <c r="AB266" s="190"/>
      <c r="AC266" s="190"/>
      <c r="AD266" s="15"/>
      <c r="AE266" s="15"/>
      <c r="AF266" s="15"/>
      <c r="AG266" s="15"/>
    </row>
    <row r="267" spans="1:33" customForma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  <c r="AA267" s="15"/>
      <c r="AB267" s="190"/>
      <c r="AC267" s="190"/>
      <c r="AD267" s="15"/>
      <c r="AE267" s="15"/>
      <c r="AF267" s="15"/>
      <c r="AG267" s="15"/>
    </row>
    <row r="268" spans="1:33" customForma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  <c r="AA268" s="15"/>
      <c r="AB268" s="190"/>
      <c r="AC268" s="190"/>
      <c r="AD268" s="15"/>
      <c r="AE268" s="15"/>
      <c r="AF268" s="15"/>
      <c r="AG268" s="15"/>
    </row>
    <row r="269" spans="1:33" customForma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  <c r="AA269" s="15"/>
      <c r="AB269" s="190"/>
      <c r="AC269" s="190"/>
      <c r="AD269" s="15"/>
      <c r="AE269" s="15"/>
      <c r="AF269" s="15"/>
      <c r="AG269" s="15"/>
    </row>
    <row r="270" spans="1:33" customForma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  <c r="AA270" s="15"/>
      <c r="AB270" s="190"/>
      <c r="AC270" s="190"/>
      <c r="AD270" s="15"/>
      <c r="AE270" s="15"/>
      <c r="AF270" s="15"/>
      <c r="AG270" s="15"/>
    </row>
    <row r="271" spans="1:33" customForma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  <c r="AA271" s="15"/>
      <c r="AB271" s="190"/>
      <c r="AC271" s="190"/>
      <c r="AD271" s="15"/>
      <c r="AE271" s="15"/>
      <c r="AF271" s="15"/>
      <c r="AG271" s="15"/>
    </row>
    <row r="272" spans="1:33" customForma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  <c r="AA272" s="15"/>
      <c r="AB272" s="190"/>
      <c r="AC272" s="190"/>
      <c r="AD272" s="15"/>
      <c r="AE272" s="15"/>
      <c r="AF272" s="15"/>
      <c r="AG272" s="15"/>
    </row>
    <row r="273" spans="1:33" customForma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  <c r="AA273" s="15"/>
      <c r="AB273" s="190"/>
      <c r="AC273" s="190"/>
      <c r="AD273" s="15"/>
      <c r="AE273" s="15"/>
      <c r="AF273" s="15"/>
      <c r="AG273" s="15"/>
    </row>
    <row r="274" spans="1:33" customForma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  <c r="AA274" s="15"/>
      <c r="AB274" s="190"/>
      <c r="AC274" s="190"/>
      <c r="AD274" s="15"/>
      <c r="AE274" s="15"/>
      <c r="AF274" s="15"/>
      <c r="AG274" s="15"/>
    </row>
    <row r="275" spans="1:3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  <c r="AA275" s="15"/>
      <c r="AB275" s="190"/>
      <c r="AC275" s="190"/>
      <c r="AD275" s="15"/>
      <c r="AE275" s="15"/>
      <c r="AF275" s="15"/>
      <c r="AG275" s="15"/>
    </row>
    <row r="276" spans="1:33" customForma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90"/>
      <c r="AC276" s="190"/>
      <c r="AD276" s="15"/>
      <c r="AE276" s="15"/>
      <c r="AF276" s="15"/>
      <c r="AG276" s="15"/>
    </row>
    <row r="277" spans="1:33" customForma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  <c r="AA277" s="15"/>
      <c r="AB277" s="190"/>
      <c r="AC277" s="190"/>
      <c r="AD277" s="15"/>
      <c r="AE277" s="15"/>
      <c r="AF277" s="15"/>
      <c r="AG277" s="15"/>
    </row>
    <row r="278" spans="1:33" customForma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  <c r="AA278" s="15"/>
      <c r="AB278" s="190"/>
      <c r="AC278" s="190"/>
      <c r="AD278" s="15"/>
      <c r="AE278" s="15"/>
      <c r="AF278" s="15"/>
      <c r="AG278" s="15"/>
    </row>
    <row r="279" spans="1:33" customForma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  <c r="AA279" s="15"/>
      <c r="AB279" s="190"/>
      <c r="AC279" s="190"/>
      <c r="AD279" s="15"/>
      <c r="AE279" s="15"/>
      <c r="AF279" s="15"/>
      <c r="AG279" s="15"/>
    </row>
    <row r="280" spans="1:33" customForma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  <c r="AA280" s="15"/>
      <c r="AB280" s="190"/>
      <c r="AC280" s="190"/>
      <c r="AD280" s="15"/>
      <c r="AE280" s="15"/>
      <c r="AF280" s="15"/>
      <c r="AG280" s="15"/>
    </row>
    <row r="281" spans="1:3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  <c r="AA281" s="15"/>
      <c r="AB281" s="190"/>
      <c r="AC281" s="190"/>
      <c r="AD281" s="15"/>
      <c r="AE281" s="15"/>
      <c r="AF281" s="15"/>
      <c r="AG281" s="15"/>
    </row>
    <row r="282" spans="1:33" customForma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  <c r="AA282" s="15"/>
      <c r="AB282" s="190"/>
      <c r="AC282" s="190"/>
      <c r="AD282" s="15"/>
      <c r="AE282" s="15"/>
      <c r="AF282" s="15"/>
      <c r="AG282" s="15"/>
    </row>
    <row r="283" spans="1:33" customForma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  <c r="AA283" s="15"/>
      <c r="AB283" s="190"/>
      <c r="AC283" s="190"/>
      <c r="AD283" s="15"/>
      <c r="AE283" s="15"/>
      <c r="AF283" s="15"/>
      <c r="AG283" s="15"/>
    </row>
    <row r="284" spans="1:33" customForma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  <c r="AA284" s="15"/>
      <c r="AB284" s="190"/>
      <c r="AC284" s="190"/>
      <c r="AD284" s="15"/>
      <c r="AE284" s="15"/>
      <c r="AF284" s="15"/>
      <c r="AG284" s="15"/>
    </row>
    <row r="285" spans="1:33" customForma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  <c r="AA285" s="15"/>
      <c r="AB285" s="190"/>
      <c r="AC285" s="190"/>
      <c r="AD285" s="15"/>
      <c r="AE285" s="15"/>
      <c r="AF285" s="15"/>
      <c r="AG285" s="15"/>
    </row>
    <row r="286" spans="1:33" customForma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  <c r="AA286" s="15"/>
      <c r="AB286" s="190"/>
      <c r="AC286" s="190"/>
      <c r="AD286" s="15"/>
      <c r="AE286" s="15"/>
      <c r="AF286" s="15"/>
      <c r="AG286" s="15"/>
    </row>
    <row r="287" spans="1:3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  <c r="AA287" s="15"/>
      <c r="AB287" s="190"/>
      <c r="AC287" s="190"/>
      <c r="AD287" s="15"/>
      <c r="AE287" s="15"/>
      <c r="AF287" s="15"/>
      <c r="AG287" s="15"/>
    </row>
    <row r="288" spans="1:33" customForma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  <c r="AA288" s="15"/>
      <c r="AB288" s="190"/>
      <c r="AC288" s="190"/>
      <c r="AD288" s="15"/>
      <c r="AE288" s="15"/>
      <c r="AF288" s="15"/>
      <c r="AG288" s="15"/>
    </row>
    <row r="289" spans="1:33" customForma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  <c r="AA289" s="15"/>
      <c r="AB289" s="190"/>
      <c r="AC289" s="190"/>
      <c r="AD289" s="15"/>
      <c r="AE289" s="15"/>
      <c r="AF289" s="15"/>
      <c r="AG289" s="15"/>
    </row>
    <row r="290" spans="1:33" customForma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5"/>
      <c r="AA290" s="15"/>
      <c r="AB290" s="190"/>
      <c r="AC290" s="190"/>
      <c r="AD290" s="15"/>
      <c r="AE290" s="15"/>
      <c r="AF290" s="15"/>
      <c r="AG290" s="15"/>
    </row>
    <row r="291" spans="1:33" customForma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  <c r="AA291" s="15"/>
      <c r="AB291" s="190"/>
      <c r="AC291" s="190"/>
      <c r="AD291" s="15"/>
      <c r="AE291" s="15"/>
      <c r="AF291" s="15"/>
      <c r="AG291" s="15"/>
    </row>
    <row r="292" spans="1:33" customForma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  <c r="AA292" s="15"/>
      <c r="AB292" s="190"/>
      <c r="AC292" s="190"/>
      <c r="AD292" s="15"/>
      <c r="AE292" s="15"/>
      <c r="AF292" s="15"/>
      <c r="AG292" s="15"/>
    </row>
    <row r="293" spans="1:3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5"/>
      <c r="AA293" s="15"/>
      <c r="AB293" s="190"/>
      <c r="AC293" s="190"/>
      <c r="AD293" s="15"/>
      <c r="AE293" s="15"/>
      <c r="AF293" s="15"/>
      <c r="AG293" s="15"/>
    </row>
    <row r="294" spans="1:33" customForma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5"/>
      <c r="AA294" s="15"/>
      <c r="AB294" s="190"/>
      <c r="AC294" s="190"/>
      <c r="AD294" s="15"/>
      <c r="AE294" s="15"/>
      <c r="AF294" s="15"/>
      <c r="AG294" s="15"/>
    </row>
    <row r="295" spans="1:33" customForma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5"/>
      <c r="AA295" s="15"/>
      <c r="AB295" s="190"/>
      <c r="AC295" s="190"/>
      <c r="AD295" s="15"/>
      <c r="AE295" s="15"/>
      <c r="AF295" s="15"/>
      <c r="AG295" s="15"/>
    </row>
    <row r="296" spans="1:33" customForma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5"/>
      <c r="AA296" s="15"/>
      <c r="AB296" s="190"/>
      <c r="AC296" s="190"/>
      <c r="AD296" s="15"/>
      <c r="AE296" s="15"/>
      <c r="AF296" s="15"/>
      <c r="AG296" s="15"/>
    </row>
    <row r="297" spans="1:33" customForma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5"/>
      <c r="AA297" s="15"/>
      <c r="AB297" s="190"/>
      <c r="AC297" s="190"/>
      <c r="AD297" s="15"/>
      <c r="AE297" s="15"/>
      <c r="AF297" s="15"/>
      <c r="AG297" s="15"/>
    </row>
    <row r="298" spans="1:33" customForma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5"/>
      <c r="AA298" s="15"/>
      <c r="AB298" s="190"/>
      <c r="AC298" s="190"/>
      <c r="AD298" s="15"/>
      <c r="AE298" s="15"/>
      <c r="AF298" s="15"/>
      <c r="AG298" s="15"/>
    </row>
    <row r="299" spans="1:33" customForma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5"/>
      <c r="AA299" s="15"/>
      <c r="AB299" s="190"/>
      <c r="AC299" s="190"/>
      <c r="AD299" s="15"/>
      <c r="AE299" s="15"/>
      <c r="AF299" s="15"/>
      <c r="AG299" s="15"/>
    </row>
    <row r="300" spans="1:33" customForma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5"/>
      <c r="AA300" s="15"/>
      <c r="AB300" s="190"/>
      <c r="AC300" s="190"/>
      <c r="AD300" s="15"/>
      <c r="AE300" s="15"/>
      <c r="AF300" s="15"/>
      <c r="AG300" s="15"/>
    </row>
    <row r="301" spans="1:33" customForma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5"/>
      <c r="AA301" s="15"/>
      <c r="AB301" s="190"/>
      <c r="AC301" s="190"/>
      <c r="AD301" s="15"/>
      <c r="AE301" s="15"/>
      <c r="AF301" s="15"/>
      <c r="AG301" s="15"/>
    </row>
    <row r="302" spans="1:33" customForma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5"/>
      <c r="AA302" s="15"/>
      <c r="AB302" s="190"/>
      <c r="AC302" s="190"/>
      <c r="AD302" s="15"/>
      <c r="AE302" s="15"/>
      <c r="AF302" s="15"/>
      <c r="AG302" s="15"/>
    </row>
    <row r="303" spans="1:3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5"/>
      <c r="AA303" s="15"/>
      <c r="AB303" s="190"/>
      <c r="AC303" s="190"/>
      <c r="AD303" s="15"/>
      <c r="AE303" s="15"/>
      <c r="AF303" s="15"/>
      <c r="AG303" s="15"/>
    </row>
    <row r="304" spans="1:33" customForma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5"/>
      <c r="AA304" s="15"/>
      <c r="AB304" s="190"/>
      <c r="AC304" s="190"/>
      <c r="AD304" s="15"/>
      <c r="AE304" s="15"/>
      <c r="AF304" s="15"/>
      <c r="AG304" s="15"/>
    </row>
    <row r="305" spans="1:33" customForma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5"/>
      <c r="AA305" s="15"/>
      <c r="AB305" s="190"/>
      <c r="AC305" s="190"/>
      <c r="AD305" s="15"/>
      <c r="AE305" s="15"/>
      <c r="AF305" s="15"/>
      <c r="AG305" s="15"/>
    </row>
    <row r="306" spans="1:33" customForma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5"/>
      <c r="AA306" s="15"/>
      <c r="AB306" s="190"/>
      <c r="AC306" s="190"/>
      <c r="AD306" s="15"/>
      <c r="AE306" s="15"/>
      <c r="AF306" s="15"/>
      <c r="AG306" s="15"/>
    </row>
    <row r="307" spans="1:33" customForma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5"/>
      <c r="AA307" s="15"/>
      <c r="AB307" s="190"/>
      <c r="AC307" s="190"/>
      <c r="AD307" s="15"/>
      <c r="AE307" s="15"/>
      <c r="AF307" s="15"/>
      <c r="AG307" s="15"/>
    </row>
    <row r="308" spans="1:33" customForma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5"/>
      <c r="AA308" s="15"/>
      <c r="AB308" s="190"/>
      <c r="AC308" s="190"/>
      <c r="AD308" s="15"/>
      <c r="AE308" s="15"/>
      <c r="AF308" s="15"/>
      <c r="AG308" s="15"/>
    </row>
    <row r="309" spans="1:33" customForma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5"/>
      <c r="AA309" s="15"/>
      <c r="AB309" s="190"/>
      <c r="AC309" s="190"/>
      <c r="AD309" s="15"/>
      <c r="AE309" s="15"/>
      <c r="AF309" s="15"/>
      <c r="AG309" s="15"/>
    </row>
    <row r="310" spans="1:33" customForma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5"/>
      <c r="AA310" s="15"/>
      <c r="AB310" s="190"/>
      <c r="AC310" s="190"/>
      <c r="AD310" s="15"/>
      <c r="AE310" s="15"/>
      <c r="AF310" s="15"/>
      <c r="AG310" s="15"/>
    </row>
    <row r="311" spans="1:33" customForma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5"/>
      <c r="AA311" s="15"/>
      <c r="AB311" s="190"/>
      <c r="AC311" s="190"/>
      <c r="AD311" s="15"/>
      <c r="AE311" s="15"/>
      <c r="AF311" s="15"/>
      <c r="AG311" s="15"/>
    </row>
    <row r="312" spans="1:33" customForma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5"/>
      <c r="AA312" s="15"/>
      <c r="AB312" s="190"/>
      <c r="AC312" s="190"/>
      <c r="AD312" s="15"/>
      <c r="AE312" s="15"/>
      <c r="AF312" s="15"/>
      <c r="AG312" s="15"/>
    </row>
    <row r="313" spans="1:33" customForma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5"/>
      <c r="AA313" s="15"/>
      <c r="AB313" s="190"/>
      <c r="AC313" s="190"/>
      <c r="AD313" s="15"/>
      <c r="AE313" s="15"/>
      <c r="AF313" s="15"/>
      <c r="AG313" s="15"/>
    </row>
    <row r="314" spans="1:33" customForma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5"/>
      <c r="AA314" s="15"/>
      <c r="AB314" s="190"/>
      <c r="AC314" s="190"/>
      <c r="AD314" s="15"/>
      <c r="AE314" s="15"/>
      <c r="AF314" s="15"/>
      <c r="AG314" s="15"/>
    </row>
    <row r="315" spans="1:33" customForma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5"/>
      <c r="AA315" s="15"/>
      <c r="AB315" s="190"/>
      <c r="AC315" s="190"/>
      <c r="AD315" s="15"/>
      <c r="AE315" s="15"/>
      <c r="AF315" s="15"/>
      <c r="AG315" s="15"/>
    </row>
    <row r="316" spans="1:33" customForma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5"/>
      <c r="AA316" s="15"/>
      <c r="AB316" s="190"/>
      <c r="AC316" s="190"/>
      <c r="AD316" s="15"/>
      <c r="AE316" s="15"/>
      <c r="AF316" s="15"/>
      <c r="AG316" s="15"/>
    </row>
    <row r="317" spans="1:33" customForma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90"/>
      <c r="AC317" s="190"/>
      <c r="AD317" s="15"/>
      <c r="AE317" s="15"/>
      <c r="AF317" s="15"/>
      <c r="AG317" s="15"/>
    </row>
    <row r="318" spans="1:33" customForma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5"/>
      <c r="AA318" s="15"/>
      <c r="AB318" s="190"/>
      <c r="AC318" s="190"/>
      <c r="AD318" s="15"/>
      <c r="AE318" s="15"/>
      <c r="AF318" s="15"/>
      <c r="AG318" s="15"/>
    </row>
    <row r="319" spans="1:33" customForma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5"/>
      <c r="AA319" s="15"/>
      <c r="AB319" s="190"/>
      <c r="AC319" s="190"/>
      <c r="AD319" s="15"/>
      <c r="AE319" s="15"/>
      <c r="AF319" s="15"/>
      <c r="AG319" s="15"/>
    </row>
    <row r="320" spans="1:33" customForma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5"/>
      <c r="AA320" s="15"/>
      <c r="AB320" s="190"/>
      <c r="AC320" s="190"/>
      <c r="AD320" s="15"/>
      <c r="AE320" s="15"/>
      <c r="AF320" s="15"/>
      <c r="AG320" s="15"/>
    </row>
    <row r="321" spans="1:33" customForma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5"/>
      <c r="AA321" s="15"/>
      <c r="AB321" s="190"/>
      <c r="AC321" s="190"/>
      <c r="AD321" s="15"/>
      <c r="AE321" s="15"/>
      <c r="AF321" s="15"/>
      <c r="AG321" s="15"/>
    </row>
    <row r="322" spans="1:33" customForma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5"/>
      <c r="AA322" s="15"/>
      <c r="AB322" s="190"/>
      <c r="AC322" s="190"/>
      <c r="AD322" s="15"/>
      <c r="AE322" s="15"/>
      <c r="AF322" s="15"/>
      <c r="AG322" s="15"/>
    </row>
    <row r="323" spans="1:33" customForma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5"/>
      <c r="AA323" s="15"/>
      <c r="AB323" s="190"/>
      <c r="AC323" s="190"/>
      <c r="AD323" s="15"/>
      <c r="AE323" s="15"/>
      <c r="AF323" s="15"/>
      <c r="AG323" s="15"/>
    </row>
    <row r="324" spans="1:33" customForma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5"/>
      <c r="AA324" s="15"/>
      <c r="AB324" s="190"/>
      <c r="AC324" s="190"/>
      <c r="AD324" s="15"/>
      <c r="AE324" s="15"/>
      <c r="AF324" s="15"/>
      <c r="AG324" s="15"/>
    </row>
    <row r="325" spans="1:33" customForma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5"/>
      <c r="AA325" s="15"/>
      <c r="AB325" s="190"/>
      <c r="AC325" s="190"/>
      <c r="AD325" s="15"/>
      <c r="AE325" s="15"/>
      <c r="AF325" s="15"/>
      <c r="AG325" s="15"/>
    </row>
    <row r="326" spans="1:33" customForma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5"/>
      <c r="AA326" s="15"/>
      <c r="AB326" s="190"/>
      <c r="AC326" s="190"/>
      <c r="AD326" s="15"/>
      <c r="AE326" s="15"/>
      <c r="AF326" s="15"/>
      <c r="AG326" s="15"/>
    </row>
    <row r="327" spans="1:33" customForma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5"/>
      <c r="AA327" s="15"/>
      <c r="AB327" s="190"/>
      <c r="AC327" s="190"/>
      <c r="AD327" s="15"/>
      <c r="AE327" s="15"/>
      <c r="AF327" s="15"/>
      <c r="AG327" s="15"/>
    </row>
    <row r="328" spans="1:33" customForma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5"/>
      <c r="AA328" s="15"/>
      <c r="AB328" s="190"/>
      <c r="AC328" s="190"/>
      <c r="AD328" s="15"/>
      <c r="AE328" s="15"/>
      <c r="AF328" s="15"/>
      <c r="AG328" s="15"/>
    </row>
    <row r="329" spans="1:33" customForma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5"/>
      <c r="AA329" s="15"/>
      <c r="AB329" s="190"/>
      <c r="AC329" s="190"/>
      <c r="AD329" s="15"/>
      <c r="AE329" s="15"/>
      <c r="AF329" s="15"/>
      <c r="AG329" s="15"/>
    </row>
    <row r="330" spans="1:33" customForma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5"/>
      <c r="AA330" s="15"/>
      <c r="AB330" s="190"/>
      <c r="AC330" s="190"/>
      <c r="AD330" s="15"/>
      <c r="AE330" s="15"/>
      <c r="AF330" s="15"/>
      <c r="AG330" s="15"/>
    </row>
    <row r="331" spans="1:33" customForma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5"/>
      <c r="AA331" s="15"/>
      <c r="AB331" s="190"/>
      <c r="AC331" s="190"/>
      <c r="AD331" s="15"/>
      <c r="AE331" s="15"/>
      <c r="AF331" s="15"/>
      <c r="AG331" s="15"/>
    </row>
    <row r="332" spans="1:33" customForma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5"/>
      <c r="AA332" s="15"/>
      <c r="AB332" s="190"/>
      <c r="AC332" s="190"/>
      <c r="AD332" s="15"/>
      <c r="AE332" s="15"/>
      <c r="AF332" s="15"/>
      <c r="AG332" s="15"/>
    </row>
    <row r="333" spans="1:33" customForma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5"/>
      <c r="AA333" s="15"/>
      <c r="AB333" s="190"/>
      <c r="AC333" s="190"/>
      <c r="AD333" s="15"/>
      <c r="AE333" s="15"/>
      <c r="AF333" s="15"/>
      <c r="AG333" s="15"/>
    </row>
    <row r="334" spans="1:33" customForma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5"/>
      <c r="AA334" s="15"/>
      <c r="AB334" s="190"/>
      <c r="AC334" s="190"/>
      <c r="AD334" s="15"/>
      <c r="AE334" s="15"/>
      <c r="AF334" s="15"/>
      <c r="AG334" s="15"/>
    </row>
    <row r="335" spans="1:33" customForma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5"/>
      <c r="AA335" s="15"/>
      <c r="AB335" s="190"/>
      <c r="AC335" s="190"/>
      <c r="AD335" s="15"/>
      <c r="AE335" s="15"/>
      <c r="AF335" s="15"/>
      <c r="AG335" s="15"/>
    </row>
    <row r="336" spans="1:33" customForma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5"/>
      <c r="AA336" s="15"/>
      <c r="AB336" s="190"/>
      <c r="AC336" s="190"/>
      <c r="AD336" s="15"/>
      <c r="AE336" s="15"/>
      <c r="AF336" s="15"/>
      <c r="AG336" s="15"/>
    </row>
    <row r="337" spans="1:33" customForma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"/>
      <c r="AA337" s="15"/>
      <c r="AB337" s="190"/>
      <c r="AC337" s="190"/>
      <c r="AD337" s="15"/>
      <c r="AE337" s="15"/>
      <c r="AF337" s="15"/>
      <c r="AG337" s="15"/>
    </row>
    <row r="338" spans="1:33" customForma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"/>
      <c r="AA338" s="15"/>
      <c r="AB338" s="190"/>
      <c r="AC338" s="190"/>
      <c r="AD338" s="15"/>
      <c r="AE338" s="15"/>
      <c r="AF338" s="15"/>
      <c r="AG338" s="15"/>
    </row>
    <row r="339" spans="1:3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5"/>
      <c r="AA339" s="15"/>
      <c r="AB339" s="190"/>
      <c r="AC339" s="190"/>
      <c r="AD339" s="15"/>
      <c r="AE339" s="15"/>
      <c r="AF339" s="15"/>
      <c r="AG339" s="15"/>
    </row>
    <row r="340" spans="1:33" customForma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5"/>
      <c r="AA340" s="15"/>
      <c r="AB340" s="190"/>
      <c r="AC340" s="190"/>
      <c r="AD340" s="15"/>
      <c r="AE340" s="15"/>
      <c r="AF340" s="15"/>
      <c r="AG340" s="15"/>
    </row>
    <row r="341" spans="1:33" customForma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5"/>
      <c r="AA341" s="15"/>
      <c r="AB341" s="190"/>
      <c r="AC341" s="190"/>
      <c r="AD341" s="15"/>
      <c r="AE341" s="15"/>
      <c r="AF341" s="15"/>
      <c r="AG341" s="15"/>
    </row>
    <row r="342" spans="1:33" customForma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5"/>
      <c r="AA342" s="15"/>
      <c r="AB342" s="190"/>
      <c r="AC342" s="190"/>
      <c r="AD342" s="15"/>
      <c r="AE342" s="15"/>
      <c r="AF342" s="15"/>
      <c r="AG342" s="15"/>
    </row>
    <row r="343" spans="1:33" customForma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5"/>
      <c r="AA343" s="15"/>
      <c r="AB343" s="190"/>
      <c r="AC343" s="190"/>
      <c r="AD343" s="15"/>
      <c r="AE343" s="15"/>
      <c r="AF343" s="15"/>
      <c r="AG343" s="15"/>
    </row>
    <row r="344" spans="1:33" customForma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5"/>
      <c r="AA344" s="15"/>
      <c r="AB344" s="190"/>
      <c r="AC344" s="190"/>
      <c r="AD344" s="15"/>
      <c r="AE344" s="15"/>
      <c r="AF344" s="15"/>
      <c r="AG344" s="15"/>
    </row>
    <row r="345" spans="1:33" customForma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5"/>
      <c r="AA345" s="15"/>
      <c r="AB345" s="190"/>
      <c r="AC345" s="190"/>
      <c r="AD345" s="15"/>
      <c r="AE345" s="15"/>
      <c r="AF345" s="15"/>
      <c r="AG345" s="15"/>
    </row>
    <row r="346" spans="1:33" customForma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5"/>
      <c r="AA346" s="15"/>
      <c r="AB346" s="190"/>
      <c r="AC346" s="190"/>
      <c r="AD346" s="15"/>
      <c r="AE346" s="15"/>
      <c r="AF346" s="15"/>
      <c r="AG346" s="15"/>
    </row>
    <row r="347" spans="1:33" customForma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5"/>
      <c r="AA347" s="15"/>
      <c r="AB347" s="190"/>
      <c r="AC347" s="190"/>
      <c r="AD347" s="15"/>
      <c r="AE347" s="15"/>
      <c r="AF347" s="15"/>
      <c r="AG347" s="15"/>
    </row>
    <row r="348" spans="1:33" customForma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5"/>
      <c r="AA348" s="15"/>
      <c r="AB348" s="190"/>
      <c r="AC348" s="190"/>
      <c r="AD348" s="15"/>
      <c r="AE348" s="15"/>
      <c r="AF348" s="15"/>
      <c r="AG348" s="15"/>
    </row>
    <row r="349" spans="1:33" customForma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5"/>
      <c r="AA349" s="15"/>
      <c r="AB349" s="190"/>
      <c r="AC349" s="190"/>
      <c r="AD349" s="15"/>
      <c r="AE349" s="15"/>
      <c r="AF349" s="15"/>
      <c r="AG349" s="15"/>
    </row>
    <row r="350" spans="1:33" customForma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5"/>
      <c r="AA350" s="15"/>
      <c r="AB350" s="190"/>
      <c r="AC350" s="190"/>
      <c r="AD350" s="15"/>
      <c r="AE350" s="15"/>
      <c r="AF350" s="15"/>
      <c r="AG350" s="15"/>
    </row>
    <row r="351" spans="1:33" customForma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5"/>
      <c r="AA351" s="15"/>
      <c r="AB351" s="190"/>
      <c r="AC351" s="190"/>
      <c r="AD351" s="15"/>
      <c r="AE351" s="15"/>
      <c r="AF351" s="15"/>
      <c r="AG351" s="15"/>
    </row>
    <row r="352" spans="1:33" customForma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5"/>
      <c r="AA352" s="15"/>
      <c r="AB352" s="190"/>
      <c r="AC352" s="190"/>
      <c r="AD352" s="15"/>
      <c r="AE352" s="15"/>
      <c r="AF352" s="15"/>
      <c r="AG352" s="15"/>
    </row>
    <row r="353" spans="1:33" customForma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5"/>
      <c r="AA353" s="15"/>
      <c r="AB353" s="190"/>
      <c r="AC353" s="190"/>
      <c r="AD353" s="15"/>
      <c r="AE353" s="15"/>
      <c r="AF353" s="15"/>
      <c r="AG353" s="15"/>
    </row>
    <row r="354" spans="1:33" customForma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5"/>
      <c r="AA354" s="15"/>
      <c r="AB354" s="190"/>
      <c r="AC354" s="190"/>
      <c r="AD354" s="15"/>
      <c r="AE354" s="15"/>
      <c r="AF354" s="15"/>
      <c r="AG354" s="15"/>
    </row>
    <row r="355" spans="1:33" customForma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5"/>
      <c r="AA355" s="15"/>
      <c r="AB355" s="190"/>
      <c r="AC355" s="190"/>
      <c r="AD355" s="15"/>
      <c r="AE355" s="15"/>
      <c r="AF355" s="15"/>
      <c r="AG355" s="15"/>
    </row>
    <row r="356" spans="1:33" customForma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5"/>
      <c r="AA356" s="15"/>
      <c r="AB356" s="190"/>
      <c r="AC356" s="190"/>
      <c r="AD356" s="15"/>
      <c r="AE356" s="15"/>
      <c r="AF356" s="15"/>
      <c r="AG356" s="15"/>
    </row>
    <row r="357" spans="1:33" customForma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5"/>
      <c r="AA357" s="15"/>
      <c r="AB357" s="190"/>
      <c r="AC357" s="190"/>
      <c r="AD357" s="15"/>
      <c r="AE357" s="15"/>
      <c r="AF357" s="15"/>
      <c r="AG357" s="15"/>
    </row>
    <row r="358" spans="1:33" customForma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5"/>
      <c r="AA358" s="15"/>
      <c r="AB358" s="190"/>
      <c r="AC358" s="190"/>
      <c r="AD358" s="15"/>
      <c r="AE358" s="15"/>
      <c r="AF358" s="15"/>
      <c r="AG358" s="15"/>
    </row>
    <row r="359" spans="1:33" customForma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5"/>
      <c r="AA359" s="15"/>
      <c r="AB359" s="190"/>
      <c r="AC359" s="190"/>
      <c r="AD359" s="15"/>
      <c r="AE359" s="15"/>
      <c r="AF359" s="15"/>
      <c r="AG359" s="15"/>
    </row>
    <row r="360" spans="1:33" customForma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5"/>
      <c r="AA360" s="15"/>
      <c r="AB360" s="190"/>
      <c r="AC360" s="190"/>
      <c r="AD360" s="15"/>
      <c r="AE360" s="15"/>
      <c r="AF360" s="15"/>
      <c r="AG360" s="15"/>
    </row>
    <row r="361" spans="1:33" customForma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5"/>
      <c r="AA361" s="15"/>
      <c r="AB361" s="190"/>
      <c r="AC361" s="190"/>
      <c r="AD361" s="15"/>
      <c r="AE361" s="15"/>
      <c r="AF361" s="15"/>
      <c r="AG361" s="15"/>
    </row>
    <row r="362" spans="1:33" customForma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5"/>
      <c r="AA362" s="15"/>
      <c r="AB362" s="190"/>
      <c r="AC362" s="190"/>
      <c r="AD362" s="15"/>
      <c r="AE362" s="15"/>
      <c r="AF362" s="15"/>
      <c r="AG362" s="15"/>
    </row>
    <row r="363" spans="1:33" customForma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5"/>
      <c r="AA363" s="15"/>
      <c r="AB363" s="190"/>
      <c r="AC363" s="190"/>
      <c r="AD363" s="15"/>
      <c r="AE363" s="15"/>
      <c r="AF363" s="15"/>
      <c r="AG363" s="15"/>
    </row>
    <row r="364" spans="1:33" customForma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5"/>
      <c r="AA364" s="15"/>
      <c r="AB364" s="190"/>
      <c r="AC364" s="190"/>
      <c r="AD364" s="15"/>
      <c r="AE364" s="15"/>
      <c r="AF364" s="15"/>
      <c r="AG364" s="15"/>
    </row>
    <row r="365" spans="1:33" customForma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5"/>
      <c r="AA365" s="15"/>
      <c r="AB365" s="190"/>
      <c r="AC365" s="190"/>
      <c r="AD365" s="15"/>
      <c r="AE365" s="15"/>
      <c r="AF365" s="15"/>
      <c r="AG365" s="15"/>
    </row>
    <row r="366" spans="1:33" customForma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5"/>
      <c r="AA366" s="15"/>
      <c r="AB366" s="190"/>
      <c r="AC366" s="190"/>
      <c r="AD366" s="15"/>
      <c r="AE366" s="15"/>
      <c r="AF366" s="15"/>
      <c r="AG366" s="15"/>
    </row>
    <row r="367" spans="1:33" customForma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5"/>
      <c r="AA367" s="15"/>
      <c r="AB367" s="190"/>
      <c r="AC367" s="190"/>
      <c r="AD367" s="15"/>
      <c r="AE367" s="15"/>
      <c r="AF367" s="15"/>
      <c r="AG367" s="15"/>
    </row>
    <row r="368" spans="1:33" customForma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5"/>
      <c r="AA368" s="15"/>
      <c r="AB368" s="190"/>
      <c r="AC368" s="190"/>
      <c r="AD368" s="15"/>
      <c r="AE368" s="15"/>
      <c r="AF368" s="15"/>
      <c r="AG368" s="15"/>
    </row>
    <row r="369" spans="1:33" customForma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5"/>
      <c r="AA369" s="15"/>
      <c r="AB369" s="190"/>
      <c r="AC369" s="190"/>
      <c r="AD369" s="15"/>
      <c r="AE369" s="15"/>
      <c r="AF369" s="15"/>
      <c r="AG369" s="15"/>
    </row>
    <row r="370" spans="1:33" customForma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5"/>
      <c r="AA370" s="15"/>
      <c r="AB370" s="190"/>
      <c r="AC370" s="190"/>
      <c r="AD370" s="15"/>
      <c r="AE370" s="15"/>
      <c r="AF370" s="15"/>
      <c r="AG370" s="15"/>
    </row>
    <row r="371" spans="1:33" customForma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5"/>
      <c r="AA371" s="15"/>
      <c r="AB371" s="190"/>
      <c r="AC371" s="190"/>
      <c r="AD371" s="15"/>
      <c r="AE371" s="15"/>
      <c r="AF371" s="15"/>
      <c r="AG371" s="15"/>
    </row>
    <row r="372" spans="1:33" customForma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5"/>
      <c r="AA372" s="15"/>
      <c r="AB372" s="190"/>
      <c r="AC372" s="190"/>
      <c r="AD372" s="15"/>
      <c r="AE372" s="15"/>
      <c r="AF372" s="15"/>
      <c r="AG372" s="15"/>
    </row>
    <row r="373" spans="1:33" customForma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5"/>
      <c r="AA373" s="15"/>
      <c r="AB373" s="190"/>
      <c r="AC373" s="190"/>
      <c r="AD373" s="15"/>
      <c r="AE373" s="15"/>
      <c r="AF373" s="15"/>
      <c r="AG373" s="15"/>
    </row>
    <row r="374" spans="1:33" customForma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5"/>
      <c r="AA374" s="15"/>
      <c r="AB374" s="190"/>
      <c r="AC374" s="190"/>
      <c r="AD374" s="15"/>
      <c r="AE374" s="15"/>
      <c r="AF374" s="15"/>
      <c r="AG374" s="15"/>
    </row>
    <row r="375" spans="1:33" customForma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5"/>
      <c r="AA375" s="15"/>
      <c r="AB375" s="190"/>
      <c r="AC375" s="190"/>
      <c r="AD375" s="15"/>
      <c r="AE375" s="15"/>
      <c r="AF375" s="15"/>
      <c r="AG375" s="15"/>
    </row>
    <row r="376" spans="1:33" customForma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5"/>
      <c r="AA376" s="15"/>
      <c r="AB376" s="190"/>
      <c r="AC376" s="190"/>
      <c r="AD376" s="15"/>
      <c r="AE376" s="15"/>
      <c r="AF376" s="15"/>
      <c r="AG376" s="15"/>
    </row>
    <row r="377" spans="1:33" customForma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5"/>
      <c r="AA377" s="15"/>
      <c r="AB377" s="190"/>
      <c r="AC377" s="190"/>
      <c r="AD377" s="15"/>
      <c r="AE377" s="15"/>
      <c r="AF377" s="15"/>
      <c r="AG377" s="15"/>
    </row>
    <row r="378" spans="1:33" customForma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5"/>
      <c r="AA378" s="15"/>
      <c r="AB378" s="190"/>
      <c r="AC378" s="190"/>
      <c r="AD378" s="15"/>
      <c r="AE378" s="15"/>
      <c r="AF378" s="15"/>
      <c r="AG378" s="15"/>
    </row>
    <row r="379" spans="1:33" customForma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5"/>
      <c r="AA379" s="15"/>
      <c r="AB379" s="190"/>
      <c r="AC379" s="190"/>
      <c r="AD379" s="15"/>
      <c r="AE379" s="15"/>
      <c r="AF379" s="15"/>
      <c r="AG379" s="15"/>
    </row>
    <row r="380" spans="1:33" customForma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5"/>
      <c r="AA380" s="15"/>
      <c r="AB380" s="190"/>
      <c r="AC380" s="190"/>
      <c r="AD380" s="15"/>
      <c r="AE380" s="15"/>
      <c r="AF380" s="15"/>
      <c r="AG380" s="15"/>
    </row>
    <row r="381" spans="1:33" customForma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5"/>
      <c r="AA381" s="15"/>
      <c r="AB381" s="190"/>
      <c r="AC381" s="190"/>
      <c r="AD381" s="15"/>
      <c r="AE381" s="15"/>
      <c r="AF381" s="15"/>
      <c r="AG381" s="15"/>
    </row>
    <row r="382" spans="1:33" customForma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5"/>
      <c r="AA382" s="15"/>
      <c r="AB382" s="190"/>
      <c r="AC382" s="190"/>
      <c r="AD382" s="15"/>
      <c r="AE382" s="15"/>
      <c r="AF382" s="15"/>
      <c r="AG382" s="15"/>
    </row>
    <row r="383" spans="1:33" customForma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5"/>
      <c r="AA383" s="15"/>
      <c r="AB383" s="190"/>
      <c r="AC383" s="190"/>
      <c r="AD383" s="15"/>
      <c r="AE383" s="15"/>
      <c r="AF383" s="15"/>
      <c r="AG383" s="15"/>
    </row>
    <row r="384" spans="1:33" customForma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5"/>
      <c r="AA384" s="15"/>
      <c r="AB384" s="190"/>
      <c r="AC384" s="190"/>
      <c r="AD384" s="15"/>
      <c r="AE384" s="15"/>
      <c r="AF384" s="15"/>
      <c r="AG384" s="15"/>
    </row>
    <row r="385" spans="1:33" customForma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5"/>
      <c r="AA385" s="15"/>
      <c r="AB385" s="190"/>
      <c r="AC385" s="190"/>
      <c r="AD385" s="15"/>
      <c r="AE385" s="15"/>
      <c r="AF385" s="15"/>
      <c r="AG385" s="15"/>
    </row>
    <row r="386" spans="1:33" customForma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5"/>
      <c r="AA386" s="15"/>
      <c r="AB386" s="190"/>
      <c r="AC386" s="190"/>
      <c r="AD386" s="15"/>
      <c r="AE386" s="15"/>
      <c r="AF386" s="15"/>
      <c r="AG386" s="15"/>
    </row>
    <row r="387" spans="1:33" customForma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5"/>
      <c r="AA387" s="15"/>
      <c r="AB387" s="190"/>
      <c r="AC387" s="190"/>
      <c r="AD387" s="15"/>
      <c r="AE387" s="15"/>
      <c r="AF387" s="15"/>
      <c r="AG387" s="15"/>
    </row>
    <row r="388" spans="1:33" customForma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5"/>
      <c r="AA388" s="15"/>
      <c r="AB388" s="190"/>
      <c r="AC388" s="190"/>
      <c r="AD388" s="15"/>
      <c r="AE388" s="15"/>
      <c r="AF388" s="15"/>
      <c r="AG388" s="15"/>
    </row>
    <row r="389" spans="1:33" customForma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5"/>
      <c r="AA389" s="15"/>
      <c r="AB389" s="190"/>
      <c r="AC389" s="190"/>
      <c r="AD389" s="15"/>
      <c r="AE389" s="15"/>
      <c r="AF389" s="15"/>
      <c r="AG389" s="15"/>
    </row>
    <row r="390" spans="1:33" customForma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5"/>
      <c r="AA390" s="15"/>
      <c r="AB390" s="190"/>
      <c r="AC390" s="190"/>
      <c r="AD390" s="15"/>
      <c r="AE390" s="15"/>
      <c r="AF390" s="15"/>
      <c r="AG390" s="15"/>
    </row>
    <row r="391" spans="1:33" customForma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5"/>
      <c r="AA391" s="15"/>
      <c r="AB391" s="190"/>
      <c r="AC391" s="190"/>
      <c r="AD391" s="15"/>
      <c r="AE391" s="15"/>
      <c r="AF391" s="15"/>
      <c r="AG391" s="15"/>
    </row>
    <row r="392" spans="1:33" customForma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5"/>
      <c r="AA392" s="15"/>
      <c r="AB392" s="190"/>
      <c r="AC392" s="190"/>
      <c r="AD392" s="15"/>
      <c r="AE392" s="15"/>
      <c r="AF392" s="15"/>
      <c r="AG392" s="15"/>
    </row>
    <row r="393" spans="1:33" customForma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5"/>
      <c r="AA393" s="15"/>
      <c r="AB393" s="190"/>
      <c r="AC393" s="190"/>
      <c r="AD393" s="15"/>
      <c r="AE393" s="15"/>
      <c r="AF393" s="15"/>
      <c r="AG393" s="15"/>
    </row>
    <row r="394" spans="1:33" customForma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5"/>
      <c r="AA394" s="15"/>
      <c r="AB394" s="190"/>
      <c r="AC394" s="190"/>
      <c r="AD394" s="15"/>
      <c r="AE394" s="15"/>
      <c r="AF394" s="15"/>
      <c r="AG394" s="15"/>
    </row>
    <row r="395" spans="1:33" customForma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5"/>
      <c r="AA395" s="15"/>
      <c r="AB395" s="190"/>
      <c r="AC395" s="190"/>
      <c r="AD395" s="15"/>
      <c r="AE395" s="15"/>
      <c r="AF395" s="15"/>
      <c r="AG395" s="15"/>
    </row>
    <row r="396" spans="1:33" customForma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5"/>
      <c r="AA396" s="15"/>
      <c r="AB396" s="190"/>
      <c r="AC396" s="190"/>
      <c r="AD396" s="15"/>
      <c r="AE396" s="15"/>
      <c r="AF396" s="15"/>
      <c r="AG396" s="15"/>
    </row>
    <row r="397" spans="1:33" customForma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5"/>
      <c r="AA397" s="15"/>
      <c r="AB397" s="190"/>
      <c r="AC397" s="190"/>
      <c r="AD397" s="15"/>
      <c r="AE397" s="15"/>
      <c r="AF397" s="15"/>
      <c r="AG397" s="15"/>
    </row>
    <row r="398" spans="1:33" customForma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5"/>
      <c r="AA398" s="15"/>
      <c r="AB398" s="190"/>
      <c r="AC398" s="190"/>
      <c r="AD398" s="15"/>
      <c r="AE398" s="15"/>
      <c r="AF398" s="15"/>
      <c r="AG398" s="15"/>
    </row>
    <row r="399" spans="1:33" customForma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5"/>
      <c r="AA399" s="15"/>
      <c r="AB399" s="190"/>
      <c r="AC399" s="190"/>
      <c r="AD399" s="15"/>
      <c r="AE399" s="15"/>
      <c r="AF399" s="15"/>
      <c r="AG399" s="15"/>
    </row>
    <row r="400" spans="1:33" customForma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5"/>
      <c r="AA400" s="15"/>
      <c r="AB400" s="190"/>
      <c r="AC400" s="190"/>
      <c r="AD400" s="15"/>
      <c r="AE400" s="15"/>
      <c r="AF400" s="15"/>
      <c r="AG400" s="15"/>
    </row>
    <row r="401" spans="1:33" customForma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5"/>
      <c r="AA401" s="15"/>
      <c r="AB401" s="190"/>
      <c r="AC401" s="190"/>
      <c r="AD401" s="15"/>
      <c r="AE401" s="15"/>
      <c r="AF401" s="15"/>
      <c r="AG401" s="15"/>
    </row>
    <row r="402" spans="1:33" customForma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5"/>
      <c r="AA402" s="15"/>
      <c r="AB402" s="190"/>
      <c r="AC402" s="190"/>
      <c r="AD402" s="15"/>
      <c r="AE402" s="15"/>
      <c r="AF402" s="15"/>
      <c r="AG402" s="15"/>
    </row>
    <row r="403" spans="1:33" customForma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5"/>
      <c r="AA403" s="15"/>
      <c r="AB403" s="190"/>
      <c r="AC403" s="190"/>
      <c r="AD403" s="15"/>
      <c r="AE403" s="15"/>
      <c r="AF403" s="15"/>
      <c r="AG403" s="15"/>
    </row>
    <row r="404" spans="1:33" customForma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5"/>
      <c r="AA404" s="15"/>
      <c r="AB404" s="190"/>
      <c r="AC404" s="190"/>
      <c r="AD404" s="15"/>
      <c r="AE404" s="15"/>
      <c r="AF404" s="15"/>
      <c r="AG404" s="15"/>
    </row>
    <row r="405" spans="1:33" customForma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5"/>
      <c r="AA405" s="15"/>
      <c r="AB405" s="190"/>
      <c r="AC405" s="190"/>
      <c r="AD405" s="15"/>
      <c r="AE405" s="15"/>
      <c r="AF405" s="15"/>
      <c r="AG405" s="15"/>
    </row>
    <row r="406" spans="1:33" customForma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5"/>
      <c r="AA406" s="15"/>
      <c r="AB406" s="190"/>
      <c r="AC406" s="190"/>
      <c r="AD406" s="15"/>
      <c r="AE406" s="15"/>
      <c r="AF406" s="15"/>
      <c r="AG406" s="15"/>
    </row>
    <row r="407" spans="1:33" customForma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5"/>
      <c r="AA407" s="15"/>
      <c r="AB407" s="190"/>
      <c r="AC407" s="190"/>
      <c r="AD407" s="15"/>
      <c r="AE407" s="15"/>
      <c r="AF407" s="15"/>
      <c r="AG407" s="15"/>
    </row>
    <row r="408" spans="1:33" customForma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5"/>
      <c r="AA408" s="15"/>
      <c r="AB408" s="190"/>
      <c r="AC408" s="190"/>
      <c r="AD408" s="15"/>
      <c r="AE408" s="15"/>
      <c r="AF408" s="15"/>
      <c r="AG408" s="15"/>
    </row>
    <row r="409" spans="1:33" customForma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5"/>
      <c r="AA409" s="15"/>
      <c r="AB409" s="190"/>
      <c r="AC409" s="190"/>
      <c r="AD409" s="15"/>
      <c r="AE409" s="15"/>
      <c r="AF409" s="15"/>
      <c r="AG409" s="15"/>
    </row>
    <row r="410" spans="1:33" customForma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5"/>
      <c r="AA410" s="15"/>
      <c r="AB410" s="190"/>
      <c r="AC410" s="190"/>
      <c r="AD410" s="15"/>
      <c r="AE410" s="15"/>
      <c r="AF410" s="15"/>
      <c r="AG410" s="15"/>
    </row>
    <row r="411" spans="1:33" customForma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5"/>
      <c r="AA411" s="15"/>
      <c r="AB411" s="190"/>
      <c r="AC411" s="190"/>
      <c r="AD411" s="15"/>
      <c r="AE411" s="15"/>
      <c r="AF411" s="15"/>
      <c r="AG411" s="15"/>
    </row>
    <row r="412" spans="1:33" customForma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5"/>
      <c r="AA412" s="15"/>
      <c r="AB412" s="190"/>
      <c r="AC412" s="190"/>
      <c r="AD412" s="15"/>
      <c r="AE412" s="15"/>
      <c r="AF412" s="15"/>
      <c r="AG412" s="15"/>
    </row>
    <row r="413" spans="1:33" customForma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5"/>
      <c r="AA413" s="3"/>
      <c r="AB413" s="188"/>
      <c r="AC413" s="188"/>
      <c r="AD413" s="15"/>
      <c r="AE413" s="15"/>
      <c r="AF413" s="15"/>
      <c r="AG413" s="15"/>
    </row>
    <row r="414" spans="1:33" customForma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5"/>
      <c r="AA414" s="3"/>
      <c r="AB414" s="188"/>
      <c r="AC414" s="188"/>
      <c r="AD414" s="15"/>
      <c r="AE414" s="15"/>
      <c r="AF414" s="15"/>
      <c r="AG414" s="15"/>
    </row>
    <row r="415" spans="1:33" customForma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5"/>
      <c r="AA415" s="3"/>
      <c r="AB415" s="188"/>
      <c r="AC415" s="188"/>
      <c r="AD415" s="15"/>
      <c r="AE415" s="15"/>
      <c r="AF415" s="15"/>
      <c r="AG415" s="15"/>
    </row>
    <row r="416" spans="1:33" customForma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5"/>
      <c r="AA416" s="3"/>
      <c r="AB416" s="188"/>
      <c r="AC416" s="188"/>
      <c r="AD416" s="15"/>
      <c r="AE416" s="15"/>
      <c r="AF416" s="15"/>
      <c r="AG416" s="15"/>
    </row>
    <row r="417" spans="1:33" customForma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5"/>
      <c r="AA417" s="3"/>
      <c r="AB417" s="188"/>
      <c r="AC417" s="188"/>
      <c r="AD417" s="15"/>
      <c r="AE417" s="15"/>
      <c r="AF417" s="15"/>
      <c r="AG417" s="15"/>
    </row>
    <row r="418" spans="1:33" customForma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5"/>
      <c r="AA418" s="3"/>
      <c r="AB418" s="188"/>
      <c r="AC418" s="188"/>
      <c r="AD418" s="15"/>
      <c r="AE418" s="15"/>
      <c r="AF418" s="15"/>
      <c r="AG418" s="15"/>
    </row>
    <row r="419" spans="1:33" customForma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5"/>
      <c r="AA419" s="3"/>
      <c r="AB419" s="188"/>
      <c r="AC419" s="188"/>
      <c r="AD419" s="15"/>
      <c r="AE419" s="15"/>
      <c r="AF419" s="15"/>
      <c r="AG419" s="15"/>
    </row>
    <row r="420" spans="1:33" customForma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5"/>
      <c r="AA420" s="3"/>
      <c r="AB420" s="188"/>
      <c r="AC420" s="188"/>
      <c r="AD420" s="15"/>
      <c r="AE420" s="15"/>
      <c r="AF420" s="15"/>
      <c r="AG420" s="15"/>
    </row>
    <row r="421" spans="1:33" customForma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5"/>
      <c r="AA421" s="3"/>
      <c r="AB421" s="188"/>
      <c r="AC421" s="188"/>
      <c r="AD421" s="15"/>
      <c r="AE421" s="15"/>
      <c r="AF421" s="15"/>
      <c r="AG421" s="15"/>
    </row>
    <row r="422" spans="1:33" customForma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5"/>
      <c r="AA422" s="3"/>
      <c r="AB422" s="188"/>
      <c r="AC422" s="188"/>
      <c r="AD422" s="15"/>
      <c r="AE422" s="15"/>
      <c r="AF422" s="15"/>
      <c r="AG422" s="15"/>
    </row>
    <row r="423" spans="1:33" customForma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5"/>
      <c r="AA423" s="3"/>
      <c r="AB423" s="188"/>
      <c r="AC423" s="188"/>
      <c r="AD423" s="15"/>
      <c r="AE423" s="15"/>
      <c r="AF423" s="15"/>
      <c r="AG423" s="15"/>
    </row>
    <row r="424" spans="1:33" customForma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5"/>
      <c r="AA424" s="3"/>
      <c r="AB424" s="188"/>
      <c r="AC424" s="188"/>
      <c r="AD424" s="3"/>
      <c r="AE424" s="15"/>
      <c r="AF424" s="15"/>
      <c r="AG424" s="15"/>
    </row>
    <row r="425" spans="1:33" customForma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5"/>
      <c r="AA425" s="3"/>
      <c r="AB425" s="188"/>
      <c r="AC425" s="188"/>
      <c r="AD425" s="3"/>
      <c r="AE425" s="15"/>
      <c r="AF425" s="15"/>
      <c r="AG425" s="15"/>
    </row>
    <row r="426" spans="1:33" customForma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5"/>
      <c r="AA426" s="3"/>
      <c r="AB426" s="188"/>
      <c r="AC426" s="188"/>
      <c r="AD426" s="3"/>
      <c r="AE426" s="15"/>
      <c r="AF426" s="15"/>
      <c r="AG426" s="15"/>
    </row>
    <row r="427" spans="1:33" customForma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5"/>
      <c r="AA427" s="3"/>
      <c r="AB427" s="188"/>
      <c r="AC427" s="188"/>
      <c r="AD427" s="3"/>
      <c r="AE427" s="15"/>
      <c r="AF427" s="15"/>
      <c r="AG427" s="15"/>
    </row>
    <row r="428" spans="1:33" customForma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5"/>
      <c r="AA428" s="3"/>
      <c r="AB428" s="188"/>
      <c r="AC428" s="188"/>
      <c r="AD428" s="3"/>
      <c r="AE428" s="15"/>
      <c r="AF428" s="15"/>
      <c r="AG428" s="15"/>
    </row>
    <row r="429" spans="1:33" customForma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5"/>
      <c r="AA429" s="3"/>
      <c r="AB429" s="188"/>
      <c r="AC429" s="188"/>
      <c r="AD429" s="3"/>
      <c r="AE429" s="15"/>
      <c r="AF429" s="15"/>
      <c r="AG429" s="15"/>
    </row>
    <row r="430" spans="1:33" customForma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5"/>
      <c r="AA430" s="3"/>
      <c r="AB430" s="188"/>
      <c r="AC430" s="188"/>
      <c r="AD430" s="3"/>
      <c r="AE430" s="15"/>
      <c r="AF430" s="15"/>
      <c r="AG430" s="15"/>
    </row>
    <row r="431" spans="1:33" customForma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5"/>
      <c r="AA431" s="3"/>
      <c r="AB431" s="188"/>
      <c r="AC431" s="188"/>
      <c r="AD431" s="3"/>
      <c r="AE431" s="15"/>
      <c r="AF431" s="15"/>
      <c r="AG431" s="15"/>
    </row>
    <row r="432" spans="1:33" customForma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5"/>
      <c r="AA432" s="3"/>
      <c r="AB432" s="188"/>
      <c r="AC432" s="188"/>
      <c r="AD432" s="3"/>
      <c r="AE432" s="15"/>
      <c r="AF432" s="15"/>
      <c r="AG432" s="15"/>
    </row>
    <row r="433" spans="1:33" customForma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5"/>
      <c r="AA433" s="3"/>
      <c r="AB433" s="188"/>
      <c r="AC433" s="188"/>
      <c r="AD433" s="3"/>
      <c r="AE433" s="15"/>
      <c r="AF433" s="15"/>
      <c r="AG433" s="15"/>
    </row>
    <row r="434" spans="1:33" customForma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5"/>
      <c r="AA434" s="3"/>
      <c r="AB434" s="188"/>
      <c r="AC434" s="188"/>
      <c r="AD434" s="3"/>
      <c r="AE434" s="15"/>
      <c r="AF434" s="15"/>
      <c r="AG434" s="15"/>
    </row>
    <row r="435" spans="1:33" customForma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5"/>
      <c r="AA435" s="3"/>
      <c r="AB435" s="188"/>
      <c r="AC435" s="188"/>
      <c r="AD435" s="3"/>
      <c r="AE435" s="15"/>
      <c r="AF435" s="15"/>
      <c r="AG435" s="15"/>
    </row>
    <row r="436" spans="1:33" customForma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5"/>
      <c r="AA436" s="3"/>
      <c r="AB436" s="188"/>
      <c r="AC436" s="188"/>
      <c r="AD436" s="3"/>
      <c r="AE436" s="15"/>
      <c r="AF436" s="15"/>
      <c r="AG436" s="15"/>
    </row>
    <row r="437" spans="1:33" customForma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5"/>
      <c r="AA437" s="3"/>
      <c r="AB437" s="188"/>
      <c r="AC437" s="188"/>
      <c r="AD437" s="3"/>
      <c r="AE437" s="15"/>
      <c r="AF437" s="15"/>
      <c r="AG437" s="15"/>
    </row>
    <row r="438" spans="1:33" customForma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5"/>
      <c r="AA438" s="3"/>
      <c r="AB438" s="188"/>
      <c r="AC438" s="188"/>
      <c r="AD438" s="3"/>
      <c r="AE438" s="15"/>
      <c r="AF438" s="15"/>
      <c r="AG438" s="15"/>
    </row>
    <row r="439" spans="1:33">
      <c r="A439" s="2"/>
      <c r="E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W439" s="2"/>
      <c r="X439" s="2"/>
      <c r="Y439" s="2"/>
      <c r="Z439" s="3"/>
      <c r="AA439" s="3"/>
      <c r="AD439" s="3"/>
      <c r="AE439" s="3"/>
      <c r="AF439" s="3"/>
      <c r="AG439" s="3"/>
    </row>
    <row r="440" spans="1:33">
      <c r="E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W440" s="2"/>
      <c r="X440" s="2"/>
      <c r="Y440" s="2"/>
      <c r="Z440" s="3"/>
      <c r="AA440" s="3"/>
      <c r="AD440" s="3"/>
      <c r="AE440" s="3"/>
      <c r="AF440" s="3"/>
      <c r="AG440" s="3"/>
    </row>
    <row r="441" spans="1:33">
      <c r="E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W441" s="2"/>
      <c r="X441" s="2"/>
      <c r="Y441" s="2"/>
      <c r="Z441" s="3"/>
      <c r="AA441" s="3"/>
      <c r="AD441" s="3"/>
      <c r="AE441" s="3"/>
      <c r="AF441" s="3"/>
      <c r="AG441" s="3"/>
    </row>
    <row r="442" spans="1:33">
      <c r="E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W442" s="2"/>
      <c r="X442" s="2"/>
      <c r="Y442" s="2"/>
      <c r="Z442" s="3"/>
      <c r="AA442" s="3"/>
      <c r="AD442" s="3"/>
      <c r="AE442" s="3"/>
      <c r="AF442" s="3"/>
      <c r="AG442" s="3"/>
    </row>
    <row r="443" spans="1:33">
      <c r="E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W443" s="2"/>
      <c r="X443" s="2"/>
      <c r="Y443" s="2"/>
      <c r="Z443" s="3"/>
      <c r="AA443" s="3"/>
      <c r="AD443" s="3"/>
      <c r="AE443" s="3"/>
      <c r="AF443" s="3"/>
      <c r="AG443" s="3"/>
    </row>
    <row r="444" spans="1:33">
      <c r="E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W444" s="2"/>
      <c r="X444" s="2"/>
      <c r="Y444" s="2"/>
      <c r="Z444" s="3"/>
      <c r="AA444" s="3"/>
      <c r="AD444" s="3"/>
      <c r="AE444" s="3"/>
      <c r="AF444" s="3"/>
      <c r="AG444" s="3"/>
    </row>
    <row r="445" spans="1:33">
      <c r="E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W445" s="2"/>
      <c r="X445" s="2"/>
      <c r="Y445" s="2"/>
      <c r="Z445" s="3"/>
      <c r="AA445" s="3"/>
      <c r="AD445" s="3"/>
      <c r="AE445" s="3"/>
      <c r="AF445" s="3"/>
      <c r="AG445" s="3"/>
    </row>
    <row r="446" spans="1:33">
      <c r="E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W446" s="2"/>
      <c r="X446" s="2"/>
      <c r="Y446" s="2"/>
      <c r="Z446" s="3"/>
      <c r="AA446" s="3"/>
      <c r="AD446" s="3"/>
      <c r="AE446" s="3"/>
      <c r="AF446" s="3"/>
      <c r="AG446" s="3"/>
    </row>
    <row r="447" spans="1:33">
      <c r="E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W447" s="2"/>
      <c r="X447" s="2"/>
      <c r="Y447" s="2"/>
      <c r="Z447" s="3"/>
      <c r="AA447" s="3"/>
      <c r="AD447" s="3"/>
      <c r="AE447" s="3"/>
      <c r="AF447" s="3"/>
      <c r="AG447" s="3"/>
    </row>
    <row r="448" spans="1:33">
      <c r="E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W448" s="2"/>
      <c r="X448" s="2"/>
      <c r="Y448" s="2"/>
      <c r="Z448" s="3"/>
      <c r="AA448" s="3"/>
      <c r="AD448" s="3"/>
      <c r="AE448" s="3"/>
      <c r="AF448" s="3"/>
      <c r="AG448" s="3"/>
    </row>
    <row r="449" spans="5:33">
      <c r="E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W449" s="2"/>
      <c r="X449" s="2"/>
      <c r="Y449" s="2"/>
      <c r="Z449" s="3"/>
      <c r="AA449" s="3"/>
      <c r="AD449" s="3"/>
      <c r="AE449" s="3"/>
      <c r="AF449" s="3"/>
      <c r="AG449" s="3"/>
    </row>
    <row r="450" spans="5:33">
      <c r="E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W450" s="2"/>
      <c r="X450" s="2"/>
      <c r="Y450" s="2"/>
      <c r="Z450" s="3"/>
      <c r="AA450" s="3"/>
      <c r="AD450" s="3"/>
      <c r="AE450" s="3"/>
      <c r="AF450" s="3"/>
      <c r="AG450" s="3"/>
    </row>
    <row r="451" spans="5:33">
      <c r="E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W451" s="2"/>
      <c r="X451" s="2"/>
      <c r="Y451" s="2"/>
      <c r="Z451" s="3"/>
      <c r="AA451" s="3"/>
      <c r="AD451" s="3"/>
      <c r="AE451" s="3"/>
      <c r="AF451" s="3"/>
      <c r="AG451" s="3"/>
    </row>
    <row r="452" spans="5:33">
      <c r="E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W452" s="2"/>
      <c r="X452" s="2"/>
      <c r="Y452" s="2"/>
      <c r="Z452" s="3"/>
      <c r="AA452" s="3"/>
      <c r="AD452" s="3"/>
      <c r="AE452" s="3"/>
      <c r="AF452" s="3"/>
      <c r="AG452" s="3"/>
    </row>
    <row r="453" spans="5:33">
      <c r="E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W453" s="2"/>
      <c r="X453" s="2"/>
      <c r="Y453" s="2"/>
      <c r="Z453" s="3"/>
      <c r="AA453" s="3"/>
      <c r="AD453" s="3"/>
      <c r="AE453" s="3"/>
      <c r="AF453" s="3"/>
      <c r="AG453" s="3"/>
    </row>
    <row r="454" spans="5:33">
      <c r="E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W454" s="2"/>
      <c r="X454" s="2"/>
      <c r="Y454" s="2"/>
      <c r="Z454" s="3"/>
      <c r="AA454" s="3"/>
      <c r="AD454" s="3"/>
      <c r="AE454" s="3"/>
      <c r="AF454" s="3"/>
      <c r="AG454" s="3"/>
    </row>
    <row r="455" spans="5:33">
      <c r="E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W455" s="2"/>
      <c r="X455" s="2"/>
      <c r="Y455" s="2"/>
      <c r="Z455" s="3"/>
      <c r="AA455" s="3"/>
      <c r="AD455" s="3"/>
      <c r="AE455" s="3"/>
      <c r="AF455" s="3"/>
      <c r="AG455" s="3"/>
    </row>
    <row r="456" spans="5:33">
      <c r="E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W456" s="2"/>
      <c r="X456" s="2"/>
      <c r="Y456" s="2"/>
      <c r="Z456" s="3"/>
      <c r="AA456" s="3"/>
      <c r="AD456" s="3"/>
      <c r="AE456" s="3"/>
      <c r="AF456" s="3"/>
      <c r="AG456" s="3"/>
    </row>
    <row r="457" spans="5:33">
      <c r="E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W457" s="2"/>
      <c r="X457" s="2"/>
      <c r="Y457" s="2"/>
      <c r="Z457" s="3"/>
      <c r="AA457" s="3"/>
      <c r="AD457" s="3"/>
      <c r="AE457" s="3"/>
      <c r="AF457" s="3"/>
      <c r="AG457" s="3"/>
    </row>
    <row r="458" spans="5:33">
      <c r="E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W458" s="2"/>
      <c r="X458" s="2"/>
      <c r="Y458" s="2"/>
      <c r="Z458" s="3"/>
      <c r="AA458" s="3"/>
      <c r="AD458" s="3"/>
      <c r="AE458" s="3"/>
      <c r="AF458" s="3"/>
      <c r="AG458" s="3"/>
    </row>
    <row r="459" spans="5:33">
      <c r="E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W459" s="2"/>
      <c r="X459" s="2"/>
      <c r="Y459" s="2"/>
      <c r="Z459" s="3"/>
      <c r="AA459" s="3"/>
      <c r="AD459" s="3"/>
      <c r="AE459" s="3"/>
      <c r="AF459" s="3"/>
      <c r="AG459" s="3"/>
    </row>
    <row r="460" spans="5:33">
      <c r="E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W460" s="2"/>
      <c r="X460" s="2"/>
      <c r="Y460" s="2"/>
      <c r="Z460" s="3"/>
      <c r="AA460" s="3"/>
      <c r="AD460" s="3"/>
      <c r="AE460" s="3"/>
      <c r="AF460" s="3"/>
      <c r="AG460" s="3"/>
    </row>
    <row r="461" spans="5:33">
      <c r="E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W461" s="2"/>
      <c r="X461" s="2"/>
      <c r="Y461" s="2"/>
      <c r="Z461" s="3"/>
      <c r="AA461" s="3"/>
      <c r="AD461" s="3"/>
      <c r="AE461" s="3"/>
      <c r="AF461" s="3"/>
      <c r="AG461" s="3"/>
    </row>
    <row r="462" spans="5:33">
      <c r="E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W462" s="2"/>
      <c r="X462" s="2"/>
      <c r="Y462" s="2"/>
      <c r="Z462" s="3"/>
      <c r="AA462" s="3"/>
      <c r="AD462" s="3"/>
      <c r="AE462" s="3"/>
      <c r="AF462" s="3"/>
      <c r="AG462" s="3"/>
    </row>
    <row r="463" spans="5:33">
      <c r="E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W463" s="2"/>
      <c r="X463" s="2"/>
      <c r="Y463" s="2"/>
      <c r="Z463" s="3"/>
      <c r="AA463" s="3"/>
      <c r="AD463" s="3"/>
      <c r="AE463" s="3"/>
      <c r="AF463" s="3"/>
      <c r="AG463" s="3"/>
    </row>
    <row r="464" spans="5:33">
      <c r="E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W464" s="2"/>
      <c r="X464" s="2"/>
      <c r="Y464" s="2"/>
      <c r="Z464" s="3"/>
      <c r="AA464" s="3"/>
      <c r="AD464" s="3"/>
      <c r="AE464" s="3"/>
      <c r="AF464" s="3"/>
      <c r="AG464" s="3"/>
    </row>
    <row r="465" spans="5:33">
      <c r="E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W465" s="2"/>
      <c r="X465" s="2"/>
      <c r="Y465" s="2"/>
      <c r="Z465" s="3"/>
      <c r="AA465" s="3"/>
      <c r="AD465" s="3"/>
      <c r="AE465" s="3"/>
      <c r="AF465" s="3"/>
      <c r="AG465" s="3"/>
    </row>
    <row r="466" spans="5:33">
      <c r="E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W466" s="2"/>
      <c r="X466" s="2"/>
      <c r="Y466" s="2"/>
      <c r="Z466" s="3"/>
      <c r="AA466" s="3"/>
      <c r="AD466" s="3"/>
      <c r="AE466" s="3"/>
      <c r="AF466" s="3"/>
      <c r="AG466" s="3"/>
    </row>
    <row r="467" spans="5:33">
      <c r="E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W467" s="2"/>
      <c r="X467" s="2"/>
      <c r="Y467" s="2"/>
      <c r="Z467" s="3"/>
      <c r="AA467" s="3"/>
      <c r="AD467" s="3"/>
      <c r="AE467" s="3"/>
      <c r="AF467" s="3"/>
      <c r="AG467" s="3"/>
    </row>
    <row r="468" spans="5:33">
      <c r="E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W468" s="2"/>
      <c r="X468" s="2"/>
      <c r="Y468" s="2"/>
      <c r="Z468" s="3"/>
      <c r="AA468" s="3"/>
      <c r="AD468" s="3"/>
      <c r="AE468" s="3"/>
      <c r="AF468" s="3"/>
      <c r="AG468" s="3"/>
    </row>
    <row r="469" spans="5:33">
      <c r="E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W469" s="2"/>
      <c r="X469" s="2"/>
      <c r="Y469" s="2"/>
      <c r="Z469" s="3"/>
      <c r="AA469" s="3"/>
      <c r="AD469" s="3"/>
      <c r="AE469" s="3"/>
      <c r="AF469" s="3"/>
      <c r="AG469" s="3"/>
    </row>
    <row r="470" spans="5:33">
      <c r="E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W470" s="2"/>
      <c r="X470" s="2"/>
      <c r="Y470" s="2"/>
      <c r="Z470" s="3"/>
      <c r="AA470" s="3"/>
      <c r="AD470" s="3"/>
      <c r="AE470" s="3"/>
      <c r="AF470" s="3"/>
      <c r="AG470" s="3"/>
    </row>
    <row r="471" spans="5:33">
      <c r="E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W471" s="2"/>
      <c r="X471" s="2"/>
      <c r="Y471" s="2"/>
      <c r="Z471" s="3"/>
      <c r="AA471" s="3"/>
      <c r="AD471" s="3"/>
      <c r="AE471" s="3"/>
      <c r="AF471" s="3"/>
      <c r="AG471" s="3"/>
    </row>
    <row r="472" spans="5:33">
      <c r="E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W472" s="2"/>
      <c r="X472" s="2"/>
      <c r="Y472" s="2"/>
      <c r="Z472" s="3"/>
      <c r="AA472" s="3"/>
      <c r="AD472" s="3"/>
      <c r="AE472" s="3"/>
      <c r="AF472" s="3"/>
      <c r="AG472" s="3"/>
    </row>
    <row r="473" spans="5:33">
      <c r="E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W473" s="2"/>
      <c r="X473" s="2"/>
      <c r="Y473" s="2"/>
      <c r="Z473" s="3"/>
      <c r="AA473" s="3"/>
      <c r="AD473" s="3"/>
      <c r="AE473" s="3"/>
      <c r="AF473" s="3"/>
      <c r="AG473" s="3"/>
    </row>
    <row r="474" spans="5:33">
      <c r="E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W474" s="2"/>
      <c r="X474" s="2"/>
      <c r="Y474" s="2"/>
      <c r="Z474" s="3"/>
      <c r="AA474" s="3"/>
      <c r="AD474" s="3"/>
      <c r="AE474" s="3"/>
      <c r="AF474" s="3"/>
      <c r="AG474" s="3"/>
    </row>
    <row r="475" spans="5:33">
      <c r="E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W475" s="2"/>
      <c r="X475" s="2"/>
      <c r="Y475" s="2"/>
      <c r="Z475" s="3"/>
      <c r="AA475" s="3"/>
      <c r="AD475" s="3"/>
      <c r="AE475" s="3"/>
      <c r="AF475" s="3"/>
      <c r="AG475" s="3"/>
    </row>
    <row r="476" spans="5:33">
      <c r="E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W476" s="2"/>
      <c r="X476" s="2"/>
      <c r="Y476" s="2"/>
      <c r="Z476" s="3"/>
      <c r="AA476" s="3"/>
      <c r="AD476" s="3"/>
      <c r="AE476" s="3"/>
      <c r="AF476" s="3"/>
      <c r="AG476" s="3"/>
    </row>
    <row r="477" spans="5:33">
      <c r="E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W477" s="2"/>
      <c r="X477" s="2"/>
      <c r="Y477" s="2"/>
      <c r="Z477" s="3"/>
      <c r="AA477" s="3"/>
      <c r="AD477" s="3"/>
      <c r="AE477" s="3"/>
      <c r="AF477" s="3"/>
      <c r="AG477" s="3"/>
    </row>
    <row r="478" spans="5:33">
      <c r="E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W478" s="2"/>
      <c r="X478" s="2"/>
      <c r="Y478" s="2"/>
      <c r="Z478" s="3"/>
      <c r="AA478" s="3"/>
      <c r="AD478" s="3"/>
      <c r="AE478" s="3"/>
      <c r="AF478" s="3"/>
      <c r="AG478" s="3"/>
    </row>
    <row r="479" spans="5:33">
      <c r="E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W479" s="2"/>
      <c r="X479" s="2"/>
      <c r="Y479" s="2"/>
      <c r="Z479" s="3"/>
      <c r="AA479" s="3"/>
      <c r="AD479" s="3"/>
      <c r="AE479" s="3"/>
      <c r="AF479" s="3"/>
      <c r="AG479" s="3"/>
    </row>
    <row r="480" spans="5:33">
      <c r="E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W480" s="2"/>
      <c r="X480" s="2"/>
      <c r="Y480" s="2"/>
      <c r="Z480" s="3"/>
      <c r="AA480" s="3"/>
      <c r="AD480" s="3"/>
      <c r="AE480" s="3"/>
      <c r="AF480" s="3"/>
      <c r="AG480" s="3"/>
    </row>
    <row r="481" spans="5:33">
      <c r="E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W481" s="2"/>
      <c r="X481" s="2"/>
      <c r="Y481" s="2"/>
      <c r="Z481" s="3"/>
      <c r="AA481" s="3"/>
      <c r="AD481" s="3"/>
      <c r="AE481" s="3"/>
      <c r="AF481" s="3"/>
      <c r="AG481" s="3"/>
    </row>
    <row r="482" spans="5:33">
      <c r="E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W482" s="2"/>
      <c r="X482" s="2"/>
      <c r="Y482" s="2"/>
      <c r="Z482" s="3"/>
      <c r="AA482" s="3"/>
      <c r="AD482" s="3"/>
      <c r="AE482" s="3"/>
      <c r="AF482" s="3"/>
      <c r="AG482" s="3"/>
    </row>
    <row r="483" spans="5:33">
      <c r="E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W483" s="2"/>
      <c r="X483" s="2"/>
      <c r="Y483" s="2"/>
      <c r="Z483" s="3"/>
      <c r="AA483" s="3"/>
      <c r="AD483" s="3"/>
      <c r="AE483" s="3"/>
      <c r="AF483" s="3"/>
      <c r="AG483" s="3"/>
    </row>
    <row r="484" spans="5:33">
      <c r="E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W484" s="2"/>
      <c r="X484" s="2"/>
      <c r="Y484" s="2"/>
      <c r="Z484" s="3"/>
      <c r="AA484" s="3"/>
      <c r="AD484" s="3"/>
      <c r="AE484" s="3"/>
      <c r="AF484" s="3"/>
      <c r="AG484" s="3"/>
    </row>
    <row r="485" spans="5:33">
      <c r="E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W485" s="2"/>
      <c r="X485" s="2"/>
      <c r="Y485" s="2"/>
      <c r="Z485" s="3"/>
      <c r="AA485" s="3"/>
      <c r="AD485" s="3"/>
      <c r="AE485" s="3"/>
      <c r="AF485" s="3"/>
      <c r="AG485" s="3"/>
    </row>
    <row r="486" spans="5:33">
      <c r="E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W486" s="2"/>
      <c r="X486" s="2"/>
      <c r="Y486" s="2"/>
      <c r="Z486" s="3"/>
      <c r="AA486" s="3"/>
      <c r="AD486" s="3"/>
      <c r="AE486" s="3"/>
      <c r="AF486" s="3"/>
      <c r="AG486" s="3"/>
    </row>
    <row r="487" spans="5:33">
      <c r="E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W487" s="2"/>
      <c r="X487" s="2"/>
      <c r="Y487" s="2"/>
      <c r="Z487" s="3"/>
      <c r="AA487" s="3"/>
      <c r="AD487" s="3"/>
      <c r="AE487" s="3"/>
      <c r="AF487" s="3"/>
      <c r="AG487" s="3"/>
    </row>
    <row r="488" spans="5:33">
      <c r="E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W488" s="2"/>
      <c r="X488" s="2"/>
      <c r="Y488" s="2"/>
      <c r="Z488" s="3"/>
      <c r="AA488" s="3"/>
      <c r="AD488" s="3"/>
      <c r="AE488" s="3"/>
      <c r="AF488" s="3"/>
      <c r="AG488" s="3"/>
    </row>
    <row r="489" spans="5:33">
      <c r="E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W489" s="2"/>
      <c r="X489" s="2"/>
      <c r="Y489" s="2"/>
      <c r="Z489" s="3"/>
      <c r="AA489" s="3"/>
      <c r="AD489" s="3"/>
      <c r="AE489" s="3"/>
      <c r="AF489" s="3"/>
      <c r="AG489" s="3"/>
    </row>
    <row r="490" spans="5:33">
      <c r="E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W490" s="2"/>
      <c r="X490" s="2"/>
      <c r="Y490" s="2"/>
      <c r="Z490" s="3"/>
      <c r="AA490" s="3"/>
      <c r="AD490" s="3"/>
      <c r="AE490" s="3"/>
      <c r="AF490" s="3"/>
      <c r="AG490" s="3"/>
    </row>
    <row r="491" spans="5:33">
      <c r="E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W491" s="2"/>
      <c r="X491" s="2"/>
      <c r="Y491" s="2"/>
      <c r="Z491" s="3"/>
      <c r="AA491" s="3"/>
      <c r="AD491" s="3"/>
      <c r="AE491" s="3"/>
      <c r="AF491" s="3"/>
      <c r="AG491" s="3"/>
    </row>
    <row r="492" spans="5:33">
      <c r="E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W492" s="2"/>
      <c r="X492" s="2"/>
      <c r="Y492" s="2"/>
      <c r="Z492" s="3"/>
      <c r="AA492" s="3"/>
      <c r="AD492" s="3"/>
      <c r="AE492" s="3"/>
      <c r="AF492" s="3"/>
      <c r="AG492" s="3"/>
    </row>
    <row r="493" spans="5:33">
      <c r="E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W493" s="2"/>
      <c r="X493" s="2"/>
      <c r="Y493" s="2"/>
      <c r="Z493" s="3"/>
      <c r="AA493" s="3"/>
      <c r="AD493" s="3"/>
      <c r="AE493" s="3"/>
      <c r="AF493" s="3"/>
      <c r="AG493" s="3"/>
    </row>
    <row r="494" spans="5:33">
      <c r="E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W494" s="2"/>
      <c r="X494" s="2"/>
      <c r="Y494" s="2"/>
      <c r="Z494" s="3"/>
      <c r="AA494" s="3"/>
      <c r="AD494" s="3"/>
      <c r="AE494" s="3"/>
      <c r="AF494" s="3"/>
      <c r="AG494" s="3"/>
    </row>
    <row r="495" spans="5:33">
      <c r="E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W495" s="2"/>
      <c r="X495" s="2"/>
      <c r="Y495" s="2"/>
      <c r="Z495" s="3"/>
      <c r="AA495" s="3"/>
      <c r="AD495" s="3"/>
      <c r="AE495" s="3"/>
      <c r="AF495" s="3"/>
      <c r="AG495" s="3"/>
    </row>
    <row r="496" spans="5:33">
      <c r="E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W496" s="2"/>
      <c r="X496" s="2"/>
      <c r="Y496" s="2"/>
      <c r="Z496" s="3"/>
      <c r="AA496" s="3"/>
      <c r="AD496" s="3"/>
      <c r="AE496" s="3"/>
      <c r="AF496" s="3"/>
      <c r="AG496" s="3"/>
    </row>
    <row r="497" spans="5:33">
      <c r="E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W497" s="2"/>
      <c r="X497" s="2"/>
      <c r="Y497" s="2"/>
      <c r="Z497" s="3"/>
      <c r="AA497" s="3"/>
      <c r="AD497" s="3"/>
      <c r="AE497" s="3"/>
      <c r="AF497" s="3"/>
      <c r="AG497" s="3"/>
    </row>
    <row r="498" spans="5:33">
      <c r="E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W498" s="2"/>
      <c r="X498" s="2"/>
      <c r="Y498" s="2"/>
      <c r="Z498" s="3"/>
      <c r="AA498" s="3"/>
      <c r="AD498" s="3"/>
      <c r="AE498" s="3"/>
      <c r="AF498" s="3"/>
      <c r="AG498" s="3"/>
    </row>
    <row r="499" spans="5:33">
      <c r="E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W499" s="2"/>
      <c r="X499" s="2"/>
      <c r="Y499" s="2"/>
      <c r="Z499" s="3"/>
      <c r="AA499" s="3"/>
      <c r="AD499" s="3"/>
      <c r="AE499" s="3"/>
      <c r="AF499" s="3"/>
      <c r="AG499" s="3"/>
    </row>
    <row r="500" spans="5:33">
      <c r="E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W500" s="2"/>
      <c r="X500" s="2"/>
      <c r="Y500" s="2"/>
      <c r="Z500" s="3"/>
      <c r="AA500" s="3"/>
      <c r="AD500" s="3"/>
      <c r="AE500" s="3"/>
      <c r="AF500" s="3"/>
      <c r="AG500" s="3"/>
    </row>
    <row r="501" spans="5:33">
      <c r="E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W501" s="2"/>
      <c r="X501" s="2"/>
      <c r="Y501" s="2"/>
      <c r="Z501" s="3"/>
      <c r="AA501" s="3"/>
      <c r="AD501" s="3"/>
      <c r="AE501" s="3"/>
      <c r="AF501" s="3"/>
      <c r="AG501" s="3"/>
    </row>
    <row r="502" spans="5:33">
      <c r="E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W502" s="2"/>
      <c r="X502" s="2"/>
      <c r="Y502" s="2"/>
      <c r="Z502" s="3"/>
      <c r="AA502" s="3"/>
      <c r="AD502" s="3"/>
      <c r="AE502" s="3"/>
      <c r="AF502" s="3"/>
      <c r="AG502" s="3"/>
    </row>
    <row r="503" spans="5:33">
      <c r="E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W503" s="2"/>
      <c r="X503" s="2"/>
      <c r="Y503" s="2"/>
      <c r="Z503" s="3"/>
      <c r="AA503" s="3"/>
      <c r="AD503" s="3"/>
      <c r="AE503" s="3"/>
      <c r="AF503" s="3"/>
      <c r="AG503" s="3"/>
    </row>
    <row r="504" spans="5:33">
      <c r="E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W504" s="2"/>
      <c r="X504" s="2"/>
      <c r="Y504" s="2"/>
      <c r="Z504" s="3"/>
      <c r="AA504" s="3"/>
      <c r="AD504" s="3"/>
      <c r="AE504" s="3"/>
      <c r="AF504" s="3"/>
      <c r="AG504" s="3"/>
    </row>
    <row r="505" spans="5:33">
      <c r="E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W505" s="2"/>
      <c r="X505" s="2"/>
      <c r="Y505" s="2"/>
      <c r="Z505" s="3"/>
      <c r="AA505" s="3"/>
      <c r="AD505" s="3"/>
      <c r="AE505" s="3"/>
      <c r="AF505" s="3"/>
      <c r="AG505" s="3"/>
    </row>
    <row r="506" spans="5:33">
      <c r="E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W506" s="2"/>
      <c r="X506" s="2"/>
      <c r="Y506" s="2"/>
      <c r="Z506" s="3"/>
      <c r="AA506" s="3"/>
      <c r="AD506" s="3"/>
      <c r="AE506" s="3"/>
      <c r="AF506" s="3"/>
      <c r="AG506" s="3"/>
    </row>
    <row r="507" spans="5:33">
      <c r="E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W507" s="2"/>
      <c r="X507" s="2"/>
      <c r="Y507" s="2"/>
      <c r="Z507" s="3"/>
      <c r="AA507" s="3"/>
      <c r="AD507" s="3"/>
      <c r="AE507" s="3"/>
      <c r="AF507" s="3"/>
      <c r="AG507" s="3"/>
    </row>
    <row r="508" spans="5:33">
      <c r="E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W508" s="2"/>
      <c r="X508" s="2"/>
      <c r="Y508" s="2"/>
      <c r="Z508" s="3"/>
      <c r="AA508" s="3"/>
      <c r="AD508" s="3"/>
      <c r="AE508" s="3"/>
      <c r="AF508" s="3"/>
      <c r="AG508" s="3"/>
    </row>
    <row r="509" spans="5:33">
      <c r="E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W509" s="2"/>
      <c r="X509" s="2"/>
      <c r="Y509" s="2"/>
      <c r="Z509" s="3"/>
      <c r="AA509" s="3"/>
      <c r="AD509" s="3"/>
      <c r="AE509" s="3"/>
      <c r="AF509" s="3"/>
      <c r="AG509" s="3"/>
    </row>
    <row r="510" spans="5:33">
      <c r="E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W510" s="2"/>
      <c r="X510" s="2"/>
      <c r="Y510" s="2"/>
      <c r="Z510" s="3"/>
      <c r="AA510" s="3"/>
      <c r="AD510" s="3"/>
      <c r="AE510" s="3"/>
      <c r="AF510" s="3"/>
      <c r="AG510" s="3"/>
    </row>
    <row r="511" spans="5:33">
      <c r="E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W511" s="2"/>
      <c r="X511" s="2"/>
      <c r="Y511" s="2"/>
      <c r="Z511" s="3"/>
      <c r="AA511" s="3"/>
      <c r="AD511" s="3"/>
      <c r="AE511" s="3"/>
      <c r="AF511" s="3"/>
      <c r="AG511" s="3"/>
    </row>
    <row r="512" spans="5:33">
      <c r="E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W512" s="2"/>
      <c r="X512" s="2"/>
      <c r="Y512" s="2"/>
      <c r="Z512" s="3"/>
      <c r="AA512" s="3"/>
      <c r="AD512" s="3"/>
      <c r="AE512" s="3"/>
      <c r="AF512" s="3"/>
      <c r="AG512" s="3"/>
    </row>
    <row r="513" spans="5:33">
      <c r="E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W513" s="2"/>
      <c r="X513" s="2"/>
      <c r="Y513" s="2"/>
      <c r="Z513" s="3"/>
      <c r="AA513" s="3"/>
      <c r="AD513" s="3"/>
      <c r="AE513" s="3"/>
      <c r="AF513" s="3"/>
      <c r="AG513" s="3"/>
    </row>
    <row r="514" spans="5:33">
      <c r="E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W514" s="2"/>
      <c r="X514" s="2"/>
      <c r="Y514" s="2"/>
      <c r="Z514" s="3"/>
      <c r="AA514" s="3"/>
      <c r="AD514" s="3"/>
      <c r="AE514" s="3"/>
      <c r="AF514" s="3"/>
      <c r="AG514" s="3"/>
    </row>
    <row r="515" spans="5:33">
      <c r="E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W515" s="2"/>
      <c r="X515" s="2"/>
      <c r="Y515" s="2"/>
      <c r="Z515" s="3"/>
      <c r="AA515" s="3"/>
      <c r="AD515" s="3"/>
      <c r="AE515" s="3"/>
      <c r="AF515" s="3"/>
      <c r="AG515" s="3"/>
    </row>
    <row r="516" spans="5:33">
      <c r="E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W516" s="2"/>
      <c r="X516" s="2"/>
      <c r="Y516" s="2"/>
      <c r="Z516" s="3"/>
      <c r="AA516" s="3"/>
      <c r="AD516" s="3"/>
      <c r="AE516" s="3"/>
      <c r="AF516" s="3"/>
      <c r="AG516" s="3"/>
    </row>
    <row r="517" spans="5:33">
      <c r="E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W517" s="2"/>
      <c r="X517" s="2"/>
      <c r="Y517" s="2"/>
      <c r="Z517" s="3"/>
      <c r="AA517" s="3"/>
      <c r="AD517" s="3"/>
      <c r="AE517" s="3"/>
      <c r="AF517" s="3"/>
      <c r="AG517" s="3"/>
    </row>
    <row r="518" spans="5:33">
      <c r="E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W518" s="2"/>
      <c r="X518" s="2"/>
      <c r="Y518" s="2"/>
      <c r="Z518" s="3"/>
      <c r="AA518" s="3"/>
      <c r="AD518" s="3"/>
      <c r="AE518" s="3"/>
      <c r="AF518" s="3"/>
      <c r="AG518" s="3"/>
    </row>
    <row r="519" spans="5:33">
      <c r="E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W519" s="2"/>
      <c r="X519" s="2"/>
      <c r="Y519" s="2"/>
      <c r="Z519" s="3"/>
      <c r="AA519" s="3"/>
      <c r="AD519" s="3"/>
      <c r="AE519" s="3"/>
      <c r="AF519" s="3"/>
      <c r="AG519" s="3"/>
    </row>
    <row r="520" spans="5:33">
      <c r="E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W520" s="2"/>
      <c r="X520" s="2"/>
      <c r="Y520" s="2"/>
      <c r="Z520" s="3"/>
      <c r="AA520" s="3"/>
      <c r="AD520" s="3"/>
      <c r="AE520" s="3"/>
      <c r="AF520" s="3"/>
      <c r="AG520" s="3"/>
    </row>
    <row r="521" spans="5:33">
      <c r="E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W521" s="2"/>
      <c r="X521" s="2"/>
      <c r="Y521" s="2"/>
      <c r="Z521" s="3"/>
      <c r="AA521" s="3"/>
      <c r="AD521" s="3"/>
      <c r="AE521" s="3"/>
      <c r="AF521" s="3"/>
      <c r="AG521" s="3"/>
    </row>
    <row r="522" spans="5:33">
      <c r="E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W522" s="2"/>
      <c r="X522" s="2"/>
      <c r="Y522" s="2"/>
      <c r="Z522" s="3"/>
      <c r="AA522" s="3"/>
      <c r="AD522" s="3"/>
      <c r="AE522" s="3"/>
      <c r="AF522" s="3"/>
      <c r="AG522" s="3"/>
    </row>
    <row r="523" spans="5:33">
      <c r="E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W523" s="2"/>
      <c r="X523" s="2"/>
      <c r="Y523" s="2"/>
      <c r="Z523" s="3"/>
      <c r="AA523" s="3"/>
      <c r="AD523" s="3"/>
      <c r="AE523" s="3"/>
      <c r="AF523" s="3"/>
      <c r="AG523" s="3"/>
    </row>
    <row r="524" spans="5:33">
      <c r="E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W524" s="2"/>
      <c r="X524" s="2"/>
      <c r="Y524" s="2"/>
      <c r="Z524" s="3"/>
      <c r="AA524" s="3"/>
      <c r="AD524" s="3"/>
      <c r="AE524" s="3"/>
      <c r="AF524" s="3"/>
      <c r="AG524" s="3"/>
    </row>
    <row r="525" spans="5:33">
      <c r="E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W525" s="2"/>
      <c r="X525" s="2"/>
      <c r="Y525" s="2"/>
      <c r="Z525" s="3"/>
      <c r="AA525" s="3"/>
      <c r="AD525" s="3"/>
      <c r="AE525" s="3"/>
      <c r="AF525" s="3"/>
      <c r="AG525" s="3"/>
    </row>
    <row r="526" spans="5:33">
      <c r="E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W526" s="2"/>
      <c r="X526" s="2"/>
      <c r="Y526" s="2"/>
      <c r="Z526" s="3"/>
      <c r="AA526" s="3"/>
      <c r="AD526" s="3"/>
      <c r="AE526" s="3"/>
      <c r="AF526" s="3"/>
      <c r="AG526" s="3"/>
    </row>
    <row r="527" spans="5:33">
      <c r="E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W527" s="2"/>
      <c r="X527" s="2"/>
      <c r="Y527" s="2"/>
      <c r="Z527" s="3"/>
      <c r="AA527" s="3"/>
      <c r="AD527" s="3"/>
      <c r="AE527" s="3"/>
      <c r="AF527" s="3"/>
      <c r="AG527" s="3"/>
    </row>
    <row r="528" spans="5:33">
      <c r="E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W528" s="2"/>
      <c r="X528" s="2"/>
      <c r="Y528" s="2"/>
      <c r="Z528" s="3"/>
      <c r="AA528" s="3"/>
      <c r="AD528" s="3"/>
      <c r="AE528" s="3"/>
      <c r="AF528" s="3"/>
      <c r="AG528" s="3"/>
    </row>
    <row r="529" spans="5:33">
      <c r="E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W529" s="2"/>
      <c r="X529" s="2"/>
      <c r="Y529" s="2"/>
      <c r="Z529" s="3"/>
      <c r="AA529" s="3"/>
      <c r="AD529" s="3"/>
      <c r="AE529" s="3"/>
      <c r="AF529" s="3"/>
      <c r="AG529" s="3"/>
    </row>
    <row r="530" spans="5:33">
      <c r="E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W530" s="2"/>
      <c r="X530" s="2"/>
      <c r="Y530" s="2"/>
      <c r="Z530" s="3"/>
      <c r="AA530" s="3"/>
      <c r="AD530" s="3"/>
      <c r="AE530" s="3"/>
      <c r="AF530" s="3"/>
      <c r="AG530" s="3"/>
    </row>
    <row r="531" spans="5:33">
      <c r="E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W531" s="2"/>
      <c r="X531" s="2"/>
      <c r="Y531" s="2"/>
      <c r="Z531" s="3"/>
      <c r="AA531" s="3"/>
      <c r="AD531" s="3"/>
      <c r="AE531" s="3"/>
      <c r="AF531" s="3"/>
      <c r="AG531" s="3"/>
    </row>
    <row r="532" spans="5:33">
      <c r="E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W532" s="2"/>
      <c r="X532" s="2"/>
      <c r="Y532" s="2"/>
      <c r="Z532" s="3"/>
      <c r="AA532" s="3"/>
      <c r="AD532" s="3"/>
      <c r="AE532" s="3"/>
      <c r="AF532" s="3"/>
      <c r="AG532" s="3"/>
    </row>
    <row r="533" spans="5:33">
      <c r="E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W533" s="2"/>
      <c r="X533" s="2"/>
      <c r="Y533" s="2"/>
      <c r="Z533" s="3"/>
      <c r="AA533" s="3"/>
      <c r="AD533" s="3"/>
      <c r="AE533" s="3"/>
      <c r="AF533" s="3"/>
      <c r="AG533" s="3"/>
    </row>
    <row r="534" spans="5:33">
      <c r="E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W534" s="2"/>
      <c r="X534" s="2"/>
      <c r="Y534" s="2"/>
      <c r="Z534" s="3"/>
      <c r="AA534" s="3"/>
      <c r="AD534" s="3"/>
      <c r="AE534" s="3"/>
      <c r="AF534" s="3"/>
      <c r="AG534" s="3"/>
    </row>
    <row r="535" spans="5:33">
      <c r="E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W535" s="2"/>
      <c r="X535" s="2"/>
      <c r="Y535" s="2"/>
      <c r="Z535" s="3"/>
      <c r="AA535" s="3"/>
      <c r="AD535" s="3"/>
      <c r="AE535" s="3"/>
      <c r="AF535" s="3"/>
      <c r="AG535" s="3"/>
    </row>
    <row r="536" spans="5:33">
      <c r="E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W536" s="2"/>
      <c r="X536" s="2"/>
      <c r="Y536" s="2"/>
      <c r="Z536" s="3"/>
      <c r="AA536" s="3"/>
      <c r="AD536" s="3"/>
      <c r="AE536" s="3"/>
      <c r="AF536" s="3"/>
      <c r="AG536" s="3"/>
    </row>
    <row r="537" spans="5:33">
      <c r="E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W537" s="2"/>
      <c r="X537" s="2"/>
      <c r="Y537" s="2"/>
      <c r="Z537" s="3"/>
      <c r="AA537" s="3"/>
      <c r="AD537" s="3"/>
      <c r="AE537" s="3"/>
      <c r="AF537" s="3"/>
      <c r="AG537" s="3"/>
    </row>
    <row r="538" spans="5:33">
      <c r="E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W538" s="2"/>
      <c r="X538" s="2"/>
      <c r="Y538" s="2"/>
      <c r="Z538" s="3"/>
      <c r="AA538" s="3"/>
      <c r="AD538" s="3"/>
      <c r="AE538" s="3"/>
      <c r="AF538" s="3"/>
      <c r="AG538" s="3"/>
    </row>
    <row r="539" spans="5:33">
      <c r="E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W539" s="2"/>
      <c r="X539" s="2"/>
      <c r="Y539" s="2"/>
      <c r="Z539" s="3"/>
      <c r="AA539" s="3"/>
      <c r="AD539" s="3"/>
      <c r="AE539" s="3"/>
      <c r="AF539" s="3"/>
      <c r="AG539" s="3"/>
    </row>
    <row r="540" spans="5:33">
      <c r="E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W540" s="2"/>
      <c r="X540" s="2"/>
      <c r="Y540" s="2"/>
      <c r="Z540" s="3"/>
      <c r="AA540" s="3"/>
      <c r="AD540" s="3"/>
      <c r="AE540" s="3"/>
      <c r="AF540" s="3"/>
      <c r="AG540" s="3"/>
    </row>
    <row r="541" spans="5:33">
      <c r="E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W541" s="2"/>
      <c r="X541" s="2"/>
      <c r="Y541" s="2"/>
      <c r="Z541" s="3"/>
      <c r="AA541" s="3"/>
      <c r="AD541" s="3"/>
      <c r="AE541" s="3"/>
      <c r="AF541" s="3"/>
      <c r="AG541" s="3"/>
    </row>
    <row r="542" spans="5:33">
      <c r="E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W542" s="2"/>
      <c r="X542" s="2"/>
      <c r="Y542" s="2"/>
      <c r="Z542" s="3"/>
      <c r="AA542" s="3"/>
      <c r="AD542" s="3"/>
      <c r="AE542" s="3"/>
      <c r="AF542" s="3"/>
      <c r="AG542" s="3"/>
    </row>
    <row r="543" spans="5:33">
      <c r="E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W543" s="2"/>
      <c r="X543" s="2"/>
      <c r="Y543" s="2"/>
      <c r="Z543" s="3"/>
      <c r="AA543" s="3"/>
      <c r="AD543" s="3"/>
      <c r="AE543" s="3"/>
      <c r="AF543" s="3"/>
      <c r="AG543" s="3"/>
    </row>
    <row r="544" spans="5:33">
      <c r="E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W544" s="2"/>
      <c r="X544" s="2"/>
      <c r="Y544" s="2"/>
      <c r="Z544" s="3"/>
      <c r="AA544" s="3"/>
      <c r="AD544" s="3"/>
      <c r="AE544" s="3"/>
      <c r="AF544" s="3"/>
      <c r="AG544" s="3"/>
    </row>
    <row r="545" spans="5:33">
      <c r="E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W545" s="2"/>
      <c r="X545" s="2"/>
      <c r="Y545" s="2"/>
      <c r="Z545" s="3"/>
      <c r="AA545" s="3"/>
      <c r="AD545" s="3"/>
      <c r="AE545" s="3"/>
      <c r="AF545" s="3"/>
      <c r="AG545" s="3"/>
    </row>
    <row r="546" spans="5:33">
      <c r="E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W546" s="2"/>
      <c r="X546" s="2"/>
      <c r="Y546" s="2"/>
      <c r="Z546" s="3"/>
      <c r="AA546" s="3"/>
      <c r="AD546" s="3"/>
      <c r="AE546" s="3"/>
      <c r="AF546" s="3"/>
      <c r="AG546" s="3"/>
    </row>
    <row r="547" spans="5:33">
      <c r="E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W547" s="2"/>
      <c r="X547" s="2"/>
      <c r="Y547" s="2"/>
      <c r="Z547" s="3"/>
      <c r="AA547" s="3"/>
      <c r="AD547" s="3"/>
      <c r="AE547" s="3"/>
      <c r="AF547" s="3"/>
      <c r="AG547" s="3"/>
    </row>
    <row r="548" spans="5:33">
      <c r="E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W548" s="2"/>
      <c r="X548" s="2"/>
      <c r="Y548" s="2"/>
      <c r="Z548" s="3"/>
      <c r="AA548" s="3"/>
      <c r="AD548" s="3"/>
      <c r="AE548" s="3"/>
      <c r="AF548" s="3"/>
      <c r="AG548" s="3"/>
    </row>
    <row r="549" spans="5:33">
      <c r="E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W549" s="2"/>
      <c r="X549" s="2"/>
      <c r="Y549" s="2"/>
      <c r="Z549" s="3"/>
      <c r="AA549" s="3"/>
      <c r="AD549" s="3"/>
      <c r="AE549" s="3"/>
      <c r="AF549" s="3"/>
      <c r="AG549" s="3"/>
    </row>
    <row r="550" spans="5:33">
      <c r="E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W550" s="2"/>
      <c r="X550" s="2"/>
      <c r="Y550" s="2"/>
      <c r="Z550" s="3"/>
      <c r="AA550" s="3"/>
      <c r="AD550" s="3"/>
      <c r="AE550" s="3"/>
      <c r="AF550" s="3"/>
      <c r="AG550" s="3"/>
    </row>
    <row r="551" spans="5:33">
      <c r="E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W551" s="2"/>
      <c r="X551" s="2"/>
      <c r="Y551" s="2"/>
      <c r="Z551" s="3"/>
      <c r="AA551" s="3"/>
      <c r="AD551" s="3"/>
      <c r="AE551" s="3"/>
      <c r="AF551" s="3"/>
      <c r="AG551" s="3"/>
    </row>
    <row r="552" spans="5:33">
      <c r="E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W552" s="2"/>
      <c r="X552" s="2"/>
      <c r="Y552" s="2"/>
      <c r="Z552" s="3"/>
      <c r="AA552" s="3"/>
      <c r="AD552" s="3"/>
      <c r="AE552" s="3"/>
      <c r="AF552" s="3"/>
      <c r="AG552" s="3"/>
    </row>
    <row r="553" spans="5:33">
      <c r="E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W553" s="2"/>
      <c r="X553" s="2"/>
      <c r="Y553" s="2"/>
      <c r="Z553" s="3"/>
      <c r="AA553" s="3"/>
      <c r="AD553" s="3"/>
      <c r="AE553" s="3"/>
      <c r="AF553" s="3"/>
      <c r="AG553" s="3"/>
    </row>
    <row r="554" spans="5:33">
      <c r="E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W554" s="2"/>
      <c r="X554" s="2"/>
      <c r="Y554" s="2"/>
      <c r="Z554" s="3"/>
      <c r="AA554" s="3"/>
      <c r="AD554" s="3"/>
      <c r="AE554" s="3"/>
      <c r="AF554" s="3"/>
      <c r="AG554" s="3"/>
    </row>
    <row r="555" spans="5:33">
      <c r="E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W555" s="2"/>
      <c r="X555" s="2"/>
      <c r="Y555" s="2"/>
      <c r="Z555" s="3"/>
      <c r="AA555" s="3"/>
      <c r="AD555" s="3"/>
      <c r="AE555" s="3"/>
      <c r="AF555" s="3"/>
      <c r="AG555" s="3"/>
    </row>
    <row r="556" spans="5:33">
      <c r="E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W556" s="2"/>
      <c r="X556" s="2"/>
      <c r="Y556" s="2"/>
      <c r="Z556" s="3"/>
      <c r="AA556" s="3"/>
      <c r="AD556" s="3"/>
      <c r="AE556" s="3"/>
      <c r="AF556" s="3"/>
      <c r="AG556" s="3"/>
    </row>
    <row r="557" spans="5:33">
      <c r="E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W557" s="2"/>
      <c r="X557" s="2"/>
      <c r="Y557" s="2"/>
      <c r="Z557" s="3"/>
      <c r="AA557" s="3"/>
      <c r="AD557" s="3"/>
      <c r="AE557" s="3"/>
      <c r="AF557" s="3"/>
      <c r="AG557" s="3"/>
    </row>
    <row r="558" spans="5:33">
      <c r="E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W558" s="2"/>
      <c r="X558" s="2"/>
      <c r="Y558" s="2"/>
      <c r="Z558" s="3"/>
      <c r="AA558" s="3"/>
      <c r="AD558" s="3"/>
      <c r="AE558" s="3"/>
      <c r="AF558" s="3"/>
      <c r="AG558" s="3"/>
    </row>
    <row r="559" spans="5:33">
      <c r="E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W559" s="2"/>
      <c r="X559" s="2"/>
      <c r="Y559" s="2"/>
      <c r="Z559" s="3"/>
      <c r="AA559" s="3"/>
      <c r="AD559" s="3"/>
      <c r="AE559" s="3"/>
      <c r="AF559" s="3"/>
      <c r="AG559" s="3"/>
    </row>
    <row r="560" spans="5:33">
      <c r="E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W560" s="2"/>
      <c r="X560" s="2"/>
      <c r="Y560" s="2"/>
      <c r="Z560" s="3"/>
      <c r="AD560" s="3"/>
      <c r="AE560" s="3"/>
      <c r="AF560" s="3"/>
      <c r="AG560" s="3"/>
    </row>
    <row r="561" spans="5:33">
      <c r="E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W561" s="2"/>
      <c r="X561" s="2"/>
      <c r="Y561" s="2"/>
      <c r="Z561" s="3"/>
      <c r="AD561" s="3"/>
      <c r="AE561" s="3"/>
      <c r="AF561" s="3"/>
      <c r="AG561" s="3"/>
    </row>
    <row r="562" spans="5:33">
      <c r="E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W562" s="2"/>
      <c r="X562" s="2"/>
      <c r="Y562" s="2"/>
      <c r="Z562" s="3"/>
      <c r="AD562" s="3"/>
      <c r="AE562" s="3"/>
      <c r="AF562" s="3"/>
      <c r="AG562" s="3"/>
    </row>
    <row r="563" spans="5:33">
      <c r="E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W563" s="2"/>
      <c r="X563" s="2"/>
      <c r="Y563" s="2"/>
      <c r="Z563" s="3"/>
      <c r="AD563" s="3"/>
      <c r="AE563" s="3"/>
      <c r="AF563" s="3"/>
      <c r="AG563" s="3"/>
    </row>
    <row r="564" spans="5:33">
      <c r="E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W564" s="2"/>
      <c r="X564" s="2"/>
      <c r="Y564" s="2"/>
      <c r="Z564" s="3"/>
      <c r="AD564" s="3"/>
      <c r="AE564" s="3"/>
      <c r="AF564" s="3"/>
      <c r="AG564" s="3"/>
    </row>
    <row r="565" spans="5:33">
      <c r="E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W565" s="2"/>
      <c r="X565" s="2"/>
      <c r="Y565" s="2"/>
      <c r="Z565" s="3"/>
      <c r="AD565" s="3"/>
      <c r="AE565" s="3"/>
      <c r="AF565" s="3"/>
      <c r="AG565" s="3"/>
    </row>
    <row r="566" spans="5:33">
      <c r="E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W566" s="2"/>
      <c r="X566" s="2"/>
      <c r="Y566" s="2"/>
      <c r="Z566" s="3"/>
      <c r="AD566" s="3"/>
      <c r="AE566" s="3"/>
      <c r="AF566" s="3"/>
      <c r="AG566" s="3"/>
    </row>
    <row r="567" spans="5:33">
      <c r="E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W567" s="2"/>
      <c r="X567" s="2"/>
      <c r="Y567" s="2"/>
      <c r="Z567" s="3"/>
      <c r="AD567" s="3"/>
      <c r="AE567" s="3"/>
      <c r="AF567" s="3"/>
      <c r="AG567" s="3"/>
    </row>
    <row r="568" spans="5:33">
      <c r="E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W568" s="2"/>
      <c r="X568" s="2"/>
      <c r="Y568" s="2"/>
      <c r="Z568" s="3"/>
      <c r="AD568" s="3"/>
      <c r="AE568" s="3"/>
      <c r="AF568" s="3"/>
      <c r="AG568" s="3"/>
    </row>
    <row r="569" spans="5:33">
      <c r="E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W569" s="2"/>
      <c r="X569" s="2"/>
      <c r="Y569" s="2"/>
      <c r="Z569" s="3"/>
      <c r="AD569" s="3"/>
      <c r="AE569" s="3"/>
      <c r="AF569" s="3"/>
      <c r="AG569" s="3"/>
    </row>
    <row r="570" spans="5:33">
      <c r="E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W570" s="2"/>
      <c r="X570" s="2"/>
      <c r="Y570" s="2"/>
      <c r="Z570" s="3"/>
      <c r="AD570" s="3"/>
      <c r="AE570" s="3"/>
      <c r="AF570" s="3"/>
      <c r="AG570" s="3"/>
    </row>
    <row r="571" spans="5:33">
      <c r="E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W571" s="2"/>
      <c r="X571" s="2"/>
      <c r="Y571" s="2"/>
      <c r="Z571" s="3"/>
      <c r="AE571" s="3"/>
      <c r="AF571" s="3"/>
      <c r="AG571" s="3"/>
    </row>
    <row r="572" spans="5:33">
      <c r="E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W572" s="2"/>
      <c r="X572" s="2"/>
      <c r="Y572" s="2"/>
      <c r="Z572" s="3"/>
      <c r="AE572" s="3"/>
      <c r="AF572" s="3"/>
      <c r="AG572" s="3"/>
    </row>
    <row r="573" spans="5:33">
      <c r="E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W573" s="2"/>
      <c r="X573" s="2"/>
      <c r="Y573" s="2"/>
      <c r="Z573" s="3"/>
      <c r="AE573" s="3"/>
      <c r="AF573" s="3"/>
      <c r="AG573" s="3"/>
    </row>
    <row r="574" spans="5:33">
      <c r="E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W574" s="2"/>
      <c r="X574" s="2"/>
      <c r="Y574" s="2"/>
      <c r="Z574" s="3"/>
      <c r="AE574" s="3"/>
      <c r="AF574" s="3"/>
      <c r="AG574" s="3"/>
    </row>
    <row r="575" spans="5:33">
      <c r="E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W575" s="2"/>
      <c r="X575" s="2"/>
      <c r="Y575" s="2"/>
      <c r="Z575" s="3"/>
      <c r="AE575" s="3"/>
      <c r="AF575" s="3"/>
      <c r="AG575" s="3"/>
    </row>
    <row r="576" spans="5:33">
      <c r="E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W576" s="2"/>
      <c r="X576" s="2"/>
      <c r="Y576" s="2"/>
      <c r="Z576" s="3"/>
      <c r="AE576" s="3"/>
      <c r="AF576" s="3"/>
      <c r="AG576" s="3"/>
    </row>
    <row r="577" spans="5:33">
      <c r="E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W577" s="2"/>
      <c r="X577" s="2"/>
      <c r="Y577" s="2"/>
      <c r="Z577" s="3"/>
      <c r="AE577" s="3"/>
      <c r="AF577" s="3"/>
      <c r="AG577" s="3"/>
    </row>
    <row r="578" spans="5:33">
      <c r="E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W578" s="2"/>
      <c r="X578" s="2"/>
      <c r="Y578" s="2"/>
      <c r="Z578" s="3"/>
      <c r="AE578" s="3"/>
      <c r="AF578" s="3"/>
      <c r="AG578" s="3"/>
    </row>
    <row r="579" spans="5:33">
      <c r="E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W579" s="2"/>
      <c r="X579" s="2"/>
      <c r="Y579" s="2"/>
      <c r="Z579" s="3"/>
      <c r="AE579" s="3"/>
      <c r="AF579" s="3"/>
      <c r="AG579" s="3"/>
    </row>
    <row r="580" spans="5:33">
      <c r="E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W580" s="2"/>
      <c r="X580" s="2"/>
      <c r="Y580" s="2"/>
      <c r="Z580" s="3"/>
      <c r="AE580" s="3"/>
      <c r="AF580" s="3"/>
      <c r="AG580" s="3"/>
    </row>
    <row r="581" spans="5:33">
      <c r="E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W581" s="2"/>
      <c r="X581" s="2"/>
      <c r="Y581" s="2"/>
      <c r="Z581" s="3"/>
      <c r="AE581" s="3"/>
      <c r="AF581" s="3"/>
      <c r="AG581" s="3"/>
    </row>
    <row r="582" spans="5:33">
      <c r="E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W582" s="2"/>
      <c r="X582" s="2"/>
      <c r="Y582" s="2"/>
      <c r="Z582" s="3"/>
      <c r="AE582" s="3"/>
      <c r="AF582" s="3"/>
      <c r="AG582" s="3"/>
    </row>
    <row r="583" spans="5:33">
      <c r="E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W583" s="2"/>
      <c r="X583" s="2"/>
      <c r="Y583" s="2"/>
      <c r="Z583" s="3"/>
      <c r="AE583" s="3"/>
      <c r="AF583" s="3"/>
      <c r="AG583" s="3"/>
    </row>
    <row r="584" spans="5:33">
      <c r="E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W584" s="2"/>
      <c r="X584" s="2"/>
      <c r="Y584" s="2"/>
      <c r="Z584" s="3"/>
      <c r="AE584" s="3"/>
      <c r="AF584" s="3"/>
      <c r="AG584" s="3"/>
    </row>
    <row r="585" spans="5:33">
      <c r="E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W585" s="2"/>
      <c r="X585" s="2"/>
      <c r="Y585" s="2"/>
      <c r="Z585" s="3"/>
      <c r="AE585" s="3"/>
      <c r="AF585" s="3"/>
      <c r="AG585" s="3"/>
    </row>
    <row r="586" spans="5:33">
      <c r="E586" s="2"/>
      <c r="G586" s="3"/>
      <c r="T586" s="1"/>
      <c r="U586" s="1"/>
      <c r="V586" s="1"/>
    </row>
    <row r="587" spans="5:33">
      <c r="E587" s="2"/>
      <c r="G587" s="3"/>
      <c r="T587" s="1"/>
      <c r="U587" s="1"/>
      <c r="V587" s="1"/>
    </row>
    <row r="588" spans="5:33">
      <c r="E588" s="2"/>
      <c r="G588" s="3"/>
      <c r="T588" s="1"/>
      <c r="U588" s="1"/>
      <c r="V588" s="1"/>
    </row>
    <row r="589" spans="5:33">
      <c r="E589" s="2"/>
      <c r="G589" s="3"/>
      <c r="T589" s="1"/>
      <c r="U589" s="1"/>
      <c r="V589" s="1"/>
    </row>
    <row r="590" spans="5:33">
      <c r="E590" s="2"/>
      <c r="G590" s="3"/>
      <c r="T590" s="1"/>
      <c r="U590" s="1"/>
      <c r="V590" s="1"/>
    </row>
    <row r="591" spans="5:33">
      <c r="E591" s="2"/>
      <c r="G591" s="3"/>
      <c r="T591" s="1"/>
      <c r="U591" s="1"/>
      <c r="V591" s="1"/>
    </row>
    <row r="592" spans="5:33">
      <c r="E592" s="2"/>
      <c r="G592" s="3"/>
      <c r="T592" s="1"/>
      <c r="U592" s="1"/>
      <c r="V592" s="1"/>
    </row>
    <row r="593" spans="5:22">
      <c r="E593" s="2"/>
      <c r="G593" s="3"/>
      <c r="T593" s="1"/>
      <c r="U593" s="1"/>
      <c r="V593" s="1"/>
    </row>
    <row r="594" spans="5:22">
      <c r="E594" s="2"/>
      <c r="G594" s="3"/>
      <c r="T594" s="1"/>
      <c r="U594" s="1"/>
      <c r="V594" s="1"/>
    </row>
    <row r="595" spans="5:22">
      <c r="E595" s="2"/>
      <c r="G595" s="3"/>
      <c r="T595" s="1"/>
      <c r="U595" s="1"/>
      <c r="V595" s="1"/>
    </row>
    <row r="596" spans="5:22">
      <c r="E596" s="2"/>
      <c r="G596" s="3"/>
      <c r="T596" s="1"/>
      <c r="U596" s="1"/>
      <c r="V596" s="1"/>
    </row>
    <row r="597" spans="5:22">
      <c r="E597" s="2"/>
      <c r="G597" s="3"/>
      <c r="T597" s="1"/>
      <c r="U597" s="1"/>
      <c r="V597" s="1"/>
    </row>
    <row r="598" spans="5:22">
      <c r="E598" s="2"/>
      <c r="G598" s="3"/>
      <c r="T598" s="1"/>
      <c r="U598" s="1"/>
      <c r="V598" s="1"/>
    </row>
    <row r="599" spans="5:22">
      <c r="E599" s="2"/>
      <c r="G599" s="3"/>
      <c r="T599" s="1"/>
      <c r="U599" s="1"/>
      <c r="V599" s="1"/>
    </row>
    <row r="600" spans="5:22">
      <c r="E600" s="2"/>
      <c r="G600" s="3"/>
      <c r="T600" s="1"/>
      <c r="U600" s="1"/>
      <c r="V600" s="1"/>
    </row>
    <row r="601" spans="5:22">
      <c r="E601" s="2"/>
      <c r="G601" s="3"/>
      <c r="T601" s="1"/>
      <c r="U601" s="1"/>
      <c r="V601" s="1"/>
    </row>
    <row r="602" spans="5:22">
      <c r="E602" s="2"/>
      <c r="G602" s="3"/>
      <c r="T602" s="1"/>
      <c r="U602" s="1"/>
      <c r="V602" s="1"/>
    </row>
    <row r="603" spans="5:22">
      <c r="E603" s="2"/>
      <c r="G603" s="3"/>
      <c r="T603" s="1"/>
      <c r="U603" s="1"/>
      <c r="V603" s="1"/>
    </row>
    <row r="604" spans="5:22">
      <c r="E604" s="2"/>
      <c r="G604" s="3"/>
      <c r="T604" s="1"/>
      <c r="U604" s="1"/>
      <c r="V604" s="1"/>
    </row>
    <row r="605" spans="5:22">
      <c r="E605" s="2"/>
      <c r="G605" s="3"/>
      <c r="T605" s="1"/>
      <c r="U605" s="1"/>
      <c r="V605" s="1"/>
    </row>
    <row r="606" spans="5:22">
      <c r="E606" s="2"/>
      <c r="G606" s="3"/>
      <c r="T606" s="1"/>
      <c r="U606" s="1"/>
      <c r="V606" s="1"/>
    </row>
    <row r="607" spans="5:22">
      <c r="E607" s="2"/>
      <c r="G607" s="3"/>
      <c r="T607" s="1"/>
      <c r="U607" s="1"/>
      <c r="V607" s="1"/>
    </row>
    <row r="608" spans="5:22">
      <c r="E608" s="2"/>
      <c r="G608" s="3"/>
      <c r="T608" s="1"/>
      <c r="U608" s="1"/>
      <c r="V608" s="1"/>
    </row>
    <row r="609" spans="5:22">
      <c r="E609" s="2"/>
      <c r="G609" s="3"/>
      <c r="T609" s="1"/>
      <c r="U609" s="1"/>
      <c r="V609" s="1"/>
    </row>
    <row r="610" spans="5:22">
      <c r="E610" s="2"/>
      <c r="G610" s="3"/>
      <c r="T610" s="1"/>
      <c r="U610" s="1"/>
      <c r="V610" s="1"/>
    </row>
    <row r="611" spans="5:22">
      <c r="E611" s="2"/>
      <c r="G611" s="3"/>
      <c r="T611" s="1"/>
      <c r="U611" s="1"/>
      <c r="V611" s="1"/>
    </row>
    <row r="612" spans="5:22">
      <c r="E612" s="2"/>
      <c r="G612" s="3"/>
      <c r="T612" s="1"/>
      <c r="U612" s="1"/>
      <c r="V612" s="1"/>
    </row>
    <row r="613" spans="5:22">
      <c r="E613" s="2"/>
      <c r="G613" s="3"/>
      <c r="T613" s="1"/>
      <c r="U613" s="1"/>
      <c r="V613" s="1"/>
    </row>
    <row r="614" spans="5:22">
      <c r="E614" s="2"/>
      <c r="G614" s="3"/>
      <c r="T614" s="1"/>
      <c r="U614" s="1"/>
      <c r="V614" s="1"/>
    </row>
    <row r="615" spans="5:22">
      <c r="E615" s="2"/>
      <c r="G615" s="3"/>
      <c r="T615" s="1"/>
      <c r="U615" s="1"/>
      <c r="V615" s="1"/>
    </row>
    <row r="616" spans="5:22">
      <c r="E616" s="2"/>
      <c r="G616" s="3"/>
      <c r="T616" s="1"/>
      <c r="U616" s="1"/>
      <c r="V616" s="1"/>
    </row>
    <row r="617" spans="5:22">
      <c r="E617" s="2"/>
      <c r="G617" s="3"/>
      <c r="T617" s="1"/>
      <c r="U617" s="1"/>
      <c r="V617" s="1"/>
    </row>
    <row r="618" spans="5:22">
      <c r="E618" s="2"/>
      <c r="G618" s="3"/>
      <c r="T618" s="1"/>
      <c r="U618" s="1"/>
      <c r="V618" s="1"/>
    </row>
    <row r="619" spans="5:22">
      <c r="E619" s="2"/>
      <c r="G619" s="3"/>
      <c r="T619" s="1"/>
      <c r="U619" s="1"/>
      <c r="V619" s="1"/>
    </row>
    <row r="620" spans="5:22">
      <c r="E620" s="2"/>
      <c r="G620" s="3"/>
      <c r="T620" s="1"/>
      <c r="U620" s="1"/>
      <c r="V620" s="1"/>
    </row>
    <row r="621" spans="5:22">
      <c r="E621" s="2"/>
      <c r="G621" s="3"/>
      <c r="T621" s="1"/>
      <c r="U621" s="1"/>
      <c r="V621" s="1"/>
    </row>
    <row r="622" spans="5:22">
      <c r="E622" s="2"/>
      <c r="G622" s="3"/>
      <c r="T622" s="1"/>
      <c r="U622" s="1"/>
      <c r="V622" s="1"/>
    </row>
    <row r="623" spans="5:22">
      <c r="E623" s="2"/>
      <c r="G623" s="3"/>
      <c r="T623" s="1"/>
      <c r="U623" s="1"/>
      <c r="V623" s="1"/>
    </row>
    <row r="624" spans="5:22">
      <c r="E624" s="2"/>
      <c r="G624" s="3"/>
      <c r="T624" s="1"/>
      <c r="U624" s="1"/>
      <c r="V624" s="1"/>
    </row>
    <row r="625" spans="5:22">
      <c r="E625" s="2"/>
      <c r="G625" s="3"/>
      <c r="T625" s="1"/>
      <c r="U625" s="1"/>
      <c r="V625" s="1"/>
    </row>
    <row r="626" spans="5:22">
      <c r="E626" s="2"/>
      <c r="G626" s="3"/>
      <c r="T626" s="1"/>
      <c r="U626" s="1"/>
      <c r="V626" s="1"/>
    </row>
    <row r="627" spans="5:22">
      <c r="E627" s="2"/>
      <c r="G627" s="3"/>
      <c r="T627" s="1"/>
      <c r="U627" s="1"/>
      <c r="V627" s="1"/>
    </row>
    <row r="628" spans="5:22">
      <c r="E628" s="2"/>
      <c r="G628" s="3"/>
      <c r="T628" s="1"/>
      <c r="U628" s="1"/>
      <c r="V628" s="1"/>
    </row>
    <row r="629" spans="5:22">
      <c r="E629" s="2"/>
      <c r="G629" s="3"/>
      <c r="T629" s="1"/>
      <c r="U629" s="1"/>
      <c r="V629" s="1"/>
    </row>
    <row r="630" spans="5:22">
      <c r="E630" s="2"/>
      <c r="G630" s="3"/>
      <c r="T630" s="1"/>
      <c r="U630" s="1"/>
      <c r="V630" s="1"/>
    </row>
    <row r="631" spans="5:22">
      <c r="E631" s="2"/>
      <c r="G631" s="3"/>
      <c r="T631" s="1"/>
      <c r="U631" s="1"/>
      <c r="V631" s="1"/>
    </row>
    <row r="632" spans="5:22">
      <c r="E632" s="2"/>
      <c r="G632" s="3"/>
      <c r="T632" s="1"/>
      <c r="U632" s="1"/>
      <c r="V632" s="1"/>
    </row>
    <row r="633" spans="5:22">
      <c r="E633" s="2"/>
      <c r="G633" s="3"/>
      <c r="T633" s="1"/>
      <c r="U633" s="1"/>
      <c r="V633" s="1"/>
    </row>
    <row r="634" spans="5:22">
      <c r="E634" s="2"/>
      <c r="G634" s="3"/>
      <c r="T634" s="1"/>
      <c r="U634" s="1"/>
      <c r="V634" s="1"/>
    </row>
    <row r="635" spans="5:22">
      <c r="E635" s="2"/>
      <c r="G635" s="3"/>
      <c r="T635" s="1"/>
      <c r="U635" s="1"/>
      <c r="V635" s="1"/>
    </row>
    <row r="636" spans="5:22">
      <c r="E636" s="2"/>
      <c r="G636" s="3"/>
      <c r="T636" s="1"/>
      <c r="U636" s="1"/>
      <c r="V636" s="1"/>
    </row>
    <row r="637" spans="5:22">
      <c r="E637" s="2"/>
      <c r="G637" s="3"/>
      <c r="T637" s="1"/>
      <c r="U637" s="1"/>
      <c r="V637" s="1"/>
    </row>
    <row r="638" spans="5:22">
      <c r="E638" s="2"/>
      <c r="G638" s="3"/>
      <c r="T638" s="1"/>
      <c r="U638" s="1"/>
      <c r="V638" s="1"/>
    </row>
    <row r="639" spans="5:22">
      <c r="E639" s="2"/>
      <c r="G639" s="3"/>
      <c r="T639" s="1"/>
      <c r="U639" s="1"/>
      <c r="V639" s="1"/>
    </row>
    <row r="640" spans="5:22">
      <c r="E640" s="2"/>
      <c r="G640" s="3"/>
      <c r="T640" s="1"/>
      <c r="U640" s="1"/>
      <c r="V640" s="1"/>
    </row>
    <row r="641" spans="5:22">
      <c r="E641" s="2"/>
      <c r="G641" s="3"/>
      <c r="T641" s="1"/>
      <c r="U641" s="1"/>
      <c r="V641" s="1"/>
    </row>
    <row r="642" spans="5:22">
      <c r="E642" s="2"/>
      <c r="G642" s="3"/>
      <c r="T642" s="1"/>
      <c r="U642" s="1"/>
      <c r="V642" s="1"/>
    </row>
    <row r="643" spans="5:22">
      <c r="E643" s="2"/>
      <c r="G643" s="3"/>
      <c r="T643" s="1"/>
      <c r="U643" s="1"/>
      <c r="V643" s="1"/>
    </row>
    <row r="644" spans="5:22">
      <c r="E644" s="2"/>
      <c r="G644" s="3"/>
      <c r="T644" s="1"/>
      <c r="U644" s="1"/>
      <c r="V644" s="1"/>
    </row>
    <row r="645" spans="5:22">
      <c r="E645" s="2"/>
      <c r="G645" s="3"/>
      <c r="T645" s="1"/>
      <c r="U645" s="1"/>
      <c r="V645" s="1"/>
    </row>
    <row r="646" spans="5:22">
      <c r="E646" s="2"/>
      <c r="G646" s="3"/>
      <c r="T646" s="1"/>
      <c r="U646" s="1"/>
      <c r="V646" s="1"/>
    </row>
    <row r="647" spans="5:22">
      <c r="E647" s="2"/>
      <c r="G647" s="3"/>
      <c r="T647" s="1"/>
      <c r="U647" s="1"/>
      <c r="V647" s="1"/>
    </row>
    <row r="648" spans="5:22">
      <c r="E648" s="2"/>
      <c r="G648" s="3"/>
      <c r="T648" s="1"/>
      <c r="U648" s="1"/>
      <c r="V648" s="1"/>
    </row>
    <row r="649" spans="5:22">
      <c r="E649" s="2"/>
      <c r="G649" s="3"/>
      <c r="T649" s="1"/>
      <c r="U649" s="1"/>
      <c r="V649" s="1"/>
    </row>
    <row r="650" spans="5:22">
      <c r="E650" s="2"/>
      <c r="G650" s="3"/>
      <c r="T650" s="1"/>
      <c r="U650" s="1"/>
      <c r="V650" s="1"/>
    </row>
    <row r="651" spans="5:22">
      <c r="E651" s="2"/>
      <c r="G651" s="3"/>
      <c r="T651" s="1"/>
      <c r="U651" s="1"/>
      <c r="V651" s="1"/>
    </row>
    <row r="652" spans="5:22">
      <c r="E652" s="2"/>
      <c r="G652" s="3"/>
      <c r="T652" s="1"/>
      <c r="U652" s="1"/>
      <c r="V652" s="1"/>
    </row>
    <row r="653" spans="5:22">
      <c r="E653" s="2"/>
      <c r="G653" s="3"/>
      <c r="T653" s="1"/>
      <c r="U653" s="1"/>
      <c r="V653" s="1"/>
    </row>
    <row r="654" spans="5:22">
      <c r="E654" s="2"/>
      <c r="G654" s="3"/>
      <c r="T654" s="1"/>
      <c r="U654" s="1"/>
      <c r="V654" s="1"/>
    </row>
    <row r="655" spans="5:22">
      <c r="E655" s="2"/>
      <c r="G655" s="3"/>
      <c r="T655" s="1"/>
      <c r="U655" s="1"/>
      <c r="V655" s="1"/>
    </row>
    <row r="656" spans="5:22">
      <c r="E656" s="2"/>
      <c r="G656" s="3"/>
      <c r="T656" s="1"/>
      <c r="U656" s="1"/>
      <c r="V656" s="1"/>
    </row>
    <row r="657" spans="5:22">
      <c r="E657" s="2"/>
      <c r="G657" s="3"/>
      <c r="T657" s="1"/>
      <c r="U657" s="1"/>
      <c r="V657" s="1"/>
    </row>
    <row r="658" spans="5:22">
      <c r="E658" s="2"/>
      <c r="G658" s="3"/>
      <c r="T658" s="1"/>
      <c r="U658" s="1"/>
      <c r="V658" s="1"/>
    </row>
    <row r="659" spans="5:22">
      <c r="E659" s="2"/>
      <c r="G659" s="3"/>
      <c r="T659" s="1"/>
      <c r="U659" s="1"/>
      <c r="V659" s="1"/>
    </row>
    <row r="660" spans="5:22">
      <c r="E660" s="2"/>
      <c r="G660" s="3"/>
      <c r="T660" s="1"/>
      <c r="U660" s="1"/>
      <c r="V660" s="1"/>
    </row>
    <row r="661" spans="5:22">
      <c r="E661" s="2"/>
      <c r="G661" s="3"/>
      <c r="T661" s="1"/>
      <c r="U661" s="1"/>
      <c r="V661" s="1"/>
    </row>
    <row r="662" spans="5:22">
      <c r="E662" s="2"/>
      <c r="G662" s="3"/>
      <c r="T662" s="1"/>
      <c r="U662" s="1"/>
      <c r="V662" s="1"/>
    </row>
    <row r="663" spans="5:22">
      <c r="E663" s="2"/>
      <c r="G663" s="3"/>
      <c r="T663" s="1"/>
      <c r="U663" s="1"/>
      <c r="V663" s="1"/>
    </row>
    <row r="664" spans="5:22">
      <c r="E664" s="2"/>
      <c r="G664" s="3"/>
      <c r="T664" s="1"/>
      <c r="U664" s="1"/>
      <c r="V664" s="1"/>
    </row>
    <row r="665" spans="5:22">
      <c r="E665" s="2"/>
      <c r="G665" s="3"/>
      <c r="T665" s="1"/>
      <c r="U665" s="1"/>
      <c r="V665" s="1"/>
    </row>
    <row r="666" spans="5:22">
      <c r="E666" s="2"/>
      <c r="G666" s="3"/>
      <c r="T666" s="1"/>
      <c r="U666" s="1"/>
      <c r="V666" s="1"/>
    </row>
    <row r="667" spans="5:22">
      <c r="E667" s="2"/>
      <c r="G667" s="3"/>
      <c r="T667" s="1"/>
      <c r="U667" s="1"/>
      <c r="V667" s="1"/>
    </row>
    <row r="668" spans="5:22">
      <c r="E668" s="2"/>
      <c r="G668" s="3"/>
      <c r="T668" s="1"/>
      <c r="U668" s="1"/>
      <c r="V668" s="1"/>
    </row>
    <row r="669" spans="5:22">
      <c r="E669" s="2"/>
      <c r="G669" s="3"/>
      <c r="T669" s="1"/>
      <c r="U669" s="1"/>
      <c r="V669" s="1"/>
    </row>
    <row r="670" spans="5:22">
      <c r="E670" s="2"/>
      <c r="G670" s="3"/>
      <c r="T670" s="1"/>
      <c r="U670" s="1"/>
      <c r="V670" s="1"/>
    </row>
    <row r="671" spans="5:22">
      <c r="E671" s="2"/>
      <c r="G671" s="3"/>
      <c r="T671" s="1"/>
      <c r="U671" s="1"/>
      <c r="V671" s="1"/>
    </row>
    <row r="672" spans="5:22">
      <c r="E672" s="2"/>
      <c r="G672" s="3"/>
      <c r="T672" s="1"/>
      <c r="U672" s="1"/>
      <c r="V672" s="1"/>
    </row>
    <row r="673" spans="5:22">
      <c r="E673" s="2"/>
      <c r="G673" s="3"/>
      <c r="T673" s="1"/>
      <c r="U673" s="1"/>
      <c r="V673" s="1"/>
    </row>
    <row r="674" spans="5:22">
      <c r="E674" s="2"/>
      <c r="G674" s="3"/>
      <c r="T674" s="1"/>
      <c r="U674" s="1"/>
      <c r="V674" s="1"/>
    </row>
    <row r="675" spans="5:22">
      <c r="E675" s="2"/>
      <c r="G675" s="3"/>
      <c r="T675" s="1"/>
      <c r="U675" s="1"/>
      <c r="V675" s="1"/>
    </row>
    <row r="676" spans="5:22">
      <c r="E676" s="2"/>
      <c r="G676" s="3"/>
      <c r="T676" s="1"/>
      <c r="U676" s="1"/>
      <c r="V676" s="1"/>
    </row>
    <row r="677" spans="5:22">
      <c r="E677" s="2"/>
      <c r="G677" s="3"/>
      <c r="T677" s="1"/>
      <c r="U677" s="1"/>
      <c r="V677" s="1"/>
    </row>
    <row r="678" spans="5:22">
      <c r="E678" s="2"/>
      <c r="G678" s="3"/>
      <c r="T678" s="1"/>
      <c r="U678" s="1"/>
      <c r="V678" s="1"/>
    </row>
    <row r="679" spans="5:22">
      <c r="E679" s="2"/>
      <c r="G679" s="3"/>
      <c r="T679" s="1"/>
      <c r="U679" s="1"/>
      <c r="V679" s="1"/>
    </row>
    <row r="680" spans="5:22">
      <c r="E680" s="2"/>
      <c r="G680" s="3"/>
      <c r="T680" s="1"/>
      <c r="U680" s="1"/>
      <c r="V680" s="1"/>
    </row>
    <row r="681" spans="5:22">
      <c r="E681" s="2"/>
      <c r="G681" s="3"/>
      <c r="T681" s="1"/>
      <c r="U681" s="1"/>
      <c r="V681" s="1"/>
    </row>
    <row r="682" spans="5:22">
      <c r="E682" s="2"/>
      <c r="G682" s="3"/>
      <c r="T682" s="1"/>
      <c r="U682" s="1"/>
      <c r="V682" s="1"/>
    </row>
    <row r="683" spans="5:22">
      <c r="E683" s="2"/>
      <c r="G683" s="3"/>
      <c r="T683" s="1"/>
      <c r="U683" s="1"/>
      <c r="V683" s="1"/>
    </row>
    <row r="684" spans="5:22">
      <c r="E684" s="2"/>
      <c r="G684" s="3"/>
      <c r="T684" s="1"/>
      <c r="U684" s="1"/>
      <c r="V684" s="1"/>
    </row>
    <row r="685" spans="5:22">
      <c r="E685" s="2"/>
      <c r="G685" s="3"/>
      <c r="T685" s="1"/>
      <c r="U685" s="1"/>
      <c r="V685" s="1"/>
    </row>
    <row r="686" spans="5:22">
      <c r="E686" s="2"/>
      <c r="G686" s="3"/>
      <c r="T686" s="1"/>
      <c r="U686" s="1"/>
      <c r="V686" s="1"/>
    </row>
    <row r="687" spans="5:22">
      <c r="E687" s="2"/>
      <c r="G687" s="3"/>
      <c r="T687" s="1"/>
      <c r="U687" s="1"/>
      <c r="V687" s="1"/>
    </row>
    <row r="688" spans="5:22">
      <c r="E688" s="2"/>
      <c r="G688" s="3"/>
      <c r="T688" s="1"/>
      <c r="U688" s="1"/>
      <c r="V688" s="1"/>
    </row>
    <row r="689" spans="5:22">
      <c r="E689" s="2"/>
      <c r="G689" s="3"/>
      <c r="T689" s="1"/>
      <c r="U689" s="1"/>
      <c r="V689" s="1"/>
    </row>
    <row r="690" spans="5:22">
      <c r="E690" s="2"/>
      <c r="G690" s="3"/>
      <c r="T690" s="1"/>
      <c r="U690" s="1"/>
      <c r="V690" s="1"/>
    </row>
    <row r="691" spans="5:22">
      <c r="E691" s="2"/>
      <c r="G691" s="3"/>
      <c r="T691" s="1"/>
      <c r="U691" s="1"/>
      <c r="V691" s="1"/>
    </row>
    <row r="692" spans="5:22">
      <c r="E692" s="2"/>
      <c r="G692" s="3"/>
      <c r="T692" s="1"/>
      <c r="U692" s="1"/>
      <c r="V692" s="1"/>
    </row>
    <row r="693" spans="5:22">
      <c r="E693" s="2"/>
      <c r="G693" s="3"/>
      <c r="T693" s="1"/>
      <c r="U693" s="1"/>
      <c r="V693" s="1"/>
    </row>
    <row r="694" spans="5:22">
      <c r="E694" s="2"/>
      <c r="G694" s="3"/>
      <c r="T694" s="1"/>
      <c r="U694" s="1"/>
      <c r="V694" s="1"/>
    </row>
    <row r="695" spans="5:22">
      <c r="E695" s="2"/>
      <c r="G695" s="3"/>
      <c r="T695" s="1"/>
      <c r="U695" s="1"/>
      <c r="V695" s="1"/>
    </row>
    <row r="696" spans="5:22">
      <c r="E696" s="2"/>
      <c r="G696" s="3"/>
      <c r="T696" s="1"/>
      <c r="U696" s="1"/>
      <c r="V696" s="1"/>
    </row>
    <row r="697" spans="5:22">
      <c r="E697" s="2"/>
      <c r="G697" s="3"/>
      <c r="T697" s="1"/>
      <c r="U697" s="1"/>
      <c r="V697" s="1"/>
    </row>
    <row r="698" spans="5:22">
      <c r="E698" s="2"/>
      <c r="G698" s="3"/>
      <c r="T698" s="1"/>
      <c r="U698" s="1"/>
      <c r="V698" s="1"/>
    </row>
    <row r="699" spans="5:22">
      <c r="E699" s="2"/>
      <c r="G699" s="3"/>
      <c r="T699" s="1"/>
      <c r="U699" s="1"/>
      <c r="V699" s="1"/>
    </row>
    <row r="700" spans="5:22">
      <c r="E700" s="2"/>
      <c r="G700" s="3"/>
      <c r="T700" s="1"/>
      <c r="U700" s="1"/>
      <c r="V700" s="1"/>
    </row>
    <row r="701" spans="5:22">
      <c r="E701" s="2"/>
      <c r="G701" s="3"/>
      <c r="T701" s="1"/>
      <c r="U701" s="1"/>
      <c r="V701" s="1"/>
    </row>
    <row r="702" spans="5:22">
      <c r="E702" s="2"/>
      <c r="G702" s="3"/>
      <c r="T702" s="1"/>
      <c r="U702" s="1"/>
      <c r="V702" s="1"/>
    </row>
    <row r="703" spans="5:22">
      <c r="E703" s="2"/>
      <c r="G703" s="3"/>
      <c r="T703" s="1"/>
      <c r="U703" s="1"/>
      <c r="V703" s="1"/>
    </row>
    <row r="704" spans="5:22">
      <c r="E704" s="2"/>
      <c r="G704" s="3"/>
      <c r="T704" s="1"/>
      <c r="U704" s="1"/>
      <c r="V704" s="1"/>
    </row>
    <row r="705" spans="5:22">
      <c r="E705" s="2"/>
      <c r="G705" s="3"/>
      <c r="T705" s="1"/>
      <c r="U705" s="1"/>
      <c r="V705" s="1"/>
    </row>
    <row r="706" spans="5:22">
      <c r="E706" s="2"/>
      <c r="G706" s="3"/>
      <c r="T706" s="1"/>
      <c r="U706" s="1"/>
      <c r="V706" s="1"/>
    </row>
    <row r="707" spans="5:22">
      <c r="E707" s="2"/>
      <c r="G707" s="3"/>
      <c r="T707" s="1"/>
      <c r="U707" s="1"/>
      <c r="V707" s="1"/>
    </row>
    <row r="708" spans="5:22">
      <c r="E708" s="2"/>
      <c r="G708" s="3"/>
      <c r="T708" s="1"/>
      <c r="U708" s="1"/>
      <c r="V708" s="1"/>
    </row>
    <row r="709" spans="5:22">
      <c r="E709" s="2"/>
      <c r="G709" s="3"/>
      <c r="T709" s="1"/>
      <c r="U709" s="1"/>
      <c r="V709" s="1"/>
    </row>
    <row r="710" spans="5:22">
      <c r="E710" s="2"/>
      <c r="G710" s="3"/>
      <c r="T710" s="1"/>
      <c r="U710" s="1"/>
      <c r="V710" s="1"/>
    </row>
    <row r="711" spans="5:22">
      <c r="E711" s="2"/>
      <c r="G711" s="3"/>
      <c r="T711" s="1"/>
      <c r="U711" s="1"/>
      <c r="V711" s="1"/>
    </row>
    <row r="712" spans="5:22">
      <c r="E712" s="2"/>
      <c r="G712" s="3"/>
      <c r="T712" s="1"/>
      <c r="U712" s="1"/>
      <c r="V712" s="1"/>
    </row>
    <row r="713" spans="5:22">
      <c r="E713" s="2"/>
      <c r="G713" s="3"/>
      <c r="T713" s="1"/>
      <c r="U713" s="1"/>
      <c r="V713" s="1"/>
    </row>
    <row r="714" spans="5:22">
      <c r="E714" s="2"/>
      <c r="G714" s="3"/>
      <c r="T714" s="1"/>
      <c r="U714" s="1"/>
      <c r="V714" s="1"/>
    </row>
    <row r="715" spans="5:22">
      <c r="E715" s="2"/>
      <c r="G715" s="3"/>
      <c r="T715" s="1"/>
      <c r="U715" s="1"/>
      <c r="V715" s="1"/>
    </row>
    <row r="716" spans="5:22">
      <c r="E716" s="2"/>
      <c r="G716" s="3"/>
      <c r="T716" s="1"/>
      <c r="U716" s="1"/>
      <c r="V716" s="1"/>
    </row>
    <row r="717" spans="5:22">
      <c r="E717" s="2"/>
      <c r="G717" s="3"/>
      <c r="T717" s="1"/>
      <c r="U717" s="1"/>
      <c r="V717" s="1"/>
    </row>
    <row r="718" spans="5:22">
      <c r="E718" s="2"/>
      <c r="G718" s="3"/>
      <c r="T718" s="1"/>
      <c r="U718" s="1"/>
      <c r="V718" s="1"/>
    </row>
    <row r="719" spans="5:22">
      <c r="E719" s="2"/>
      <c r="G719" s="3"/>
      <c r="T719" s="1"/>
      <c r="U719" s="1"/>
      <c r="V719" s="1"/>
    </row>
    <row r="720" spans="5:22">
      <c r="E720" s="2"/>
      <c r="G720" s="3"/>
      <c r="T720" s="1"/>
      <c r="U720" s="1"/>
      <c r="V720" s="1"/>
    </row>
    <row r="721" spans="5:22">
      <c r="E721" s="2"/>
      <c r="G721" s="3"/>
      <c r="T721" s="1"/>
      <c r="U721" s="1"/>
      <c r="V721" s="1"/>
    </row>
    <row r="722" spans="5:22">
      <c r="E722" s="2"/>
      <c r="G722" s="3"/>
      <c r="T722" s="1"/>
      <c r="U722" s="1"/>
      <c r="V722" s="1"/>
    </row>
    <row r="723" spans="5:22">
      <c r="E723" s="2"/>
      <c r="G723" s="3"/>
      <c r="T723" s="1"/>
      <c r="U723" s="1"/>
      <c r="V723" s="1"/>
    </row>
    <row r="724" spans="5:22">
      <c r="E724" s="2"/>
      <c r="G724" s="3"/>
      <c r="T724" s="1"/>
      <c r="U724" s="1"/>
      <c r="V724" s="1"/>
    </row>
    <row r="725" spans="5:22">
      <c r="E725" s="2"/>
      <c r="G725" s="3"/>
      <c r="T725" s="1"/>
      <c r="U725" s="1"/>
      <c r="V725" s="1"/>
    </row>
    <row r="726" spans="5:22">
      <c r="E726" s="2"/>
      <c r="G726" s="3"/>
      <c r="T726" s="1"/>
      <c r="U726" s="1"/>
      <c r="V726" s="1"/>
    </row>
    <row r="727" spans="5:22">
      <c r="E727" s="2"/>
      <c r="G727" s="3"/>
      <c r="T727" s="1"/>
      <c r="U727" s="1"/>
      <c r="V727" s="1"/>
    </row>
    <row r="728" spans="5:22">
      <c r="E728" s="2"/>
      <c r="G728" s="3"/>
      <c r="T728" s="1"/>
      <c r="U728" s="1"/>
      <c r="V728" s="1"/>
    </row>
    <row r="729" spans="5:22">
      <c r="E729" s="2"/>
      <c r="G729" s="3"/>
      <c r="T729" s="1"/>
      <c r="U729" s="1"/>
      <c r="V729" s="1"/>
    </row>
    <row r="730" spans="5:22">
      <c r="E730" s="2"/>
      <c r="G730" s="3"/>
      <c r="T730" s="1"/>
      <c r="U730" s="1"/>
      <c r="V730" s="1"/>
    </row>
    <row r="731" spans="5:22">
      <c r="E731" s="2"/>
      <c r="G731" s="3"/>
      <c r="T731" s="1"/>
      <c r="U731" s="1"/>
      <c r="V731" s="1"/>
    </row>
    <row r="732" spans="5:22">
      <c r="E732" s="2"/>
      <c r="G732" s="3"/>
      <c r="T732" s="1"/>
      <c r="U732" s="1"/>
      <c r="V732" s="1"/>
    </row>
    <row r="733" spans="5:22">
      <c r="E733" s="2"/>
      <c r="G733" s="3"/>
      <c r="T733" s="1"/>
      <c r="U733" s="1"/>
      <c r="V733" s="1"/>
    </row>
    <row r="734" spans="5:22">
      <c r="E734" s="2"/>
      <c r="G734" s="3"/>
      <c r="T734" s="1"/>
      <c r="U734" s="1"/>
      <c r="V734" s="1"/>
    </row>
    <row r="735" spans="5:22">
      <c r="E735" s="2"/>
      <c r="G735" s="3"/>
      <c r="T735" s="1"/>
      <c r="U735" s="1"/>
      <c r="V735" s="1"/>
    </row>
    <row r="736" spans="5:22">
      <c r="E736" s="2"/>
      <c r="G736" s="3"/>
      <c r="T736" s="1"/>
      <c r="U736" s="1"/>
      <c r="V736" s="1"/>
    </row>
    <row r="737" spans="5:22">
      <c r="E737" s="2"/>
      <c r="G737" s="3"/>
      <c r="T737" s="1"/>
      <c r="U737" s="1"/>
      <c r="V737" s="1"/>
    </row>
    <row r="738" spans="5:22">
      <c r="E738" s="2"/>
      <c r="G738" s="3"/>
      <c r="T738" s="1"/>
      <c r="U738" s="1"/>
      <c r="V738" s="1"/>
    </row>
    <row r="739" spans="5:22">
      <c r="E739" s="2"/>
      <c r="G739" s="3"/>
      <c r="T739" s="1"/>
      <c r="U739" s="1"/>
      <c r="V739" s="1"/>
    </row>
    <row r="740" spans="5:22">
      <c r="E740" s="2"/>
      <c r="G740" s="3"/>
      <c r="T740" s="1"/>
      <c r="U740" s="1"/>
      <c r="V740" s="1"/>
    </row>
    <row r="741" spans="5:22">
      <c r="E741" s="2"/>
      <c r="G741" s="3"/>
      <c r="T741" s="1"/>
      <c r="U741" s="1"/>
      <c r="V741" s="1"/>
    </row>
    <row r="742" spans="5:22">
      <c r="E742" s="2"/>
      <c r="G742" s="3"/>
      <c r="T742" s="1"/>
      <c r="U742" s="1"/>
      <c r="V742" s="1"/>
    </row>
    <row r="743" spans="5:22">
      <c r="E743" s="2"/>
      <c r="G743" s="3"/>
      <c r="T743" s="1"/>
      <c r="U743" s="1"/>
      <c r="V743" s="1"/>
    </row>
    <row r="744" spans="5:22">
      <c r="E744" s="2"/>
      <c r="G744" s="3"/>
      <c r="T744" s="1"/>
      <c r="U744" s="1"/>
      <c r="V744" s="1"/>
    </row>
    <row r="745" spans="5:22">
      <c r="E745" s="2"/>
      <c r="G745" s="3"/>
      <c r="T745" s="1"/>
      <c r="U745" s="1"/>
      <c r="V745" s="1"/>
    </row>
    <row r="746" spans="5:22">
      <c r="E746" s="2"/>
      <c r="G746" s="3"/>
      <c r="T746" s="1"/>
      <c r="U746" s="1"/>
      <c r="V746" s="1"/>
    </row>
    <row r="747" spans="5:22">
      <c r="E747" s="2"/>
      <c r="G747" s="3"/>
      <c r="T747" s="1"/>
      <c r="U747" s="1"/>
      <c r="V747" s="1"/>
    </row>
    <row r="748" spans="5:22">
      <c r="E748" s="2"/>
      <c r="G748" s="3"/>
      <c r="T748" s="1"/>
      <c r="U748" s="1"/>
      <c r="V748" s="1"/>
    </row>
    <row r="749" spans="5:22">
      <c r="E749" s="2"/>
      <c r="G749" s="3"/>
      <c r="T749" s="1"/>
      <c r="U749" s="1"/>
      <c r="V749" s="1"/>
    </row>
    <row r="750" spans="5:22">
      <c r="E750" s="2"/>
      <c r="G750" s="3"/>
      <c r="T750" s="1"/>
      <c r="U750" s="1"/>
      <c r="V750" s="1"/>
    </row>
    <row r="751" spans="5:22">
      <c r="E751" s="2"/>
      <c r="G751" s="3"/>
      <c r="T751" s="1"/>
      <c r="U751" s="1"/>
      <c r="V751" s="1"/>
    </row>
    <row r="752" spans="5:22">
      <c r="E752" s="2"/>
      <c r="G752" s="3"/>
      <c r="T752" s="1"/>
      <c r="U752" s="1"/>
      <c r="V752" s="1"/>
    </row>
    <row r="753" spans="5:22">
      <c r="E753" s="2"/>
      <c r="G753" s="3"/>
      <c r="T753" s="1"/>
      <c r="U753" s="1"/>
      <c r="V753" s="1"/>
    </row>
    <row r="754" spans="5:22">
      <c r="E754" s="2"/>
      <c r="G754" s="3"/>
      <c r="T754" s="1"/>
      <c r="U754" s="1"/>
      <c r="V754" s="1"/>
    </row>
    <row r="755" spans="5:22">
      <c r="E755" s="2"/>
      <c r="G755" s="3"/>
      <c r="T755" s="1"/>
      <c r="U755" s="1"/>
      <c r="V755" s="1"/>
    </row>
    <row r="756" spans="5:22">
      <c r="E756" s="2"/>
      <c r="G756" s="3"/>
      <c r="T756" s="1"/>
      <c r="U756" s="1"/>
      <c r="V756" s="1"/>
    </row>
    <row r="757" spans="5:22">
      <c r="E757" s="2"/>
      <c r="G757" s="3"/>
      <c r="T757" s="1"/>
      <c r="U757" s="1"/>
      <c r="V757" s="1"/>
    </row>
    <row r="758" spans="5:22">
      <c r="E758" s="2"/>
      <c r="G758" s="3"/>
      <c r="T758" s="1"/>
      <c r="U758" s="1"/>
      <c r="V758" s="1"/>
    </row>
    <row r="759" spans="5:22">
      <c r="E759" s="2"/>
      <c r="G759" s="3"/>
      <c r="T759" s="1"/>
      <c r="U759" s="1"/>
      <c r="V759" s="1"/>
    </row>
    <row r="760" spans="5:22">
      <c r="E760" s="2"/>
      <c r="G760" s="3"/>
      <c r="T760" s="1"/>
      <c r="U760" s="1"/>
      <c r="V760" s="1"/>
    </row>
    <row r="761" spans="5:22">
      <c r="E761" s="2"/>
      <c r="G761" s="3"/>
      <c r="T761" s="1"/>
      <c r="U761" s="1"/>
      <c r="V761" s="1"/>
    </row>
    <row r="762" spans="5:22">
      <c r="E762" s="2"/>
      <c r="G762" s="3"/>
      <c r="T762" s="1"/>
      <c r="U762" s="1"/>
      <c r="V762" s="1"/>
    </row>
    <row r="763" spans="5:22">
      <c r="E763" s="2"/>
      <c r="G763" s="3"/>
      <c r="T763" s="1"/>
      <c r="U763" s="1"/>
      <c r="V763" s="1"/>
    </row>
    <row r="764" spans="5:22">
      <c r="E764" s="2"/>
      <c r="G764" s="3"/>
      <c r="T764" s="1"/>
      <c r="U764" s="1"/>
      <c r="V764" s="1"/>
    </row>
    <row r="765" spans="5:22">
      <c r="E765" s="2"/>
      <c r="G765" s="3"/>
      <c r="T765" s="1"/>
      <c r="U765" s="1"/>
      <c r="V765" s="1"/>
    </row>
    <row r="766" spans="5:22">
      <c r="E766" s="2"/>
      <c r="G766" s="3"/>
      <c r="T766" s="1"/>
      <c r="U766" s="1"/>
      <c r="V766" s="1"/>
    </row>
    <row r="767" spans="5:22">
      <c r="E767" s="2"/>
      <c r="G767" s="3"/>
      <c r="T767" s="1"/>
      <c r="U767" s="1"/>
      <c r="V767" s="1"/>
    </row>
    <row r="768" spans="5:22">
      <c r="E768" s="2"/>
      <c r="G768" s="3"/>
      <c r="T768" s="1"/>
      <c r="U768" s="1"/>
      <c r="V768" s="1"/>
    </row>
    <row r="769" spans="5:22">
      <c r="E769" s="2"/>
      <c r="G769" s="3"/>
      <c r="T769" s="1"/>
      <c r="U769" s="1"/>
      <c r="V769" s="1"/>
    </row>
    <row r="770" spans="5:22">
      <c r="E770" s="2"/>
      <c r="G770" s="3"/>
      <c r="T770" s="1"/>
      <c r="U770" s="1"/>
      <c r="V770" s="1"/>
    </row>
    <row r="771" spans="5:22">
      <c r="E771" s="2"/>
      <c r="G771" s="3"/>
      <c r="T771" s="1"/>
      <c r="U771" s="1"/>
      <c r="V771" s="1"/>
    </row>
    <row r="772" spans="5:22">
      <c r="E772" s="2"/>
      <c r="G772" s="3"/>
      <c r="T772" s="1"/>
      <c r="U772" s="1"/>
      <c r="V772" s="1"/>
    </row>
    <row r="773" spans="5:22">
      <c r="E773" s="2"/>
      <c r="G773" s="3"/>
      <c r="T773" s="1"/>
      <c r="U773" s="1"/>
      <c r="V773" s="1"/>
    </row>
    <row r="774" spans="5:22">
      <c r="E774" s="2"/>
      <c r="G774" s="3"/>
      <c r="T774" s="1"/>
      <c r="U774" s="1"/>
      <c r="V774" s="1"/>
    </row>
    <row r="775" spans="5:22">
      <c r="E775" s="2"/>
      <c r="G775" s="3"/>
      <c r="T775" s="1"/>
      <c r="U775" s="1"/>
      <c r="V775" s="1"/>
    </row>
    <row r="776" spans="5:22">
      <c r="E776" s="2"/>
      <c r="G776" s="3"/>
      <c r="T776" s="1"/>
      <c r="U776" s="1"/>
      <c r="V776" s="1"/>
    </row>
    <row r="777" spans="5:22">
      <c r="E777" s="2"/>
      <c r="G777" s="3"/>
      <c r="T777" s="1"/>
      <c r="U777" s="1"/>
      <c r="V777" s="1"/>
    </row>
    <row r="778" spans="5:22">
      <c r="E778" s="2"/>
      <c r="G778" s="3"/>
      <c r="T778" s="1"/>
      <c r="U778" s="1"/>
      <c r="V778" s="1"/>
    </row>
    <row r="779" spans="5:22">
      <c r="E779" s="2"/>
      <c r="G779" s="3"/>
      <c r="T779" s="1"/>
      <c r="U779" s="1"/>
      <c r="V779" s="1"/>
    </row>
    <row r="780" spans="5:22">
      <c r="E780" s="2"/>
      <c r="G780" s="3"/>
      <c r="T780" s="1"/>
      <c r="U780" s="1"/>
      <c r="V780" s="1"/>
    </row>
    <row r="781" spans="5:22">
      <c r="E781" s="2"/>
      <c r="G781" s="3"/>
      <c r="T781" s="1"/>
      <c r="U781" s="1"/>
      <c r="V781" s="1"/>
    </row>
    <row r="782" spans="5:22">
      <c r="E782" s="2"/>
      <c r="G782" s="3"/>
      <c r="T782" s="1"/>
      <c r="U782" s="1"/>
      <c r="V782" s="1"/>
    </row>
    <row r="783" spans="5:22">
      <c r="E783" s="2"/>
      <c r="G783" s="3"/>
      <c r="T783" s="1"/>
      <c r="U783" s="1"/>
      <c r="V783" s="1"/>
    </row>
    <row r="784" spans="5:22">
      <c r="E784" s="2"/>
      <c r="G784" s="3"/>
      <c r="T784" s="1"/>
      <c r="U784" s="1"/>
      <c r="V784" s="1"/>
    </row>
    <row r="785" spans="5:22">
      <c r="E785" s="2"/>
      <c r="G785" s="3"/>
      <c r="T785" s="1"/>
      <c r="U785" s="1"/>
      <c r="V785" s="1"/>
    </row>
    <row r="786" spans="5:22">
      <c r="E786" s="2"/>
      <c r="G786" s="3"/>
      <c r="T786" s="1"/>
      <c r="U786" s="1"/>
      <c r="V786" s="1"/>
    </row>
    <row r="787" spans="5:22">
      <c r="E787" s="2"/>
      <c r="G787" s="3"/>
      <c r="T787" s="1"/>
      <c r="U787" s="1"/>
      <c r="V787" s="1"/>
    </row>
    <row r="788" spans="5:22">
      <c r="E788" s="2"/>
      <c r="G788" s="3"/>
      <c r="T788" s="1"/>
      <c r="U788" s="1"/>
      <c r="V788" s="1"/>
    </row>
    <row r="789" spans="5:22">
      <c r="E789" s="2"/>
      <c r="G789" s="3"/>
      <c r="T789" s="1"/>
      <c r="U789" s="1"/>
      <c r="V789" s="1"/>
    </row>
    <row r="790" spans="5:22">
      <c r="E790" s="2"/>
      <c r="G790" s="3"/>
      <c r="T790" s="1"/>
      <c r="U790" s="1"/>
      <c r="V790" s="1"/>
    </row>
    <row r="791" spans="5:22">
      <c r="E791" s="2"/>
      <c r="G791" s="3"/>
      <c r="T791" s="1"/>
      <c r="U791" s="1"/>
      <c r="V791" s="1"/>
    </row>
    <row r="792" spans="5:22">
      <c r="E792" s="2"/>
      <c r="G792" s="3"/>
      <c r="T792" s="1"/>
      <c r="U792" s="1"/>
      <c r="V792" s="1"/>
    </row>
    <row r="793" spans="5:22">
      <c r="E793" s="2"/>
      <c r="G793" s="3"/>
      <c r="T793" s="1"/>
      <c r="U793" s="1"/>
      <c r="V793" s="1"/>
    </row>
    <row r="794" spans="5:22">
      <c r="E794" s="2"/>
      <c r="G794" s="3"/>
      <c r="T794" s="1"/>
      <c r="U794" s="1"/>
      <c r="V794" s="1"/>
    </row>
    <row r="795" spans="5:22">
      <c r="E795" s="2"/>
      <c r="G795" s="3"/>
      <c r="T795" s="1"/>
      <c r="U795" s="1"/>
      <c r="V795" s="1"/>
    </row>
    <row r="796" spans="5:22">
      <c r="E796" s="2"/>
      <c r="G796" s="3"/>
      <c r="T796" s="1"/>
      <c r="U796" s="1"/>
      <c r="V796" s="1"/>
    </row>
    <row r="797" spans="5:22">
      <c r="E797" s="2"/>
      <c r="G797" s="3"/>
      <c r="T797" s="1"/>
      <c r="U797" s="1"/>
      <c r="V797" s="1"/>
    </row>
    <row r="798" spans="5:22">
      <c r="E798" s="2"/>
      <c r="G798" s="3"/>
      <c r="T798" s="1"/>
      <c r="U798" s="1"/>
      <c r="V798" s="1"/>
    </row>
    <row r="799" spans="5:22">
      <c r="E799" s="2"/>
      <c r="G799" s="3"/>
      <c r="T799" s="1"/>
      <c r="U799" s="1"/>
      <c r="V799" s="1"/>
    </row>
    <row r="800" spans="5:22">
      <c r="E800" s="2"/>
      <c r="G800" s="3"/>
      <c r="T800" s="1"/>
      <c r="U800" s="1"/>
      <c r="V800" s="1"/>
    </row>
    <row r="801" spans="5:22">
      <c r="E801" s="2"/>
      <c r="G801" s="3"/>
      <c r="T801" s="1"/>
      <c r="U801" s="1"/>
      <c r="V801" s="1"/>
    </row>
    <row r="802" spans="5:22">
      <c r="E802" s="2"/>
      <c r="G802" s="3"/>
      <c r="T802" s="1"/>
      <c r="U802" s="1"/>
      <c r="V802" s="1"/>
    </row>
    <row r="803" spans="5:22">
      <c r="E803" s="2"/>
      <c r="G803" s="3"/>
      <c r="T803" s="1"/>
      <c r="U803" s="1"/>
      <c r="V803" s="1"/>
    </row>
    <row r="804" spans="5:22">
      <c r="E804" s="2"/>
      <c r="G804" s="3"/>
      <c r="T804" s="1"/>
      <c r="U804" s="1"/>
      <c r="V804" s="1"/>
    </row>
    <row r="805" spans="5:22">
      <c r="E805" s="2"/>
      <c r="G805" s="3"/>
      <c r="T805" s="1"/>
      <c r="U805" s="1"/>
      <c r="V805" s="1"/>
    </row>
    <row r="806" spans="5:22">
      <c r="E806" s="2"/>
      <c r="G806" s="3"/>
      <c r="T806" s="1"/>
      <c r="U806" s="1"/>
      <c r="V806" s="1"/>
    </row>
    <row r="807" spans="5:22">
      <c r="E807" s="2"/>
      <c r="G807" s="3"/>
      <c r="T807" s="1"/>
      <c r="U807" s="1"/>
      <c r="V807" s="1"/>
    </row>
    <row r="808" spans="5:22">
      <c r="E808" s="2"/>
      <c r="G808" s="3"/>
      <c r="T808" s="1"/>
      <c r="U808" s="1"/>
      <c r="V808" s="1"/>
    </row>
    <row r="809" spans="5:22">
      <c r="E809" s="2"/>
      <c r="G809" s="3"/>
      <c r="T809" s="1"/>
      <c r="U809" s="1"/>
      <c r="V809" s="1"/>
    </row>
    <row r="810" spans="5:22">
      <c r="E810" s="2"/>
      <c r="G810" s="3"/>
      <c r="T810" s="1"/>
      <c r="U810" s="1"/>
      <c r="V810" s="1"/>
    </row>
    <row r="811" spans="5:22">
      <c r="E811" s="2"/>
      <c r="G811" s="3"/>
      <c r="T811" s="1"/>
      <c r="U811" s="1"/>
      <c r="V811" s="1"/>
    </row>
    <row r="812" spans="5:22">
      <c r="E812" s="2"/>
      <c r="G812" s="3"/>
      <c r="T812" s="1"/>
      <c r="U812" s="1"/>
      <c r="V812" s="1"/>
    </row>
    <row r="813" spans="5:22">
      <c r="E813" s="2"/>
      <c r="G813" s="3"/>
      <c r="T813" s="1"/>
      <c r="U813" s="1"/>
      <c r="V813" s="1"/>
    </row>
    <row r="814" spans="5:22">
      <c r="E814" s="2"/>
      <c r="G814" s="3"/>
      <c r="T814" s="1"/>
      <c r="U814" s="1"/>
      <c r="V814" s="1"/>
    </row>
    <row r="815" spans="5:22">
      <c r="E815" s="2"/>
      <c r="G815" s="3"/>
      <c r="T815" s="1"/>
      <c r="U815" s="1"/>
      <c r="V815" s="1"/>
    </row>
    <row r="816" spans="5:22">
      <c r="E816" s="2"/>
      <c r="G816" s="3"/>
      <c r="T816" s="1"/>
      <c r="U816" s="1"/>
      <c r="V816" s="1"/>
    </row>
    <row r="817" spans="5:22">
      <c r="E817" s="2"/>
      <c r="G817" s="3"/>
      <c r="T817" s="1"/>
      <c r="U817" s="1"/>
      <c r="V817" s="1"/>
    </row>
    <row r="818" spans="5:22">
      <c r="E818" s="2"/>
      <c r="G818" s="3"/>
      <c r="T818" s="1"/>
      <c r="U818" s="1"/>
      <c r="V818" s="1"/>
    </row>
    <row r="819" spans="5:22">
      <c r="E819" s="2"/>
      <c r="G819" s="3"/>
      <c r="T819" s="1"/>
      <c r="U819" s="1"/>
      <c r="V819" s="1"/>
    </row>
    <row r="820" spans="5:22">
      <c r="E820" s="2"/>
      <c r="G820" s="3"/>
      <c r="T820" s="1"/>
      <c r="U820" s="1"/>
      <c r="V820" s="1"/>
    </row>
    <row r="821" spans="5:22">
      <c r="E821" s="2"/>
      <c r="G821" s="3"/>
      <c r="T821" s="1"/>
      <c r="U821" s="1"/>
      <c r="V821" s="1"/>
    </row>
    <row r="822" spans="5:22">
      <c r="E822" s="2"/>
      <c r="G822" s="3"/>
      <c r="T822" s="1"/>
      <c r="U822" s="1"/>
      <c r="V822" s="1"/>
    </row>
    <row r="823" spans="5:22">
      <c r="E823" s="2"/>
      <c r="G823" s="3"/>
      <c r="T823" s="1"/>
      <c r="U823" s="1"/>
      <c r="V823" s="1"/>
    </row>
    <row r="824" spans="5:22">
      <c r="E824" s="2"/>
      <c r="G824" s="3"/>
      <c r="T824" s="1"/>
      <c r="U824" s="1"/>
      <c r="V824" s="1"/>
    </row>
    <row r="825" spans="5:22">
      <c r="E825" s="2"/>
      <c r="G825" s="3"/>
      <c r="T825" s="1"/>
      <c r="U825" s="1"/>
      <c r="V825" s="1"/>
    </row>
    <row r="826" spans="5:22">
      <c r="E826" s="2"/>
      <c r="G826" s="3"/>
      <c r="T826" s="1"/>
      <c r="U826" s="1"/>
      <c r="V826" s="1"/>
    </row>
    <row r="827" spans="5:22">
      <c r="E827" s="2"/>
      <c r="G827" s="3"/>
      <c r="T827" s="1"/>
      <c r="U827" s="1"/>
      <c r="V827" s="1"/>
    </row>
    <row r="828" spans="5:22">
      <c r="E828" s="2"/>
      <c r="G828" s="3"/>
      <c r="T828" s="1"/>
      <c r="U828" s="1"/>
      <c r="V828" s="1"/>
    </row>
    <row r="829" spans="5:22">
      <c r="E829" s="2"/>
      <c r="G829" s="3"/>
      <c r="T829" s="1"/>
      <c r="U829" s="1"/>
      <c r="V829" s="1"/>
    </row>
    <row r="830" spans="5:22">
      <c r="E830" s="2"/>
      <c r="G830" s="3"/>
      <c r="T830" s="1"/>
      <c r="U830" s="1"/>
      <c r="V830" s="1"/>
    </row>
    <row r="831" spans="5:22">
      <c r="E831" s="2"/>
      <c r="G831" s="3"/>
      <c r="T831" s="1"/>
      <c r="U831" s="1"/>
      <c r="V831" s="1"/>
    </row>
    <row r="832" spans="5:22">
      <c r="E832" s="2"/>
      <c r="G832" s="3"/>
      <c r="T832" s="1"/>
      <c r="U832" s="1"/>
      <c r="V832" s="1"/>
    </row>
    <row r="833" spans="5:22">
      <c r="E833" s="2"/>
      <c r="G833" s="3"/>
      <c r="T833" s="1"/>
      <c r="U833" s="1"/>
      <c r="V833" s="1"/>
    </row>
    <row r="834" spans="5:22">
      <c r="E834" s="2"/>
      <c r="G834" s="3"/>
      <c r="T834" s="1"/>
      <c r="U834" s="1"/>
      <c r="V834" s="1"/>
    </row>
    <row r="835" spans="5:22">
      <c r="E835" s="2"/>
      <c r="G835" s="3"/>
      <c r="T835" s="1"/>
      <c r="U835" s="1"/>
      <c r="V835" s="1"/>
    </row>
    <row r="836" spans="5:22">
      <c r="E836" s="2"/>
      <c r="G836" s="3"/>
      <c r="T836" s="1"/>
      <c r="U836" s="1"/>
      <c r="V836" s="1"/>
    </row>
    <row r="837" spans="5:22">
      <c r="E837" s="2"/>
      <c r="G837" s="3"/>
      <c r="T837" s="1"/>
      <c r="U837" s="1"/>
      <c r="V837" s="1"/>
    </row>
    <row r="838" spans="5:22">
      <c r="E838" s="2"/>
      <c r="G838" s="3"/>
      <c r="T838" s="1"/>
      <c r="U838" s="1"/>
      <c r="V838" s="1"/>
    </row>
    <row r="839" spans="5:22">
      <c r="E839" s="2"/>
      <c r="G839" s="3"/>
      <c r="T839" s="1"/>
      <c r="U839" s="1"/>
      <c r="V839" s="1"/>
    </row>
    <row r="840" spans="5:22">
      <c r="E840" s="2"/>
      <c r="G840" s="3"/>
      <c r="T840" s="1"/>
      <c r="U840" s="1"/>
      <c r="V840" s="1"/>
    </row>
    <row r="841" spans="5:22">
      <c r="E841" s="2"/>
      <c r="G841" s="3"/>
      <c r="T841" s="1"/>
      <c r="U841" s="1"/>
      <c r="V841" s="1"/>
    </row>
    <row r="842" spans="5:22">
      <c r="E842" s="2"/>
      <c r="G842" s="3"/>
      <c r="T842" s="1"/>
      <c r="U842" s="1"/>
      <c r="V842" s="1"/>
    </row>
    <row r="843" spans="5:22">
      <c r="E843" s="2"/>
      <c r="G843" s="3"/>
      <c r="T843" s="1"/>
      <c r="U843" s="1"/>
      <c r="V843" s="1"/>
    </row>
    <row r="844" spans="5:22">
      <c r="E844" s="2"/>
      <c r="G844" s="3"/>
      <c r="T844" s="1"/>
      <c r="U844" s="1"/>
      <c r="V844" s="1"/>
    </row>
    <row r="845" spans="5:22">
      <c r="E845" s="2"/>
      <c r="G845" s="3"/>
      <c r="T845" s="1"/>
      <c r="U845" s="1"/>
      <c r="V845" s="1"/>
    </row>
    <row r="846" spans="5:22">
      <c r="E846" s="2"/>
      <c r="G846" s="3"/>
      <c r="T846" s="1"/>
      <c r="U846" s="1"/>
      <c r="V846" s="1"/>
    </row>
    <row r="847" spans="5:22">
      <c r="E847" s="2"/>
      <c r="G847" s="3"/>
      <c r="T847" s="1"/>
      <c r="U847" s="1"/>
      <c r="V847" s="1"/>
    </row>
    <row r="848" spans="5:22">
      <c r="E848" s="2"/>
      <c r="G848" s="3"/>
      <c r="T848" s="1"/>
      <c r="U848" s="1"/>
      <c r="V848" s="1"/>
    </row>
    <row r="849" spans="5:22">
      <c r="E849" s="2"/>
      <c r="G849" s="3"/>
      <c r="T849" s="1"/>
      <c r="U849" s="1"/>
      <c r="V849" s="1"/>
    </row>
    <row r="850" spans="5:22">
      <c r="E850" s="2"/>
      <c r="G850" s="3"/>
      <c r="T850" s="1"/>
      <c r="U850" s="1"/>
      <c r="V850" s="1"/>
    </row>
    <row r="851" spans="5:22">
      <c r="E851" s="2"/>
      <c r="G851" s="3"/>
      <c r="T851" s="1"/>
      <c r="U851" s="1"/>
      <c r="V851" s="1"/>
    </row>
    <row r="852" spans="5:22">
      <c r="E852" s="2"/>
      <c r="G852" s="3"/>
      <c r="T852" s="1"/>
      <c r="U852" s="1"/>
      <c r="V852" s="1"/>
    </row>
    <row r="853" spans="5:22">
      <c r="E853" s="2"/>
      <c r="G853" s="3"/>
      <c r="T853" s="1"/>
      <c r="U853" s="1"/>
      <c r="V853" s="1"/>
    </row>
    <row r="854" spans="5:22">
      <c r="E854" s="2"/>
      <c r="G854" s="3"/>
      <c r="T854" s="1"/>
      <c r="U854" s="1"/>
      <c r="V854" s="1"/>
    </row>
    <row r="855" spans="5:22">
      <c r="E855" s="2"/>
      <c r="G855" s="3"/>
      <c r="T855" s="1"/>
      <c r="U855" s="1"/>
      <c r="V855" s="1"/>
    </row>
    <row r="856" spans="5:22">
      <c r="E856" s="2"/>
      <c r="G856" s="3"/>
      <c r="T856" s="1"/>
      <c r="U856" s="1"/>
      <c r="V856" s="1"/>
    </row>
    <row r="857" spans="5:22">
      <c r="E857" s="2"/>
      <c r="G857" s="3"/>
      <c r="T857" s="1"/>
      <c r="U857" s="1"/>
      <c r="V857" s="1"/>
    </row>
    <row r="858" spans="5:22">
      <c r="E858" s="2"/>
      <c r="G858" s="3"/>
      <c r="T858" s="1"/>
      <c r="U858" s="1"/>
      <c r="V858" s="1"/>
    </row>
    <row r="859" spans="5:22">
      <c r="E859" s="2"/>
      <c r="G859" s="3"/>
      <c r="T859" s="1"/>
      <c r="U859" s="1"/>
      <c r="V859" s="1"/>
    </row>
    <row r="860" spans="5:22">
      <c r="E860" s="2"/>
      <c r="G860" s="3"/>
      <c r="T860" s="1"/>
      <c r="U860" s="1"/>
      <c r="V860" s="1"/>
    </row>
    <row r="861" spans="5:22">
      <c r="E861" s="2"/>
      <c r="G861" s="3"/>
      <c r="T861" s="1"/>
      <c r="U861" s="1"/>
      <c r="V861" s="1"/>
    </row>
    <row r="862" spans="5:22">
      <c r="E862" s="2"/>
      <c r="G862" s="3"/>
      <c r="T862" s="1"/>
      <c r="U862" s="1"/>
      <c r="V862" s="1"/>
    </row>
    <row r="863" spans="5:22">
      <c r="E863" s="2"/>
      <c r="G863" s="3"/>
      <c r="T863" s="1"/>
      <c r="U863" s="1"/>
      <c r="V863" s="1"/>
    </row>
    <row r="864" spans="5:22">
      <c r="E864" s="2"/>
      <c r="G864" s="3"/>
      <c r="T864" s="1"/>
      <c r="U864" s="1"/>
      <c r="V864" s="1"/>
    </row>
    <row r="865" spans="5:22">
      <c r="E865" s="2"/>
      <c r="G865" s="3"/>
      <c r="T865" s="1"/>
      <c r="U865" s="1"/>
      <c r="V865" s="1"/>
    </row>
    <row r="866" spans="5:22">
      <c r="E866" s="2"/>
      <c r="G866" s="3"/>
      <c r="T866" s="1"/>
      <c r="U866" s="1"/>
      <c r="V866" s="1"/>
    </row>
    <row r="867" spans="5:22">
      <c r="E867" s="2"/>
      <c r="G867" s="3"/>
      <c r="T867" s="1"/>
      <c r="U867" s="1"/>
      <c r="V867" s="1"/>
    </row>
    <row r="868" spans="5:22">
      <c r="E868" s="2"/>
      <c r="G868" s="3"/>
      <c r="T868" s="1"/>
      <c r="U868" s="1"/>
      <c r="V868" s="1"/>
    </row>
    <row r="869" spans="5:22">
      <c r="E869" s="2"/>
      <c r="G869" s="3"/>
      <c r="T869" s="1"/>
      <c r="U869" s="1"/>
      <c r="V869" s="1"/>
    </row>
    <row r="870" spans="5:22">
      <c r="E870" s="2"/>
      <c r="G870" s="3"/>
      <c r="T870" s="1"/>
      <c r="U870" s="1"/>
      <c r="V870" s="1"/>
    </row>
    <row r="871" spans="5:22">
      <c r="E871" s="2"/>
      <c r="G871" s="3"/>
      <c r="T871" s="1"/>
      <c r="U871" s="1"/>
      <c r="V871" s="1"/>
    </row>
    <row r="872" spans="5:22">
      <c r="E872" s="2"/>
      <c r="G872" s="3"/>
      <c r="T872" s="1"/>
      <c r="U872" s="1"/>
      <c r="V872" s="1"/>
    </row>
    <row r="873" spans="5:22">
      <c r="E873" s="2"/>
      <c r="G873" s="3"/>
      <c r="T873" s="1"/>
      <c r="U873" s="1"/>
      <c r="V873" s="1"/>
    </row>
    <row r="874" spans="5:22">
      <c r="E874" s="2"/>
      <c r="G874" s="3"/>
      <c r="T874" s="1"/>
      <c r="U874" s="1"/>
      <c r="V874" s="1"/>
    </row>
    <row r="875" spans="5:22">
      <c r="E875" s="2"/>
      <c r="G875" s="3"/>
      <c r="T875" s="1"/>
      <c r="U875" s="1"/>
      <c r="V875" s="1"/>
    </row>
    <row r="876" spans="5:22">
      <c r="E876" s="2"/>
      <c r="G876" s="3"/>
      <c r="T876" s="1"/>
      <c r="U876" s="1"/>
      <c r="V876" s="1"/>
    </row>
    <row r="877" spans="5:22">
      <c r="E877" s="2"/>
      <c r="G877" s="3"/>
      <c r="T877" s="1"/>
      <c r="U877" s="1"/>
      <c r="V877" s="1"/>
    </row>
    <row r="878" spans="5:22">
      <c r="E878" s="2"/>
      <c r="G878" s="3"/>
      <c r="T878" s="1"/>
      <c r="U878" s="1"/>
      <c r="V878" s="1"/>
    </row>
    <row r="879" spans="5:22">
      <c r="E879" s="2"/>
      <c r="G879" s="3"/>
      <c r="T879" s="1"/>
      <c r="U879" s="1"/>
      <c r="V879" s="1"/>
    </row>
    <row r="880" spans="5:22">
      <c r="E880" s="2"/>
      <c r="G880" s="3"/>
      <c r="T880" s="1"/>
      <c r="U880" s="1"/>
      <c r="V880" s="1"/>
    </row>
    <row r="881" spans="5:22">
      <c r="E881" s="2"/>
      <c r="G881" s="3"/>
      <c r="T881" s="1"/>
      <c r="U881" s="1"/>
      <c r="V881" s="1"/>
    </row>
    <row r="882" spans="5:22">
      <c r="E882" s="2"/>
      <c r="G882" s="3"/>
      <c r="T882" s="1"/>
      <c r="U882" s="1"/>
      <c r="V882" s="1"/>
    </row>
    <row r="883" spans="5:22">
      <c r="E883" s="2"/>
      <c r="G883" s="3"/>
      <c r="T883" s="1"/>
      <c r="U883" s="1"/>
      <c r="V883" s="1"/>
    </row>
    <row r="884" spans="5:22">
      <c r="E884" s="2"/>
      <c r="G884" s="3"/>
      <c r="T884" s="1"/>
      <c r="U884" s="1"/>
      <c r="V884" s="1"/>
    </row>
    <row r="885" spans="5:22">
      <c r="E885" s="2"/>
      <c r="G885" s="3"/>
      <c r="T885" s="1"/>
      <c r="U885" s="1"/>
      <c r="V885" s="1"/>
    </row>
    <row r="886" spans="5:22">
      <c r="E886" s="2"/>
      <c r="G886" s="3"/>
      <c r="T886" s="1"/>
      <c r="U886" s="1"/>
      <c r="V886" s="1"/>
    </row>
    <row r="887" spans="5:22">
      <c r="E887" s="2"/>
      <c r="G887" s="3"/>
      <c r="T887" s="1"/>
      <c r="U887" s="1"/>
      <c r="V887" s="1"/>
    </row>
    <row r="888" spans="5:22">
      <c r="E888" s="2"/>
      <c r="G888" s="3"/>
      <c r="T888" s="1"/>
      <c r="U888" s="1"/>
      <c r="V888" s="1"/>
    </row>
    <row r="889" spans="5:22">
      <c r="E889" s="2"/>
      <c r="G889" s="3"/>
      <c r="T889" s="1"/>
      <c r="U889" s="1"/>
      <c r="V889" s="1"/>
    </row>
    <row r="890" spans="5:22">
      <c r="E890" s="2"/>
      <c r="G890" s="3"/>
      <c r="T890" s="1"/>
      <c r="U890" s="1"/>
      <c r="V890" s="1"/>
    </row>
    <row r="891" spans="5:22">
      <c r="E891" s="2"/>
      <c r="G891" s="3"/>
      <c r="T891" s="1"/>
      <c r="U891" s="1"/>
      <c r="V891" s="1"/>
    </row>
    <row r="892" spans="5:22">
      <c r="E892" s="2"/>
      <c r="G892" s="3"/>
      <c r="T892" s="1"/>
      <c r="U892" s="1"/>
      <c r="V892" s="1"/>
    </row>
    <row r="893" spans="5:22">
      <c r="E893" s="2"/>
      <c r="G893" s="3"/>
      <c r="T893" s="1"/>
      <c r="U893" s="1"/>
      <c r="V893" s="1"/>
    </row>
    <row r="894" spans="5:22">
      <c r="E894" s="2"/>
      <c r="G894" s="3"/>
      <c r="T894" s="1"/>
      <c r="U894" s="1"/>
      <c r="V894" s="1"/>
    </row>
    <row r="895" spans="5:22">
      <c r="E895" s="2"/>
      <c r="G895" s="3"/>
      <c r="T895" s="1"/>
      <c r="U895" s="1"/>
      <c r="V895" s="1"/>
    </row>
    <row r="896" spans="5:22">
      <c r="E896" s="2"/>
      <c r="G896" s="3"/>
      <c r="T896" s="1"/>
      <c r="U896" s="1"/>
      <c r="V896" s="1"/>
    </row>
    <row r="897" spans="5:22">
      <c r="E897" s="2"/>
      <c r="G897" s="3"/>
      <c r="T897" s="1"/>
      <c r="U897" s="1"/>
      <c r="V897" s="1"/>
    </row>
    <row r="898" spans="5:22">
      <c r="E898" s="2"/>
      <c r="G898" s="3"/>
      <c r="T898" s="1"/>
      <c r="U898" s="1"/>
      <c r="V898" s="1"/>
    </row>
    <row r="899" spans="5:22">
      <c r="E899" s="2"/>
      <c r="G899" s="3"/>
      <c r="T899" s="1"/>
      <c r="U899" s="1"/>
      <c r="V899" s="1"/>
    </row>
    <row r="900" spans="5:22">
      <c r="E900" s="2"/>
      <c r="G900" s="3"/>
      <c r="T900" s="1"/>
      <c r="U900" s="1"/>
      <c r="V900" s="1"/>
    </row>
    <row r="901" spans="5:22">
      <c r="E901" s="2"/>
      <c r="G901" s="3"/>
      <c r="T901" s="1"/>
      <c r="U901" s="1"/>
      <c r="V901" s="1"/>
    </row>
    <row r="902" spans="5:22">
      <c r="E902" s="2"/>
      <c r="G902" s="3"/>
      <c r="T902" s="1"/>
      <c r="U902" s="1"/>
      <c r="V902" s="1"/>
    </row>
    <row r="903" spans="5:22">
      <c r="E903" s="2"/>
      <c r="G903" s="3"/>
      <c r="T903" s="1"/>
      <c r="U903" s="1"/>
      <c r="V903" s="1"/>
    </row>
    <row r="904" spans="5:22">
      <c r="E904" s="2"/>
      <c r="G904" s="3"/>
      <c r="T904" s="1"/>
      <c r="U904" s="1"/>
      <c r="V904" s="1"/>
    </row>
    <row r="905" spans="5:22">
      <c r="E905" s="2"/>
      <c r="G905" s="3"/>
      <c r="T905" s="1"/>
      <c r="U905" s="1"/>
      <c r="V905" s="1"/>
    </row>
    <row r="906" spans="5:22">
      <c r="E906" s="2"/>
      <c r="G906" s="3"/>
      <c r="T906" s="1"/>
      <c r="U906" s="1"/>
      <c r="V906" s="1"/>
    </row>
    <row r="907" spans="5:22">
      <c r="E907" s="2"/>
      <c r="G907" s="3"/>
      <c r="T907" s="1"/>
      <c r="U907" s="1"/>
      <c r="V907" s="1"/>
    </row>
    <row r="908" spans="5:22">
      <c r="E908" s="2"/>
      <c r="G908" s="3"/>
      <c r="T908" s="1"/>
      <c r="U908" s="1"/>
      <c r="V908" s="1"/>
    </row>
    <row r="909" spans="5:22">
      <c r="E909" s="2"/>
      <c r="G909" s="3"/>
      <c r="T909" s="1"/>
      <c r="U909" s="1"/>
      <c r="V909" s="1"/>
    </row>
    <row r="910" spans="5:22">
      <c r="E910" s="2"/>
      <c r="G910" s="3"/>
      <c r="T910" s="1"/>
      <c r="U910" s="1"/>
      <c r="V910" s="1"/>
    </row>
    <row r="911" spans="5:22">
      <c r="E911" s="2"/>
      <c r="G911" s="3"/>
      <c r="T911" s="1"/>
      <c r="U911" s="1"/>
      <c r="V911" s="1"/>
    </row>
    <row r="912" spans="5:22">
      <c r="E912" s="2"/>
      <c r="G912" s="3"/>
      <c r="T912" s="1"/>
      <c r="U912" s="1"/>
      <c r="V912" s="1"/>
    </row>
    <row r="913" spans="5:22">
      <c r="E913" s="2"/>
      <c r="G913" s="3"/>
      <c r="T913" s="1"/>
      <c r="U913" s="1"/>
      <c r="V913" s="1"/>
    </row>
    <row r="914" spans="5:22">
      <c r="E914" s="2"/>
      <c r="G914" s="3"/>
      <c r="T914" s="1"/>
      <c r="U914" s="1"/>
      <c r="V914" s="1"/>
    </row>
    <row r="915" spans="5:22">
      <c r="E915" s="2"/>
      <c r="G915" s="3"/>
      <c r="T915" s="1"/>
      <c r="U915" s="1"/>
      <c r="V915" s="1"/>
    </row>
    <row r="916" spans="5:22">
      <c r="E916" s="2"/>
      <c r="G916" s="3"/>
      <c r="T916" s="1"/>
      <c r="U916" s="1"/>
      <c r="V916" s="1"/>
    </row>
    <row r="917" spans="5:22">
      <c r="E917" s="2"/>
      <c r="G917" s="3"/>
      <c r="T917" s="1"/>
      <c r="U917" s="1"/>
      <c r="V917" s="1"/>
    </row>
    <row r="918" spans="5:22">
      <c r="E918" s="2"/>
      <c r="G918" s="3"/>
      <c r="T918" s="1"/>
      <c r="U918" s="1"/>
      <c r="V918" s="1"/>
    </row>
    <row r="919" spans="5:22">
      <c r="E919" s="2"/>
      <c r="G919" s="3"/>
      <c r="T919" s="1"/>
      <c r="U919" s="1"/>
      <c r="V919" s="1"/>
    </row>
    <row r="920" spans="5:22">
      <c r="E920" s="2"/>
      <c r="G920" s="3"/>
      <c r="T920" s="1"/>
      <c r="U920" s="1"/>
      <c r="V920" s="1"/>
    </row>
    <row r="921" spans="5:22">
      <c r="E921" s="2"/>
      <c r="G921" s="3"/>
      <c r="T921" s="1"/>
      <c r="U921" s="1"/>
      <c r="V921" s="1"/>
    </row>
    <row r="922" spans="5:22">
      <c r="E922" s="2"/>
      <c r="G922" s="3"/>
      <c r="T922" s="1"/>
      <c r="U922" s="1"/>
      <c r="V922" s="1"/>
    </row>
    <row r="923" spans="5:22">
      <c r="E923" s="2"/>
      <c r="G923" s="3"/>
      <c r="T923" s="1"/>
      <c r="U923" s="1"/>
      <c r="V923" s="1"/>
    </row>
    <row r="924" spans="5:22">
      <c r="E924" s="2"/>
      <c r="G924" s="3"/>
      <c r="T924" s="1"/>
      <c r="U924" s="1"/>
      <c r="V924" s="1"/>
    </row>
    <row r="925" spans="5:22">
      <c r="E925" s="2"/>
      <c r="G925" s="3"/>
      <c r="T925" s="1"/>
      <c r="U925" s="1"/>
      <c r="V925" s="1"/>
    </row>
    <row r="926" spans="5:22">
      <c r="E926" s="2"/>
      <c r="G926" s="3"/>
      <c r="T926" s="1"/>
      <c r="U926" s="1"/>
      <c r="V926" s="1"/>
    </row>
    <row r="927" spans="5:22">
      <c r="E927" s="2"/>
      <c r="G927" s="3"/>
      <c r="T927" s="1"/>
      <c r="U927" s="1"/>
      <c r="V927" s="1"/>
    </row>
    <row r="928" spans="5:22">
      <c r="E928" s="2"/>
      <c r="G928" s="3"/>
      <c r="T928" s="1"/>
      <c r="U928" s="1"/>
      <c r="V928" s="1"/>
    </row>
    <row r="929" spans="5:22">
      <c r="E929" s="2"/>
      <c r="G929" s="3"/>
      <c r="T929" s="1"/>
      <c r="U929" s="1"/>
      <c r="V929" s="1"/>
    </row>
    <row r="930" spans="5:22">
      <c r="E930" s="2"/>
      <c r="G930" s="3"/>
      <c r="T930" s="1"/>
      <c r="U930" s="1"/>
      <c r="V930" s="1"/>
    </row>
    <row r="931" spans="5:22">
      <c r="E931" s="2"/>
      <c r="G931" s="3"/>
      <c r="T931" s="1"/>
      <c r="U931" s="1"/>
      <c r="V931" s="1"/>
    </row>
    <row r="932" spans="5:22">
      <c r="E932" s="2"/>
      <c r="G932" s="3"/>
      <c r="T932" s="1"/>
      <c r="U932" s="1"/>
      <c r="V932" s="1"/>
    </row>
    <row r="933" spans="5:22">
      <c r="E933" s="2"/>
      <c r="G933" s="3"/>
      <c r="T933" s="1"/>
      <c r="U933" s="1"/>
      <c r="V933" s="1"/>
    </row>
    <row r="934" spans="5:22">
      <c r="E934" s="2"/>
      <c r="G934" s="3"/>
      <c r="T934" s="1"/>
      <c r="U934" s="1"/>
      <c r="V934" s="1"/>
    </row>
    <row r="935" spans="5:22">
      <c r="E935" s="2"/>
      <c r="G935" s="3"/>
      <c r="T935" s="1"/>
      <c r="U935" s="1"/>
      <c r="V935" s="1"/>
    </row>
    <row r="936" spans="5:22">
      <c r="E936" s="2"/>
      <c r="G936" s="3"/>
      <c r="T936" s="1"/>
      <c r="U936" s="1"/>
      <c r="V936" s="1"/>
    </row>
    <row r="937" spans="5:22">
      <c r="E937" s="2"/>
      <c r="G937" s="3"/>
      <c r="T937" s="1"/>
      <c r="U937" s="1"/>
      <c r="V937" s="1"/>
    </row>
    <row r="938" spans="5:22">
      <c r="E938" s="2"/>
      <c r="G938" s="3"/>
      <c r="T938" s="1"/>
      <c r="U938" s="1"/>
      <c r="V938" s="1"/>
    </row>
    <row r="939" spans="5:22">
      <c r="E939" s="2"/>
      <c r="G939" s="3"/>
      <c r="T939" s="1"/>
      <c r="U939" s="1"/>
      <c r="V939" s="1"/>
    </row>
    <row r="940" spans="5:22">
      <c r="E940" s="2"/>
      <c r="G940" s="3"/>
      <c r="T940" s="1"/>
      <c r="U940" s="1"/>
      <c r="V940" s="1"/>
    </row>
    <row r="941" spans="5:22">
      <c r="E941" s="2"/>
      <c r="G941" s="3"/>
      <c r="T941" s="1"/>
      <c r="U941" s="1"/>
      <c r="V941" s="1"/>
    </row>
    <row r="942" spans="5:22">
      <c r="E942" s="2"/>
      <c r="G942" s="3"/>
      <c r="T942" s="1"/>
      <c r="U942" s="1"/>
      <c r="V942" s="1"/>
    </row>
    <row r="943" spans="5:22">
      <c r="E943" s="2"/>
      <c r="G943" s="3"/>
      <c r="T943" s="1"/>
      <c r="U943" s="1"/>
      <c r="V943" s="1"/>
    </row>
    <row r="944" spans="5:22">
      <c r="E944" s="2"/>
      <c r="G944" s="3"/>
      <c r="T944" s="1"/>
      <c r="U944" s="1"/>
      <c r="V944" s="1"/>
    </row>
    <row r="945" spans="5:22">
      <c r="E945" s="2"/>
      <c r="G945" s="3"/>
      <c r="T945" s="1"/>
      <c r="U945" s="1"/>
      <c r="V945" s="1"/>
    </row>
    <row r="946" spans="5:22">
      <c r="E946" s="2"/>
      <c r="G946" s="3"/>
      <c r="T946" s="1"/>
      <c r="U946" s="1"/>
      <c r="V946" s="1"/>
    </row>
    <row r="947" spans="5:22">
      <c r="E947" s="2"/>
      <c r="G947" s="3"/>
      <c r="T947" s="1"/>
      <c r="U947" s="1"/>
      <c r="V947" s="1"/>
    </row>
    <row r="948" spans="5:22">
      <c r="E948" s="2"/>
      <c r="G948" s="3"/>
      <c r="T948" s="1"/>
      <c r="U948" s="1"/>
      <c r="V948" s="1"/>
    </row>
    <row r="949" spans="5:22">
      <c r="E949" s="2"/>
      <c r="G949" s="3"/>
      <c r="T949" s="1"/>
      <c r="U949" s="1"/>
      <c r="V949" s="1"/>
    </row>
    <row r="950" spans="5:22">
      <c r="E950" s="2"/>
      <c r="G950" s="3"/>
      <c r="T950" s="1"/>
      <c r="U950" s="1"/>
      <c r="V950" s="1"/>
    </row>
    <row r="951" spans="5:22">
      <c r="E951" s="2"/>
      <c r="G951" s="3"/>
      <c r="T951" s="1"/>
      <c r="U951" s="1"/>
      <c r="V951" s="1"/>
    </row>
    <row r="952" spans="5:22">
      <c r="E952" s="2"/>
      <c r="G952" s="3"/>
      <c r="T952" s="1"/>
      <c r="U952" s="1"/>
      <c r="V952" s="1"/>
    </row>
    <row r="953" spans="5:22">
      <c r="E953" s="2"/>
      <c r="G953" s="3"/>
      <c r="T953" s="1"/>
      <c r="U953" s="1"/>
      <c r="V953" s="1"/>
    </row>
    <row r="954" spans="5:22">
      <c r="E954" s="2"/>
      <c r="G954" s="3"/>
      <c r="T954" s="1"/>
      <c r="U954" s="1"/>
      <c r="V954" s="1"/>
    </row>
    <row r="955" spans="5:22">
      <c r="E955" s="2"/>
      <c r="G955" s="3"/>
      <c r="T955" s="1"/>
      <c r="U955" s="1"/>
      <c r="V955" s="1"/>
    </row>
    <row r="956" spans="5:22">
      <c r="E956" s="2"/>
      <c r="G956" s="3"/>
      <c r="T956" s="1"/>
      <c r="U956" s="1"/>
      <c r="V956" s="1"/>
    </row>
    <row r="957" spans="5:22">
      <c r="E957" s="2"/>
      <c r="G957" s="3"/>
      <c r="T957" s="1"/>
      <c r="U957" s="1"/>
      <c r="V957" s="1"/>
    </row>
    <row r="958" spans="5:22">
      <c r="E958" s="2"/>
      <c r="G958" s="3"/>
      <c r="T958" s="1"/>
      <c r="U958" s="1"/>
      <c r="V958" s="1"/>
    </row>
    <row r="959" spans="5:22">
      <c r="E959" s="2"/>
      <c r="G959" s="3"/>
      <c r="T959" s="1"/>
      <c r="U959" s="1"/>
      <c r="V959" s="1"/>
    </row>
    <row r="960" spans="5:22">
      <c r="E960" s="2"/>
      <c r="G960" s="3"/>
      <c r="T960" s="1"/>
      <c r="U960" s="1"/>
      <c r="V960" s="1"/>
    </row>
    <row r="961" spans="5:22">
      <c r="E961" s="2"/>
      <c r="G961" s="3"/>
      <c r="T961" s="1"/>
      <c r="U961" s="1"/>
      <c r="V961" s="1"/>
    </row>
    <row r="962" spans="5:22">
      <c r="E962" s="2"/>
      <c r="G962" s="3"/>
      <c r="T962" s="1"/>
      <c r="U962" s="1"/>
      <c r="V962" s="1"/>
    </row>
    <row r="963" spans="5:22">
      <c r="E963" s="2"/>
      <c r="G963" s="3"/>
      <c r="T963" s="1"/>
      <c r="U963" s="1"/>
      <c r="V963" s="1"/>
    </row>
    <row r="964" spans="5:22">
      <c r="E964" s="2"/>
      <c r="G964" s="3"/>
      <c r="T964" s="1"/>
      <c r="U964" s="1"/>
      <c r="V964" s="1"/>
    </row>
    <row r="965" spans="5:22">
      <c r="E965" s="2"/>
      <c r="G965" s="3"/>
      <c r="T965" s="1"/>
      <c r="U965" s="1"/>
      <c r="V965" s="1"/>
    </row>
    <row r="966" spans="5:22">
      <c r="E966" s="2"/>
      <c r="G966" s="3"/>
      <c r="T966" s="1"/>
      <c r="U966" s="1"/>
      <c r="V966" s="1"/>
    </row>
    <row r="967" spans="5:22">
      <c r="E967" s="2"/>
      <c r="G967" s="3"/>
      <c r="T967" s="1"/>
      <c r="U967" s="1"/>
      <c r="V967" s="1"/>
    </row>
    <row r="968" spans="5:22">
      <c r="E968" s="2"/>
      <c r="G968" s="3"/>
      <c r="T968" s="1"/>
      <c r="U968" s="1"/>
      <c r="V968" s="1"/>
    </row>
    <row r="969" spans="5:22">
      <c r="E969" s="2"/>
      <c r="G969" s="3"/>
      <c r="T969" s="1"/>
      <c r="U969" s="1"/>
      <c r="V969" s="1"/>
    </row>
    <row r="970" spans="5:22">
      <c r="E970" s="2"/>
      <c r="G970" s="3"/>
      <c r="T970" s="1"/>
      <c r="U970" s="1"/>
      <c r="V970" s="1"/>
    </row>
    <row r="971" spans="5:22">
      <c r="E971" s="2"/>
      <c r="G971" s="3"/>
      <c r="T971" s="1"/>
      <c r="U971" s="1"/>
      <c r="V971" s="1"/>
    </row>
    <row r="972" spans="5:22">
      <c r="E972" s="2"/>
      <c r="G972" s="3"/>
      <c r="T972" s="1"/>
      <c r="U972" s="1"/>
      <c r="V972" s="1"/>
    </row>
    <row r="973" spans="5:22">
      <c r="E973" s="2"/>
      <c r="G973" s="3"/>
      <c r="T973" s="1"/>
      <c r="U973" s="1"/>
      <c r="V973" s="1"/>
    </row>
    <row r="974" spans="5:22">
      <c r="E974" s="2"/>
      <c r="G974" s="3"/>
      <c r="T974" s="1"/>
      <c r="U974" s="1"/>
      <c r="V974" s="1"/>
    </row>
    <row r="975" spans="5:22">
      <c r="E975" s="2"/>
      <c r="G975" s="3"/>
      <c r="T975" s="1"/>
      <c r="U975" s="1"/>
      <c r="V975" s="1"/>
    </row>
    <row r="976" spans="5:22">
      <c r="E976" s="2"/>
      <c r="G976" s="3"/>
      <c r="T976" s="1"/>
      <c r="U976" s="1"/>
      <c r="V976" s="1"/>
    </row>
    <row r="977" spans="5:22">
      <c r="E977" s="2"/>
      <c r="G977" s="3"/>
      <c r="T977" s="1"/>
      <c r="U977" s="1"/>
      <c r="V977" s="1"/>
    </row>
    <row r="978" spans="5:22">
      <c r="E978" s="2"/>
      <c r="G978" s="3"/>
      <c r="T978" s="1"/>
      <c r="U978" s="1"/>
      <c r="V978" s="1"/>
    </row>
    <row r="979" spans="5:22">
      <c r="E979" s="2"/>
      <c r="G979" s="3"/>
      <c r="T979" s="1"/>
      <c r="U979" s="1"/>
      <c r="V979" s="1"/>
    </row>
    <row r="980" spans="5:22">
      <c r="E980" s="2"/>
      <c r="G980" s="3"/>
      <c r="T980" s="1"/>
      <c r="U980" s="1"/>
      <c r="V980" s="1"/>
    </row>
    <row r="981" spans="5:22">
      <c r="E981" s="2"/>
      <c r="G981" s="3"/>
      <c r="T981" s="1"/>
      <c r="U981" s="1"/>
      <c r="V981" s="1"/>
    </row>
    <row r="982" spans="5:22">
      <c r="E982" s="2"/>
      <c r="G982" s="3"/>
      <c r="T982" s="1"/>
      <c r="U982" s="1"/>
      <c r="V982" s="1"/>
    </row>
    <row r="983" spans="5:22">
      <c r="E983" s="2"/>
      <c r="G983" s="3"/>
      <c r="T983" s="1"/>
      <c r="U983" s="1"/>
      <c r="V983" s="1"/>
    </row>
    <row r="984" spans="5:22">
      <c r="E984" s="2"/>
      <c r="G984" s="3"/>
      <c r="T984" s="1"/>
      <c r="U984" s="1"/>
      <c r="V984" s="1"/>
    </row>
    <row r="985" spans="5:22">
      <c r="E985" s="2"/>
      <c r="G985" s="3"/>
      <c r="T985" s="1"/>
      <c r="U985" s="1"/>
      <c r="V985" s="1"/>
    </row>
    <row r="986" spans="5:22">
      <c r="E986" s="2"/>
      <c r="G986" s="3"/>
      <c r="T986" s="1"/>
      <c r="U986" s="1"/>
      <c r="V986" s="1"/>
    </row>
    <row r="987" spans="5:22">
      <c r="E987" s="2"/>
      <c r="G987" s="3"/>
      <c r="T987" s="1"/>
      <c r="U987" s="1"/>
      <c r="V987" s="1"/>
    </row>
    <row r="988" spans="5:22">
      <c r="E988" s="2"/>
      <c r="G988" s="3"/>
      <c r="T988" s="1"/>
      <c r="U988" s="1"/>
      <c r="V988" s="1"/>
    </row>
    <row r="989" spans="5:22">
      <c r="E989" s="2"/>
      <c r="G989" s="3"/>
      <c r="T989" s="1"/>
      <c r="U989" s="1"/>
      <c r="V989" s="1"/>
    </row>
    <row r="990" spans="5:22">
      <c r="E990" s="2"/>
      <c r="G990" s="3"/>
      <c r="T990" s="1"/>
      <c r="U990" s="1"/>
      <c r="V990" s="1"/>
    </row>
    <row r="991" spans="5:22">
      <c r="E991" s="2"/>
      <c r="G991" s="3"/>
      <c r="T991" s="1"/>
      <c r="U991" s="1"/>
      <c r="V991" s="1"/>
    </row>
    <row r="992" spans="5:22">
      <c r="E992" s="2"/>
      <c r="G992" s="3"/>
      <c r="T992" s="1"/>
      <c r="U992" s="1"/>
      <c r="V992" s="1"/>
    </row>
    <row r="993" spans="5:22">
      <c r="E993" s="2"/>
      <c r="G993" s="3"/>
      <c r="T993" s="1"/>
      <c r="U993" s="1"/>
      <c r="V993" s="1"/>
    </row>
    <row r="994" spans="5:22">
      <c r="E994" s="2"/>
      <c r="G994" s="3"/>
      <c r="T994" s="1"/>
      <c r="U994" s="1"/>
      <c r="V994" s="1"/>
    </row>
    <row r="995" spans="5:22">
      <c r="E995" s="2"/>
      <c r="G995" s="3"/>
      <c r="T995" s="1"/>
      <c r="U995" s="1"/>
      <c r="V995" s="1"/>
    </row>
    <row r="996" spans="5:22">
      <c r="E996" s="2"/>
      <c r="G996" s="3"/>
      <c r="T996" s="1"/>
      <c r="U996" s="1"/>
      <c r="V996" s="1"/>
    </row>
    <row r="997" spans="5:22">
      <c r="E997" s="2"/>
      <c r="G997" s="3"/>
      <c r="T997" s="1"/>
      <c r="U997" s="1"/>
      <c r="V997" s="1"/>
    </row>
    <row r="998" spans="5:22">
      <c r="E998" s="2"/>
      <c r="G998" s="3"/>
      <c r="T998" s="1"/>
      <c r="U998" s="1"/>
      <c r="V998" s="1"/>
    </row>
    <row r="999" spans="5:22">
      <c r="E999" s="2"/>
      <c r="G999" s="3"/>
      <c r="T999" s="1"/>
      <c r="U999" s="1"/>
      <c r="V999" s="1"/>
    </row>
    <row r="1000" spans="5:22">
      <c r="E1000" s="2"/>
      <c r="G1000" s="3"/>
      <c r="T1000" s="1"/>
      <c r="U1000" s="1"/>
      <c r="V1000" s="1"/>
    </row>
    <row r="1001" spans="5:22">
      <c r="E1001" s="2"/>
      <c r="G1001" s="3"/>
      <c r="T1001" s="1"/>
      <c r="U1001" s="1"/>
      <c r="V1001" s="1"/>
    </row>
    <row r="1002" spans="5:22">
      <c r="E1002" s="2"/>
      <c r="G1002" s="3"/>
      <c r="T1002" s="1"/>
      <c r="U1002" s="1"/>
      <c r="V1002" s="1"/>
    </row>
    <row r="1003" spans="5:22">
      <c r="E1003" s="2"/>
      <c r="G1003" s="3"/>
      <c r="T1003" s="1"/>
      <c r="U1003" s="1"/>
      <c r="V1003" s="1"/>
    </row>
    <row r="1004" spans="5:22">
      <c r="E1004" s="2"/>
      <c r="G1004" s="3"/>
      <c r="T1004" s="1"/>
      <c r="U1004" s="1"/>
      <c r="V1004" s="1"/>
    </row>
    <row r="1005" spans="5:22">
      <c r="E1005" s="2"/>
      <c r="G1005" s="3"/>
      <c r="T1005" s="1"/>
      <c r="U1005" s="1"/>
      <c r="V1005" s="1"/>
    </row>
    <row r="1006" spans="5:22">
      <c r="E1006" s="2"/>
      <c r="G1006" s="3"/>
      <c r="T1006" s="1"/>
      <c r="U1006" s="1"/>
      <c r="V1006" s="1"/>
    </row>
    <row r="1007" spans="5:22">
      <c r="E1007" s="2"/>
      <c r="G1007" s="3"/>
      <c r="T1007" s="1"/>
      <c r="U1007" s="1"/>
      <c r="V1007" s="1"/>
    </row>
    <row r="1008" spans="5:22">
      <c r="E1008" s="2"/>
      <c r="G1008" s="3"/>
      <c r="T1008" s="1"/>
      <c r="U1008" s="1"/>
      <c r="V1008" s="1"/>
    </row>
    <row r="1009" spans="5:22">
      <c r="E1009" s="2"/>
      <c r="G1009" s="3"/>
      <c r="T1009" s="1"/>
      <c r="U1009" s="1"/>
      <c r="V1009" s="1"/>
    </row>
    <row r="1010" spans="5:22">
      <c r="E1010" s="2"/>
      <c r="G1010" s="3"/>
      <c r="T1010" s="1"/>
      <c r="U1010" s="1"/>
      <c r="V1010" s="1"/>
    </row>
    <row r="1011" spans="5:22">
      <c r="E1011" s="2"/>
      <c r="G1011" s="3"/>
      <c r="T1011" s="1"/>
      <c r="U1011" s="1"/>
      <c r="V1011" s="1"/>
    </row>
    <row r="1012" spans="5:22">
      <c r="E1012" s="2"/>
      <c r="G1012" s="3"/>
      <c r="T1012" s="1"/>
      <c r="U1012" s="1"/>
      <c r="V1012" s="1"/>
    </row>
    <row r="1013" spans="5:22">
      <c r="E1013" s="2"/>
      <c r="G1013" s="3"/>
      <c r="T1013" s="1"/>
      <c r="U1013" s="1"/>
      <c r="V1013" s="1"/>
    </row>
    <row r="1014" spans="5:22">
      <c r="E1014" s="2"/>
      <c r="G1014" s="3"/>
      <c r="T1014" s="1"/>
      <c r="U1014" s="1"/>
      <c r="V1014" s="1"/>
    </row>
    <row r="1015" spans="5:22">
      <c r="E1015" s="2"/>
      <c r="G1015" s="3"/>
      <c r="T1015" s="1"/>
      <c r="U1015" s="1"/>
      <c r="V1015" s="1"/>
    </row>
    <row r="1016" spans="5:22">
      <c r="E1016" s="2"/>
      <c r="G1016" s="3"/>
      <c r="T1016" s="1"/>
      <c r="U1016" s="1"/>
      <c r="V1016" s="1"/>
    </row>
    <row r="1017" spans="5:22">
      <c r="E1017" s="2"/>
      <c r="G1017" s="3"/>
      <c r="T1017" s="1"/>
      <c r="U1017" s="1"/>
      <c r="V1017" s="1"/>
    </row>
    <row r="1018" spans="5:22">
      <c r="E1018" s="2"/>
      <c r="G1018" s="3"/>
      <c r="T1018" s="1"/>
      <c r="U1018" s="1"/>
      <c r="V1018" s="1"/>
    </row>
    <row r="1019" spans="5:22">
      <c r="E1019" s="2"/>
      <c r="G1019" s="3"/>
      <c r="T1019" s="1"/>
      <c r="U1019" s="1"/>
      <c r="V1019" s="1"/>
    </row>
    <row r="1020" spans="5:22">
      <c r="E1020" s="2"/>
      <c r="G1020" s="3"/>
      <c r="T1020" s="1"/>
      <c r="U1020" s="1"/>
      <c r="V1020" s="1"/>
    </row>
    <row r="1021" spans="5:22">
      <c r="E1021" s="2"/>
      <c r="G1021" s="3"/>
      <c r="T1021" s="1"/>
      <c r="U1021" s="1"/>
      <c r="V1021" s="1"/>
    </row>
    <row r="1022" spans="5:22">
      <c r="E1022" s="2"/>
      <c r="G1022" s="3"/>
      <c r="T1022" s="1"/>
      <c r="U1022" s="1"/>
      <c r="V1022" s="1"/>
    </row>
    <row r="1023" spans="5:22">
      <c r="E1023" s="2"/>
      <c r="G1023" s="3"/>
      <c r="T1023" s="1"/>
      <c r="U1023" s="1"/>
      <c r="V1023" s="1"/>
    </row>
    <row r="1024" spans="5:22">
      <c r="E1024" s="2"/>
      <c r="G1024" s="3"/>
      <c r="T1024" s="1"/>
      <c r="U1024" s="1"/>
      <c r="V1024" s="1"/>
    </row>
    <row r="1025" spans="5:22">
      <c r="E1025" s="2"/>
      <c r="G1025" s="3"/>
      <c r="T1025" s="1"/>
      <c r="U1025" s="1"/>
      <c r="V1025" s="1"/>
    </row>
    <row r="1026" spans="5:22">
      <c r="E1026" s="2"/>
      <c r="G1026" s="3"/>
      <c r="T1026" s="1"/>
      <c r="U1026" s="1"/>
      <c r="V1026" s="1"/>
    </row>
    <row r="1027" spans="5:22">
      <c r="E1027" s="2"/>
      <c r="G1027" s="3"/>
      <c r="T1027" s="1"/>
      <c r="U1027" s="1"/>
      <c r="V1027" s="1"/>
    </row>
    <row r="1028" spans="5:22">
      <c r="E1028" s="2"/>
      <c r="G1028" s="3"/>
      <c r="T1028" s="1"/>
      <c r="U1028" s="1"/>
      <c r="V1028" s="1"/>
    </row>
    <row r="1029" spans="5:22">
      <c r="E1029" s="2"/>
      <c r="G1029" s="3"/>
      <c r="T1029" s="1"/>
      <c r="U1029" s="1"/>
      <c r="V1029" s="1"/>
    </row>
    <row r="1030" spans="5:22">
      <c r="E1030" s="2"/>
      <c r="G1030" s="3"/>
      <c r="T1030" s="1"/>
      <c r="U1030" s="1"/>
      <c r="V1030" s="1"/>
    </row>
  </sheetData>
  <autoFilter ref="A6:AH6"/>
  <mergeCells count="1">
    <mergeCell ref="F2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rgb="FFAB57FF"/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24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260" t="e">
        <f>G29/J29</f>
        <v>#REF!</v>
      </c>
      <c r="F1" s="195"/>
      <c r="G1" s="196" t="s">
        <v>129</v>
      </c>
      <c r="H1" s="193" t="s">
        <v>6</v>
      </c>
      <c r="I1" s="136" t="e">
        <f>I4/H4</f>
        <v>#REF!</v>
      </c>
      <c r="J1" s="34" t="str">
        <f>СПИСОК_СТОЛБЦОВ_2</f>
        <v>ОБЩИЙ ОБЪЕМ ТЭ 
2 полугодие</v>
      </c>
      <c r="K1" s="215" t="s">
        <v>159</v>
      </c>
      <c r="L1" s="300" t="s">
        <v>163</v>
      </c>
      <c r="M1" s="301"/>
      <c r="N1" s="302" t="s">
        <v>157</v>
      </c>
      <c r="O1" s="303"/>
      <c r="P1" s="216" t="s">
        <v>160</v>
      </c>
      <c r="Q1" s="216" t="s">
        <v>160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7" t="s">
        <v>165</v>
      </c>
      <c r="C2" s="28"/>
      <c r="D2" s="28"/>
      <c r="F2" s="197" t="e">
        <f>(H4-H5)/H6</f>
        <v>#REF!</v>
      </c>
      <c r="G2" s="211" t="e">
        <f>(I4-I5)/I6</f>
        <v>#REF!</v>
      </c>
      <c r="H2" s="194"/>
      <c r="I2" s="136" t="e">
        <f>I7/H7</f>
        <v>#REF!</v>
      </c>
      <c r="J2" s="34"/>
      <c r="K2" s="216"/>
      <c r="L2" s="217" t="s">
        <v>32</v>
      </c>
      <c r="M2" s="218" t="s">
        <v>161</v>
      </c>
      <c r="N2" s="219" t="s">
        <v>32</v>
      </c>
      <c r="O2" s="220" t="s">
        <v>161</v>
      </c>
      <c r="P2" s="216" t="s">
        <v>32</v>
      </c>
      <c r="Q2" s="216" t="s">
        <v>161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34"/>
      <c r="D3" s="234"/>
      <c r="E3" s="235" t="s">
        <v>168</v>
      </c>
      <c r="F3" s="29"/>
      <c r="G3" s="212" t="e">
        <f>G7/J7</f>
        <v>#REF!</v>
      </c>
      <c r="H3" s="179" t="s">
        <v>7</v>
      </c>
      <c r="I3" s="180" t="s">
        <v>8</v>
      </c>
      <c r="J3" s="34"/>
      <c r="K3" s="216" t="s">
        <v>29</v>
      </c>
      <c r="L3" s="217">
        <v>6170.7985966416463</v>
      </c>
      <c r="M3" s="218">
        <v>6170.7985966416463</v>
      </c>
      <c r="N3" s="219">
        <v>869.52244957678704</v>
      </c>
      <c r="O3" s="220">
        <v>908.32298157544722</v>
      </c>
      <c r="P3" s="216">
        <f t="shared" ref="P3:Q5" si="0">N3/L3*1000</f>
        <v>140.90922527434458</v>
      </c>
      <c r="Q3" s="216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39">
        <v>6431645.3851726614</v>
      </c>
      <c r="D4" s="234"/>
      <c r="E4" s="236">
        <v>160155.58287513163</v>
      </c>
      <c r="F4" s="28"/>
      <c r="H4" s="200" t="e">
        <f>Q9/J7*1000</f>
        <v>#REF!</v>
      </c>
      <c r="I4" s="200" t="e">
        <f>R9/J7*1000</f>
        <v>#REF!</v>
      </c>
      <c r="J4" s="192" t="e">
        <f>I4/H4</f>
        <v>#REF!</v>
      </c>
      <c r="K4" s="216" t="s">
        <v>162</v>
      </c>
      <c r="L4" s="221">
        <v>1190.308769708007</v>
      </c>
      <c r="M4" s="222">
        <v>1190.308769708007</v>
      </c>
      <c r="N4" s="219">
        <v>176.05030547665632</v>
      </c>
      <c r="O4" s="220">
        <v>192.08518968901751</v>
      </c>
      <c r="P4" s="216">
        <f t="shared" si="0"/>
        <v>147.90305671682395</v>
      </c>
      <c r="Q4" s="216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37" t="s">
        <v>158</v>
      </c>
      <c r="F5" s="198"/>
      <c r="H5" s="201" t="e">
        <f>O9/J7*1000</f>
        <v>#REF!</v>
      </c>
      <c r="I5" s="201" t="e">
        <f>P9/J7*1000</f>
        <v>#REF!</v>
      </c>
      <c r="J5" s="192" t="e">
        <f t="shared" ref="J5:J6" si="1">I5/H5</f>
        <v>#REF!</v>
      </c>
      <c r="K5" s="205">
        <f>L5+M5</f>
        <v>14722.214732699307</v>
      </c>
      <c r="L5" s="223">
        <f>L3+L4</f>
        <v>7361.1073663496536</v>
      </c>
      <c r="M5" s="223">
        <f>M3+M4</f>
        <v>7361.1073663496536</v>
      </c>
      <c r="N5" s="223">
        <f>N3+N4</f>
        <v>1045.5727550534434</v>
      </c>
      <c r="O5" s="223">
        <f>O3+O4</f>
        <v>1100.4081712644647</v>
      </c>
      <c r="P5" s="215">
        <f t="shared" si="0"/>
        <v>142.04014464360941</v>
      </c>
      <c r="Q5" s="215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14"/>
      <c r="F6" s="29"/>
      <c r="G6" s="156"/>
      <c r="H6" s="201" t="e">
        <f>M9/G7*1000</f>
        <v>#REF!</v>
      </c>
      <c r="I6" s="201" t="e">
        <f>N9/G7*1000</f>
        <v>#REF!</v>
      </c>
      <c r="J6" s="192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38"/>
      <c r="C7" s="28"/>
      <c r="D7" s="213"/>
      <c r="E7" s="36" t="s">
        <v>9</v>
      </c>
      <c r="F7" s="29"/>
      <c r="G7" s="137" t="e">
        <f>SUBTOTAL(9,G10:G102)</f>
        <v>#REF!</v>
      </c>
      <c r="H7" s="199" t="e">
        <f>Q9/G7*1000</f>
        <v>#REF!</v>
      </c>
      <c r="I7" s="199" t="e">
        <f>R9/G7*1000</f>
        <v>#REF!</v>
      </c>
      <c r="J7" s="157" t="e">
        <f>SUBTOTAL(9,J10:J102)</f>
        <v>#REF!</v>
      </c>
      <c r="K7" s="256" t="e">
        <f>J11/G11</f>
        <v>#REF!</v>
      </c>
      <c r="L7" s="31" t="s">
        <v>155</v>
      </c>
      <c r="M7" s="160" t="s">
        <v>123</v>
      </c>
      <c r="N7" s="161" t="s">
        <v>156</v>
      </c>
      <c r="O7" s="170" t="s">
        <v>124</v>
      </c>
      <c r="P7" s="172" t="s">
        <v>125</v>
      </c>
      <c r="Q7" s="181" t="s">
        <v>126</v>
      </c>
      <c r="R7" s="182" t="s">
        <v>127</v>
      </c>
      <c r="S7" s="37" t="s">
        <v>10</v>
      </c>
      <c r="T7" s="304" t="s">
        <v>11</v>
      </c>
      <c r="U7" s="304" t="s">
        <v>12</v>
      </c>
      <c r="V7" s="224"/>
      <c r="W7" s="224" t="s">
        <v>164</v>
      </c>
    </row>
    <row r="8" spans="1:30" s="31" customFormat="1" ht="15.75" thickBot="1">
      <c r="A8" s="27"/>
      <c r="B8" s="38"/>
      <c r="C8" s="38"/>
      <c r="D8" s="38"/>
      <c r="E8" s="38"/>
      <c r="F8" s="39"/>
      <c r="G8" s="138" t="s">
        <v>13</v>
      </c>
      <c r="H8" s="139" t="s">
        <v>14</v>
      </c>
      <c r="I8" s="140" t="s">
        <v>14</v>
      </c>
      <c r="J8" s="146" t="s">
        <v>128</v>
      </c>
      <c r="K8" s="40" t="s">
        <v>122</v>
      </c>
      <c r="L8" s="159" t="s">
        <v>122</v>
      </c>
      <c r="M8" s="162" t="s">
        <v>121</v>
      </c>
      <c r="N8" s="163" t="s">
        <v>121</v>
      </c>
      <c r="O8" s="171" t="s">
        <v>121</v>
      </c>
      <c r="P8" s="173" t="s">
        <v>121</v>
      </c>
      <c r="Q8" s="183"/>
      <c r="R8" s="184"/>
      <c r="S8" s="174" t="s">
        <v>13</v>
      </c>
      <c r="T8" s="305"/>
      <c r="U8" s="305"/>
      <c r="V8" s="224"/>
      <c r="W8" s="224"/>
    </row>
    <row r="9" spans="1:30" s="31" customFormat="1" ht="47.25">
      <c r="A9" s="27"/>
      <c r="B9" s="41" t="s">
        <v>1</v>
      </c>
      <c r="C9" s="42" t="s">
        <v>3</v>
      </c>
      <c r="D9" s="43" t="s">
        <v>116</v>
      </c>
      <c r="E9" s="44" t="s">
        <v>15</v>
      </c>
      <c r="F9" s="255" t="s">
        <v>5</v>
      </c>
      <c r="G9" s="45" t="s">
        <v>105</v>
      </c>
      <c r="H9" s="141" t="s">
        <v>177</v>
      </c>
      <c r="I9" s="141" t="s">
        <v>178</v>
      </c>
      <c r="J9" s="154" t="s">
        <v>120</v>
      </c>
      <c r="K9" s="155" t="s">
        <v>179</v>
      </c>
      <c r="L9" s="155" t="s">
        <v>180</v>
      </c>
      <c r="M9" s="164" t="e">
        <f t="shared" ref="M9:S9" si="2">SUBTOTAL(9,M10:M102)</f>
        <v>#REF!</v>
      </c>
      <c r="N9" s="165" t="e">
        <f t="shared" si="2"/>
        <v>#REF!</v>
      </c>
      <c r="O9" s="164" t="e">
        <f t="shared" si="2"/>
        <v>#REF!</v>
      </c>
      <c r="P9" s="165" t="e">
        <f t="shared" si="2"/>
        <v>#REF!</v>
      </c>
      <c r="Q9" s="185" t="e">
        <f t="shared" si="2"/>
        <v>#REF!</v>
      </c>
      <c r="R9" s="186" t="e">
        <f t="shared" si="2"/>
        <v>#REF!</v>
      </c>
      <c r="S9" s="175" t="e">
        <f t="shared" si="2"/>
        <v>#REF!</v>
      </c>
      <c r="T9" s="306"/>
      <c r="U9" s="306"/>
      <c r="V9" s="224"/>
      <c r="W9" s="224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4">
        <f>'-------НОВАЯ БАЗА'!G7</f>
        <v>4632024035</v>
      </c>
      <c r="G10" s="147" t="e">
        <f>VLOOKUP(A10,'-------НОВАЯ БАЗА'!$A$6:$AG$487,7+MATCH($G$9,СПИСОК_СТОЛБЦОВ_2,0),0)</f>
        <v>#REF!</v>
      </c>
      <c r="H10" s="142">
        <f>VLOOKUP(A10,'-------НОВАЯ БАЗА'!$A$6:$AG$487,7+MATCH($H$9,СПИСОК_СТОЛБЦОВ_2,0),0)</f>
        <v>0</v>
      </c>
      <c r="I10" s="148">
        <f>VLOOKUP(A10,'-------НОВАЯ БАЗА'!$A$6:$AG$487,7+MATCH($I$9,СПИСОК_СТОЛБЦОВ_2,0),0)</f>
        <v>0</v>
      </c>
      <c r="J10" s="49" t="e">
        <f>VLOOKUP(A10,'-------НОВАЯ БАЗА'!$A$6:$AG$487,13+MATCH($J$9,СПИСОК_СТОЛБЦОВ_2,0),0)</f>
        <v>#REF!</v>
      </c>
      <c r="K10" s="50">
        <f>VLOOKUP(A10,'-------НОВАЯ БАЗА'!$A$6:$AG$487,7+MATCH($K$9,СПИСОК_СТОЛБЦОВ_2,0),0)</f>
        <v>0</v>
      </c>
      <c r="L10" s="51" t="str">
        <f>VLOOKUP(A10,'-------НОВАЯ БАЗА'!$A$6:$AG$487,7+MATCH($L$9,СПИСОК_СТОЛБЦОВ_2,0),0)</f>
        <v>-</v>
      </c>
      <c r="M10" s="166" t="e">
        <f t="shared" ref="M10:M68" si="3">G10*H10/1000</f>
        <v>#REF!</v>
      </c>
      <c r="N10" s="167" t="e">
        <f t="shared" ref="N10:N68" si="4">G10*I10/1000</f>
        <v>#REF!</v>
      </c>
      <c r="O10" s="166" t="e">
        <f t="shared" ref="O10:O68" si="5">J10*K10/1000</f>
        <v>#REF!</v>
      </c>
      <c r="P10" s="167" t="e">
        <f t="shared" ref="P10:P68" si="6">J10*L10/1000</f>
        <v>#REF!</v>
      </c>
      <c r="Q10" s="158" t="e">
        <f t="shared" ref="Q10:R25" si="7">M10+O10</f>
        <v>#REF!</v>
      </c>
      <c r="R10" s="176" t="e">
        <f t="shared" si="7"/>
        <v>#REF!</v>
      </c>
      <c r="S10" s="52" t="e">
        <f>G10</f>
        <v>#REF!</v>
      </c>
      <c r="T10" s="178" t="e">
        <f>R10/Q10</f>
        <v>#REF!</v>
      </c>
      <c r="U10" s="204" t="s">
        <v>16</v>
      </c>
      <c r="V10" s="224" t="e">
        <f>Q10/J10*1000</f>
        <v>#REF!</v>
      </c>
      <c r="W10" s="225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4">
        <f>'-------НОВАЯ БАЗА'!G9</f>
        <v>4632024035</v>
      </c>
      <c r="G11" s="147" t="e">
        <f>VLOOKUP(A11,'-------НОВАЯ БАЗА'!$A$6:$AG$487,7+MATCH($G$9,СПИСОК_СТОЛБЦОВ_2,0),0)</f>
        <v>#REF!</v>
      </c>
      <c r="H11" s="142">
        <f>VLOOKUP(A11,'-------НОВАЯ БАЗА'!$A$6:$AG$487,7+MATCH($H$9,СПИСОК_СТОЛБЦОВ_2,0),0)</f>
        <v>2357.63</v>
      </c>
      <c r="I11" s="148">
        <f>VLOOKUP(A11,'-------НОВАЯ БАЗА'!$A$6:$AG$487,7+MATCH($I$9,СПИСОК_СТОЛБЦОВ_2,0),0)</f>
        <v>2734.85</v>
      </c>
      <c r="J11" s="49" t="e">
        <f>VLOOKUP(A11,'-------НОВАЯ БАЗА'!$A$6:$AG$487,13+MATCH($J$9,СПИСОК_СТОЛБЦОВ_2,0),0)</f>
        <v>#REF!</v>
      </c>
      <c r="K11" s="50">
        <f>VLOOKUP(A11,'-------НОВАЯ БАЗА'!$A$6:$AG$487,7+MATCH($K$9,СПИСОК_СТОЛБЦОВ_2,0),0)</f>
        <v>78.336199999999991</v>
      </c>
      <c r="L11" s="51">
        <f>VLOOKUP(A11,'-------НОВАЯ БАЗА'!$A$6:$AG$487,7+MATCH($L$9,СПИСОК_СТОЛБЦОВ_2,0),0)</f>
        <v>105.82279999999999</v>
      </c>
      <c r="M11" s="166" t="e">
        <f t="shared" si="3"/>
        <v>#REF!</v>
      </c>
      <c r="N11" s="167" t="e">
        <f t="shared" si="4"/>
        <v>#REF!</v>
      </c>
      <c r="O11" s="166" t="e">
        <f t="shared" si="5"/>
        <v>#REF!</v>
      </c>
      <c r="P11" s="167" t="e">
        <f t="shared" si="6"/>
        <v>#REF!</v>
      </c>
      <c r="Q11" s="158" t="e">
        <f t="shared" si="7"/>
        <v>#REF!</v>
      </c>
      <c r="R11" s="176" t="e">
        <f t="shared" si="7"/>
        <v>#REF!</v>
      </c>
      <c r="S11" s="52" t="e">
        <f t="shared" ref="S11:S68" si="8">G11</f>
        <v>#REF!</v>
      </c>
      <c r="T11" s="178" t="e">
        <f t="shared" ref="T11:T56" si="9">R11/Q11</f>
        <v>#REF!</v>
      </c>
      <c r="U11" s="178" t="s">
        <v>16</v>
      </c>
      <c r="V11" s="224" t="e">
        <f t="shared" ref="V11:V33" si="10">Q11/J11*1000</f>
        <v>#REF!</v>
      </c>
      <c r="W11" s="224" t="e">
        <f t="shared" ref="W11:W33" si="11">R11/J11*1000</f>
        <v>#REF!</v>
      </c>
      <c r="AB11" s="31" t="s">
        <v>5</v>
      </c>
      <c r="AC11" s="31" t="s">
        <v>131</v>
      </c>
      <c r="AD11" s="31" t="s">
        <v>132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4">
        <f>'-------НОВАЯ БАЗА'!G11</f>
        <v>4633037132</v>
      </c>
      <c r="G12" s="147" t="e">
        <f>VLOOKUP(A12,'-------НОВАЯ БАЗА'!$A$6:$AG$487,7+MATCH($G$9,СПИСОК_СТОЛБЦОВ_2,0),0)</f>
        <v>#REF!</v>
      </c>
      <c r="H12" s="142">
        <f>VLOOKUP(A12,'-------НОВАЯ БАЗА'!$A$6:$AG$487,7+MATCH($H$9,СПИСОК_СТОЛБЦОВ_2,0),0)</f>
        <v>3193.69</v>
      </c>
      <c r="I12" s="148">
        <f>VLOOKUP(A12,'-------НОВАЯ БАЗА'!$A$6:$AG$487,7+MATCH($I$9,СПИСОК_СТОЛБЦОВ_2,0),0)</f>
        <v>3711.06</v>
      </c>
      <c r="J12" s="49" t="e">
        <f>VLOOKUP(A12,'-------НОВАЯ БАЗА'!$A$6:$AG$487,13+MATCH($J$9,СПИСОК_СТОЛБЦОВ_2,0),0)</f>
        <v>#REF!</v>
      </c>
      <c r="K12" s="50">
        <f>VLOOKUP(A12,'-------НОВАЯ БАЗА'!$A$6:$AG$487,7+MATCH($K$9,СПИСОК_СТОЛБЦОВ_2,0),0)</f>
        <v>0</v>
      </c>
      <c r="L12" s="51">
        <f>VLOOKUP(A12,'-------НОВАЯ БАЗА'!$A$6:$AG$487,7+MATCH($L$9,СПИСОК_СТОЛБЦОВ_2,0),0)</f>
        <v>0</v>
      </c>
      <c r="M12" s="166" t="e">
        <f t="shared" si="3"/>
        <v>#REF!</v>
      </c>
      <c r="N12" s="167" t="e">
        <f t="shared" si="4"/>
        <v>#REF!</v>
      </c>
      <c r="O12" s="166" t="e">
        <f t="shared" si="5"/>
        <v>#REF!</v>
      </c>
      <c r="P12" s="167" t="e">
        <f t="shared" si="6"/>
        <v>#REF!</v>
      </c>
      <c r="Q12" s="158" t="e">
        <f t="shared" si="7"/>
        <v>#REF!</v>
      </c>
      <c r="R12" s="176" t="e">
        <f t="shared" si="7"/>
        <v>#REF!</v>
      </c>
      <c r="S12" s="52" t="e">
        <f t="shared" si="8"/>
        <v>#REF!</v>
      </c>
      <c r="T12" s="178" t="e">
        <f t="shared" si="9"/>
        <v>#REF!</v>
      </c>
      <c r="U12" s="53" t="s">
        <v>17</v>
      </c>
      <c r="V12" s="224" t="e">
        <f t="shared" si="10"/>
        <v>#REF!</v>
      </c>
      <c r="W12" s="224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4">
        <f>'-------НОВАЯ БАЗА'!G13</f>
        <v>4633037132</v>
      </c>
      <c r="G13" s="147" t="e">
        <f>VLOOKUP(A13,'-------НОВАЯ БАЗА'!$A$6:$AG$487,7+MATCH($G$9,СПИСОК_СТОЛБЦОВ_2,0),0)</f>
        <v>#REF!</v>
      </c>
      <c r="H13" s="142">
        <f>VLOOKUP(A13,'-------НОВАЯ БАЗА'!$A$6:$AG$487,7+MATCH($H$9,СПИСОК_СТОЛБЦОВ_2,0),0)</f>
        <v>3193.69</v>
      </c>
      <c r="I13" s="148">
        <f>VLOOKUP(A13,'-------НОВАЯ БАЗА'!$A$6:$AG$487,7+MATCH($I$9,СПИСОК_СТОЛБЦОВ_2,0),0)</f>
        <v>3711.06</v>
      </c>
      <c r="J13" s="49" t="e">
        <f>VLOOKUP(A13,'-------НОВАЯ БАЗА'!$A$6:$AG$487,13+MATCH($J$9,СПИСОК_СТОЛБЦОВ_2,0),0)</f>
        <v>#REF!</v>
      </c>
      <c r="K13" s="50">
        <f>VLOOKUP(A13,'-------НОВАЯ БАЗА'!$A$6:$AG$487,7+MATCH($K$9,СПИСОК_СТОЛБЦОВ_2,0),0)</f>
        <v>84.84</v>
      </c>
      <c r="L13" s="51">
        <f>VLOOKUP(A13,'-------НОВАЯ БАЗА'!$A$6:$AG$487,7+MATCH($L$9,СПИСОК_СТОЛБЦОВ_2,0),0)</f>
        <v>114.47</v>
      </c>
      <c r="M13" s="166" t="e">
        <f t="shared" si="3"/>
        <v>#REF!</v>
      </c>
      <c r="N13" s="167" t="e">
        <f t="shared" si="4"/>
        <v>#REF!</v>
      </c>
      <c r="O13" s="166" t="e">
        <f t="shared" si="5"/>
        <v>#REF!</v>
      </c>
      <c r="P13" s="167" t="e">
        <f t="shared" si="6"/>
        <v>#REF!</v>
      </c>
      <c r="Q13" s="158" t="e">
        <f t="shared" si="7"/>
        <v>#REF!</v>
      </c>
      <c r="R13" s="176" t="e">
        <f t="shared" si="7"/>
        <v>#REF!</v>
      </c>
      <c r="S13" s="52" t="e">
        <f t="shared" si="8"/>
        <v>#REF!</v>
      </c>
      <c r="T13" s="178" t="e">
        <f t="shared" si="9"/>
        <v>#REF!</v>
      </c>
      <c r="U13" s="178" t="s">
        <v>17</v>
      </c>
      <c r="V13" s="224" t="e">
        <f t="shared" si="10"/>
        <v>#REF!</v>
      </c>
      <c r="W13" s="224" t="e">
        <f t="shared" si="11"/>
        <v>#REF!</v>
      </c>
      <c r="AB13" s="31">
        <v>7721632827</v>
      </c>
      <c r="AC13" s="31" t="s">
        <v>133</v>
      </c>
      <c r="AD13" s="31" t="s">
        <v>134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4">
        <f>'-------НОВАЯ БАЗА'!G15</f>
        <v>4633037132</v>
      </c>
      <c r="G14" s="147" t="e">
        <f>VLOOKUP(A14,'-------НОВАЯ БАЗА'!$A$6:$AG$487,7+MATCH($G$9,СПИСОК_СТОЛБЦОВ_2,0),0)</f>
        <v>#REF!</v>
      </c>
      <c r="H14" s="142">
        <f>VLOOKUP(A14,'-------НОВАЯ БАЗА'!$A$6:$AG$487,7+MATCH($H$9,СПИСОК_СТОЛБЦОВ_2,0),0)</f>
        <v>2585.9</v>
      </c>
      <c r="I14" s="148">
        <f>VLOOKUP(A14,'-------НОВАЯ БАЗА'!$A$6:$AG$487,7+MATCH($I$9,СПИСОК_СТОЛБЦОВ_2,0),0)</f>
        <v>3046.19</v>
      </c>
      <c r="J14" s="49" t="e">
        <f>VLOOKUP(A14,'-------НОВАЯ БАЗА'!$A$6:$AG$487,13+MATCH($J$9,СПИСОК_СТОЛБЦОВ_2,0),0)</f>
        <v>#REF!</v>
      </c>
      <c r="K14" s="50">
        <f>VLOOKUP(A14,'-------НОВАЯ БАЗА'!$A$6:$AG$487,7+MATCH($K$9,СПИСОК_СТОЛБЦОВ_2,0),0)</f>
        <v>84.84</v>
      </c>
      <c r="L14" s="51">
        <f>VLOOKUP(A14,'-------НОВАЯ БАЗА'!$A$6:$AG$487,7+MATCH($L$9,СПИСОК_СТОЛБЦОВ_2,0),0)</f>
        <v>114.47</v>
      </c>
      <c r="M14" s="166" t="e">
        <f t="shared" si="3"/>
        <v>#REF!</v>
      </c>
      <c r="N14" s="167" t="e">
        <f t="shared" si="4"/>
        <v>#REF!</v>
      </c>
      <c r="O14" s="166" t="e">
        <f t="shared" si="5"/>
        <v>#REF!</v>
      </c>
      <c r="P14" s="167" t="e">
        <f t="shared" si="6"/>
        <v>#REF!</v>
      </c>
      <c r="Q14" s="158" t="e">
        <f t="shared" si="7"/>
        <v>#REF!</v>
      </c>
      <c r="R14" s="176" t="e">
        <f t="shared" si="7"/>
        <v>#REF!</v>
      </c>
      <c r="S14" s="52" t="e">
        <f t="shared" si="8"/>
        <v>#REF!</v>
      </c>
      <c r="T14" s="178" t="e">
        <f t="shared" si="9"/>
        <v>#REF!</v>
      </c>
      <c r="U14" s="178" t="s">
        <v>17</v>
      </c>
      <c r="V14" s="224" t="e">
        <f t="shared" si="10"/>
        <v>#REF!</v>
      </c>
      <c r="W14" s="224" t="e">
        <f t="shared" si="11"/>
        <v>#REF!</v>
      </c>
      <c r="AB14" s="31">
        <v>4621009099</v>
      </c>
      <c r="AC14" s="31" t="s">
        <v>136</v>
      </c>
      <c r="AD14" s="31" t="s">
        <v>135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4">
        <f>'-------НОВАЯ БАЗА'!G17</f>
        <v>4632024035</v>
      </c>
      <c r="G15" s="147" t="e">
        <f>VLOOKUP(A15,'-------НОВАЯ БАЗА'!$A$6:$AG$487,7+MATCH($G$9,СПИСОК_СТОЛБЦОВ_2,0),0)</f>
        <v>#REF!</v>
      </c>
      <c r="H15" s="142">
        <f>VLOOKUP(A15,'-------НОВАЯ БАЗА'!$A$6:$AG$487,7+MATCH($H$9,СПИСОК_СТОЛБЦОВ_2,0),0)</f>
        <v>0</v>
      </c>
      <c r="I15" s="148">
        <f>VLOOKUP(A15,'-------НОВАЯ БАЗА'!$A$6:$AG$487,7+MATCH($I$9,СПИСОК_СТОЛБЦОВ_2,0),0)</f>
        <v>0</v>
      </c>
      <c r="J15" s="49" t="e">
        <f>VLOOKUP(A15,'-------НОВАЯ БАЗА'!$A$6:$AG$487,13+MATCH($J$9,СПИСОК_СТОЛБЦОВ_2,0),0)</f>
        <v>#REF!</v>
      </c>
      <c r="K15" s="50">
        <f>VLOOKUP(A15,'-------НОВАЯ БАЗА'!$A$6:$AG$487,7+MATCH($K$9,СПИСОК_СТОЛБЦОВ_2,0),0)</f>
        <v>78.336199999999991</v>
      </c>
      <c r="L15" s="51">
        <f>VLOOKUP(A15,'-------НОВАЯ БАЗА'!$A$6:$AG$487,7+MATCH($L$9,СПИСОК_СТОЛБЦОВ_2,0),0)</f>
        <v>105.82279999999999</v>
      </c>
      <c r="M15" s="166" t="e">
        <f t="shared" si="3"/>
        <v>#REF!</v>
      </c>
      <c r="N15" s="167" t="e">
        <f t="shared" si="4"/>
        <v>#REF!</v>
      </c>
      <c r="O15" s="166" t="e">
        <f t="shared" si="5"/>
        <v>#REF!</v>
      </c>
      <c r="P15" s="167" t="e">
        <f t="shared" si="6"/>
        <v>#REF!</v>
      </c>
      <c r="Q15" s="158" t="e">
        <f t="shared" si="7"/>
        <v>#REF!</v>
      </c>
      <c r="R15" s="176" t="e">
        <f t="shared" si="7"/>
        <v>#REF!</v>
      </c>
      <c r="S15" s="52" t="e">
        <f t="shared" si="8"/>
        <v>#REF!</v>
      </c>
      <c r="T15" s="178" t="e">
        <f t="shared" si="9"/>
        <v>#REF!</v>
      </c>
      <c r="U15" s="204" t="s">
        <v>16</v>
      </c>
      <c r="V15" s="224" t="e">
        <f t="shared" si="10"/>
        <v>#REF!</v>
      </c>
      <c r="W15" s="224" t="e">
        <f t="shared" si="11"/>
        <v>#REF!</v>
      </c>
      <c r="AB15" s="31">
        <v>4633022993</v>
      </c>
      <c r="AC15" s="31" t="s">
        <v>137</v>
      </c>
      <c r="AD15" s="31" t="s">
        <v>135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4">
        <f>'-------НОВАЯ БАЗА'!G19</f>
        <v>4611016308</v>
      </c>
      <c r="G16" s="147" t="e">
        <f>VLOOKUP(A16,'-------НОВАЯ БАЗА'!$A$6:$AG$487,7+MATCH($G$9,СПИСОК_СТОЛБЦОВ_2,0),0)</f>
        <v>#REF!</v>
      </c>
      <c r="H16" s="142">
        <f>VLOOKUP(A16,'-------НОВАЯ БАЗА'!$A$6:$AG$487,7+MATCH($H$9,СПИСОК_СТОЛБЦОВ_2,0),0)</f>
        <v>2464.71</v>
      </c>
      <c r="I16" s="148">
        <f>VLOOKUP(A16,'-------НОВАЯ БАЗА'!$A$6:$AG$487,7+MATCH($I$9,СПИСОК_СТОЛБЦОВ_2,0),0)</f>
        <v>2863.99</v>
      </c>
      <c r="J16" s="49" t="e">
        <f>VLOOKUP(A16,'-------НОВАЯ БАЗА'!$A$6:$AG$487,13+MATCH($J$9,СПИСОК_СТОЛБЦОВ_2,0),0)</f>
        <v>#REF!</v>
      </c>
      <c r="K16" s="50">
        <f>VLOOKUP(A16,'-------НОВАЯ БАЗА'!$A$6:$AG$487,7+MATCH($K$9,СПИСОК_СТОЛБЦОВ_2,0),0)</f>
        <v>57.620599999999996</v>
      </c>
      <c r="L16" s="51">
        <f>VLOOKUP(A16,'-------НОВАЯ БАЗА'!$A$6:$AG$487,7+MATCH($L$9,СПИСОК_СТОЛБЦОВ_2,0),0)</f>
        <v>63.696199999999997</v>
      </c>
      <c r="M16" s="166" t="e">
        <f t="shared" si="3"/>
        <v>#REF!</v>
      </c>
      <c r="N16" s="167" t="e">
        <f t="shared" si="4"/>
        <v>#REF!</v>
      </c>
      <c r="O16" s="166" t="e">
        <f t="shared" si="5"/>
        <v>#REF!</v>
      </c>
      <c r="P16" s="167" t="e">
        <f t="shared" si="6"/>
        <v>#REF!</v>
      </c>
      <c r="Q16" s="158" t="e">
        <f t="shared" si="7"/>
        <v>#REF!</v>
      </c>
      <c r="R16" s="176" t="e">
        <f t="shared" si="7"/>
        <v>#REF!</v>
      </c>
      <c r="S16" s="52" t="e">
        <f t="shared" si="8"/>
        <v>#REF!</v>
      </c>
      <c r="T16" s="178" t="e">
        <f t="shared" si="9"/>
        <v>#REF!</v>
      </c>
      <c r="U16" s="254" t="s">
        <v>16</v>
      </c>
      <c r="V16" s="224" t="e">
        <f t="shared" si="10"/>
        <v>#REF!</v>
      </c>
      <c r="W16" s="224" t="e">
        <f t="shared" si="11"/>
        <v>#REF!</v>
      </c>
      <c r="AB16" s="31">
        <v>4620001192</v>
      </c>
      <c r="AC16" s="31" t="s">
        <v>138</v>
      </c>
      <c r="AD16" s="31" t="s">
        <v>134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>
        <f>'-------НОВАЯ БАЗА'!D21</f>
        <v>0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4">
        <f>'-------НОВАЯ БАЗА'!G21</f>
        <v>7729314745</v>
      </c>
      <c r="G17" s="147" t="e">
        <f>VLOOKUP(A17,'-------НОВАЯ БАЗА'!$A$6:$AG$487,7+MATCH($G$9,СПИСОК_СТОЛБЦОВ_2,0),0)</f>
        <v>#REF!</v>
      </c>
      <c r="H17" s="142">
        <f>VLOOKUP(A17,'-------НОВАЯ БАЗА'!$A$6:$AG$487,7+MATCH($H$9,СПИСОК_СТОЛБЦОВ_2,0),0)</f>
        <v>1930.27</v>
      </c>
      <c r="I17" s="148">
        <f>VLOOKUP(A17,'-------НОВАЯ БАЗА'!$A$6:$AG$487,7+MATCH($I$9,СПИСОК_СТОЛБЦОВ_2,0),0)</f>
        <v>2242.79</v>
      </c>
      <c r="J17" s="49" t="e">
        <f>VLOOKUP(A17,'-------НОВАЯ БАЗА'!$A$6:$AG$487,13+MATCH($J$9,СПИСОК_СТОЛБЦОВ_2,0),0)</f>
        <v>#REF!</v>
      </c>
      <c r="K17" s="50">
        <f>VLOOKUP(A17,'-------НОВАЯ БАЗА'!$A$6:$AG$487,7+MATCH($K$9,СПИСОК_СТОЛБЦОВ_2,0),0)</f>
        <v>39.42</v>
      </c>
      <c r="L17" s="51">
        <f>VLOOKUP(A17,'-------НОВАЯ БАЗА'!$A$6:$AG$487,7+MATCH($L$9,СПИСОК_СТОЛБЦОВ_2,0),0)</f>
        <v>46.36</v>
      </c>
      <c r="M17" s="166" t="e">
        <f t="shared" si="3"/>
        <v>#REF!</v>
      </c>
      <c r="N17" s="167" t="e">
        <f t="shared" si="4"/>
        <v>#REF!</v>
      </c>
      <c r="O17" s="166" t="e">
        <f t="shared" si="5"/>
        <v>#REF!</v>
      </c>
      <c r="P17" s="167" t="e">
        <f t="shared" si="6"/>
        <v>#REF!</v>
      </c>
      <c r="Q17" s="158" t="e">
        <f t="shared" si="7"/>
        <v>#REF!</v>
      </c>
      <c r="R17" s="176" t="e">
        <f t="shared" si="7"/>
        <v>#REF!</v>
      </c>
      <c r="S17" s="52" t="e">
        <f t="shared" si="8"/>
        <v>#REF!</v>
      </c>
      <c r="T17" s="178" t="e">
        <f t="shared" si="9"/>
        <v>#REF!</v>
      </c>
      <c r="U17" s="178" t="s">
        <v>16</v>
      </c>
      <c r="V17" s="224" t="e">
        <f t="shared" si="10"/>
        <v>#REF!</v>
      </c>
      <c r="W17" s="224" t="e">
        <f t="shared" si="11"/>
        <v>#REF!</v>
      </c>
      <c r="X17" s="31"/>
      <c r="Y17" s="31"/>
      <c r="Z17" s="31"/>
      <c r="AB17" s="31">
        <v>4630001280</v>
      </c>
      <c r="AC17" s="31" t="s">
        <v>139</v>
      </c>
      <c r="AD17" s="31" t="s">
        <v>134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 t="e">
        <f>'-------НОВАЯ БАЗА'!D23</f>
        <v>#REF!</v>
      </c>
      <c r="D18" s="48" t="e">
        <f>'-------НОВАЯ БАЗА'!E23</f>
        <v>#REF!</v>
      </c>
      <c r="E18" s="48" t="str">
        <f>'-------НОВАЯ БАЗА'!F23</f>
        <v xml:space="preserve">МУП "Курские городские коммунальные тепловые сети"
</v>
      </c>
      <c r="F18" s="144">
        <f>'-------НОВАЯ БАЗА'!G23</f>
        <v>6829012680</v>
      </c>
      <c r="G18" s="147" t="e">
        <f>VLOOKUP(A18,'-------НОВАЯ БАЗА'!$A$6:$AG$487,7+MATCH($G$9,СПИСОК_СТОЛБЦОВ_2,0),0)</f>
        <v>#REF!</v>
      </c>
      <c r="H18" s="142" t="e">
        <f>VLOOKUP(A18,'-------НОВАЯ БАЗА'!$A$6:$AG$487,7+MATCH($H$9,СПИСОК_СТОЛБЦОВ_2,0),0)</f>
        <v>#REF!</v>
      </c>
      <c r="I18" s="148" t="e">
        <f>VLOOKUP(A18,'-------НОВАЯ БАЗА'!$A$6:$AG$487,7+MATCH($I$9,СПИСОК_СТОЛБЦОВ_2,0),0)</f>
        <v>#REF!</v>
      </c>
      <c r="J18" s="49" t="e">
        <f>VLOOKUP(A18,'-------НОВАЯ БАЗА'!$A$6:$AG$487,13+MATCH($J$9,СПИСОК_СТОЛБЦОВ_2,0),0)</f>
        <v>#REF!</v>
      </c>
      <c r="K18" s="50" t="e">
        <f>VLOOKUP(A18,'-------НОВАЯ БАЗА'!$A$6:$AG$487,7+MATCH($K$9,СПИСОК_СТОЛБЦОВ_2,0),0)</f>
        <v>#REF!</v>
      </c>
      <c r="L18" s="51" t="e">
        <f>VLOOKUP(A18,'-------НОВАЯ БАЗА'!$A$6:$AG$487,7+MATCH($L$9,СПИСОК_СТОЛБЦОВ_2,0),0)</f>
        <v>#REF!</v>
      </c>
      <c r="M18" s="166" t="e">
        <f t="shared" si="3"/>
        <v>#REF!</v>
      </c>
      <c r="N18" s="167" t="e">
        <f t="shared" si="4"/>
        <v>#REF!</v>
      </c>
      <c r="O18" s="166" t="e">
        <f t="shared" si="5"/>
        <v>#REF!</v>
      </c>
      <c r="P18" s="167" t="e">
        <f t="shared" si="6"/>
        <v>#REF!</v>
      </c>
      <c r="Q18" s="158" t="e">
        <f t="shared" si="7"/>
        <v>#REF!</v>
      </c>
      <c r="R18" s="176" t="e">
        <f t="shared" si="7"/>
        <v>#REF!</v>
      </c>
      <c r="S18" s="52" t="e">
        <f t="shared" si="8"/>
        <v>#REF!</v>
      </c>
      <c r="T18" s="178" t="e">
        <f t="shared" si="9"/>
        <v>#REF!</v>
      </c>
      <c r="U18" s="53" t="s">
        <v>16</v>
      </c>
      <c r="V18" s="224" t="e">
        <f t="shared" si="10"/>
        <v>#REF!</v>
      </c>
      <c r="W18" s="224" t="e">
        <f t="shared" si="11"/>
        <v>#REF!</v>
      </c>
      <c r="X18" s="31"/>
      <c r="Y18" s="31"/>
      <c r="Z18" s="31"/>
      <c r="AB18" s="55">
        <v>4632121159</v>
      </c>
      <c r="AC18" s="55" t="s">
        <v>140</v>
      </c>
      <c r="AD18" s="55" t="s">
        <v>134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4">
        <f>'-------НОВАЯ БАЗА'!G25</f>
        <v>4632024035</v>
      </c>
      <c r="G19" s="147" t="e">
        <f>VLOOKUP(A19,'-------НОВАЯ БАЗА'!$A$6:$AG$487,7+MATCH($G$9,СПИСОК_СТОЛБЦОВ_2,0),0)</f>
        <v>#REF!</v>
      </c>
      <c r="H19" s="142">
        <f>VLOOKUP(A19,'-------НОВАЯ БАЗА'!$A$6:$AG$487,7+MATCH($H$9,СПИСОК_СТОЛБЦОВ_2,0),0)</f>
        <v>0</v>
      </c>
      <c r="I19" s="148">
        <f>VLOOKUP(A19,'-------НОВАЯ БАЗА'!$A$6:$AG$487,7+MATCH($I$9,СПИСОК_СТОЛБЦОВ_2,0),0)</f>
        <v>0</v>
      </c>
      <c r="J19" s="49" t="e">
        <f>VLOOKUP(A19,'-------НОВАЯ БАЗА'!$A$6:$AG$487,13+MATCH($J$9,СПИСОК_СТОЛБЦОВ_2,0),0)</f>
        <v>#REF!</v>
      </c>
      <c r="K19" s="50">
        <f>VLOOKUP(A19,'-------НОВАЯ БАЗА'!$A$6:$AG$487,7+MATCH($K$9,СПИСОК_СТОЛБЦОВ_2,0),0)</f>
        <v>0</v>
      </c>
      <c r="L19" s="51">
        <f>VLOOKUP(A19,'-------НОВАЯ БАЗА'!$A$6:$AG$487,7+MATCH($L$9,СПИСОК_СТОЛБЦОВ_2,0),0)</f>
        <v>0</v>
      </c>
      <c r="M19" s="166" t="e">
        <f t="shared" si="3"/>
        <v>#REF!</v>
      </c>
      <c r="N19" s="167" t="e">
        <f t="shared" si="4"/>
        <v>#REF!</v>
      </c>
      <c r="O19" s="166" t="e">
        <f t="shared" si="5"/>
        <v>#REF!</v>
      </c>
      <c r="P19" s="167" t="e">
        <f t="shared" si="6"/>
        <v>#REF!</v>
      </c>
      <c r="Q19" s="158" t="e">
        <f t="shared" si="7"/>
        <v>#REF!</v>
      </c>
      <c r="R19" s="176" t="e">
        <f t="shared" si="7"/>
        <v>#REF!</v>
      </c>
      <c r="S19" s="52" t="e">
        <f t="shared" si="8"/>
        <v>#REF!</v>
      </c>
      <c r="T19" s="178" t="e">
        <f t="shared" si="9"/>
        <v>#REF!</v>
      </c>
      <c r="U19" s="204" t="s">
        <v>16</v>
      </c>
      <c r="V19" s="224" t="e">
        <f t="shared" si="10"/>
        <v>#REF!</v>
      </c>
      <c r="W19" s="224" t="e">
        <f t="shared" si="11"/>
        <v>#REF!</v>
      </c>
      <c r="AB19" s="31">
        <v>4632000330</v>
      </c>
      <c r="AC19" s="31" t="s">
        <v>141</v>
      </c>
      <c r="AD19" s="31" t="s">
        <v>134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4">
        <f>'-------НОВАЯ БАЗА'!G27</f>
        <v>4632024035</v>
      </c>
      <c r="G20" s="147" t="e">
        <f>VLOOKUP(A20,'-------НОВАЯ БАЗА'!$A$6:$AG$487,7+MATCH($G$9,СПИСОК_СТОЛБЦОВ_2,0),0)</f>
        <v>#REF!</v>
      </c>
      <c r="H20" s="142">
        <f>VLOOKUP(A20,'-------НОВАЯ БАЗА'!$A$6:$AG$487,7+MATCH($H$9,СПИСОК_СТОЛБЦОВ_2,0),0)</f>
        <v>0</v>
      </c>
      <c r="I20" s="148">
        <f>VLOOKUP(A20,'-------НОВАЯ БАЗА'!$A$6:$AG$487,7+MATCH($I$9,СПИСОК_СТОЛБЦОВ_2,0),0)</f>
        <v>0</v>
      </c>
      <c r="J20" s="49" t="e">
        <f>VLOOKUP(A20,'-------НОВАЯ БАЗА'!$A$6:$AG$487,13+MATCH($J$9,СПИСОК_СТОЛБЦОВ_2,0),0)</f>
        <v>#REF!</v>
      </c>
      <c r="K20" s="50">
        <f>VLOOKUP(A20,'-------НОВАЯ БАЗА'!$A$6:$AG$487,7+MATCH($K$9,СПИСОК_СТОЛБЦОВ_2,0),0)</f>
        <v>0</v>
      </c>
      <c r="L20" s="51">
        <f>VLOOKUP(A20,'-------НОВАЯ БАЗА'!$A$6:$AG$487,7+MATCH($L$9,СПИСОК_СТОЛБЦОВ_2,0),0)</f>
        <v>0</v>
      </c>
      <c r="M20" s="166" t="e">
        <f t="shared" si="3"/>
        <v>#REF!</v>
      </c>
      <c r="N20" s="167" t="e">
        <f t="shared" si="4"/>
        <v>#REF!</v>
      </c>
      <c r="O20" s="166" t="e">
        <f t="shared" si="5"/>
        <v>#REF!</v>
      </c>
      <c r="P20" s="167" t="e">
        <f t="shared" si="6"/>
        <v>#REF!</v>
      </c>
      <c r="Q20" s="158" t="e">
        <f t="shared" si="7"/>
        <v>#REF!</v>
      </c>
      <c r="R20" s="176" t="e">
        <f t="shared" si="7"/>
        <v>#REF!</v>
      </c>
      <c r="S20" s="52" t="e">
        <f t="shared" si="8"/>
        <v>#REF!</v>
      </c>
      <c r="T20" s="178" t="e">
        <f t="shared" si="9"/>
        <v>#REF!</v>
      </c>
      <c r="U20" s="178" t="s">
        <v>16</v>
      </c>
      <c r="V20" s="224" t="e">
        <f t="shared" si="10"/>
        <v>#REF!</v>
      </c>
      <c r="W20" s="224" t="e">
        <f t="shared" si="11"/>
        <v>#REF!</v>
      </c>
      <c r="AB20" s="31">
        <v>4623002116</v>
      </c>
      <c r="AC20" s="31" t="s">
        <v>142</v>
      </c>
      <c r="AD20" s="31" t="s">
        <v>135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4">
        <f>'-------НОВАЯ БАЗА'!G29</f>
        <v>461109152080</v>
      </c>
      <c r="G21" s="147" t="e">
        <f>VLOOKUP(A21,'-------НОВАЯ БАЗА'!$A$6:$AG$487,7+MATCH($G$9,СПИСОК_СТОЛБЦОВ_2,0),0)</f>
        <v>#REF!</v>
      </c>
      <c r="H21" s="142">
        <f>VLOOKUP(A21,'-------НОВАЯ БАЗА'!$A$6:$AG$487,7+MATCH($H$9,СПИСОК_СТОЛБЦОВ_2,0),0)</f>
        <v>2507.09</v>
      </c>
      <c r="I21" s="148">
        <f>VLOOKUP(A21,'-------НОВАЯ БАЗА'!$A$6:$AG$487,7+MATCH($I$9,СПИСОК_СТОЛБЦОВ_2,0),0)</f>
        <v>2913.24</v>
      </c>
      <c r="J21" s="49" t="e">
        <f>VLOOKUP(A21,'-------НОВАЯ БАЗА'!$A$6:$AG$487,13+MATCH($J$9,СПИСОК_СТОЛБЦОВ_2,0),0)</f>
        <v>#REF!</v>
      </c>
      <c r="K21" s="50">
        <f>VLOOKUP(A21,'-------НОВАЯ БАЗА'!$A$6:$AG$487,7+MATCH($K$9,СПИСОК_СТОЛБЦОВ_2,0),0)</f>
        <v>15.68</v>
      </c>
      <c r="L21" s="51">
        <f>VLOOKUP(A21,'-------НОВАЯ БАЗА'!$A$6:$AG$487,7+MATCH($L$9,СПИСОК_СТОЛБЦОВ_2,0),0)</f>
        <v>16.71</v>
      </c>
      <c r="M21" s="166" t="e">
        <f t="shared" si="3"/>
        <v>#REF!</v>
      </c>
      <c r="N21" s="167" t="e">
        <f t="shared" si="4"/>
        <v>#REF!</v>
      </c>
      <c r="O21" s="166" t="e">
        <f t="shared" si="5"/>
        <v>#REF!</v>
      </c>
      <c r="P21" s="167" t="e">
        <f t="shared" si="6"/>
        <v>#REF!</v>
      </c>
      <c r="Q21" s="158" t="e">
        <f t="shared" si="7"/>
        <v>#REF!</v>
      </c>
      <c r="R21" s="176" t="e">
        <f t="shared" si="7"/>
        <v>#REF!</v>
      </c>
      <c r="S21" s="52" t="e">
        <f t="shared" si="8"/>
        <v>#REF!</v>
      </c>
      <c r="T21" s="178" t="e">
        <f t="shared" si="9"/>
        <v>#REF!</v>
      </c>
      <c r="U21" s="53" t="s">
        <v>17</v>
      </c>
      <c r="V21" s="224" t="e">
        <f t="shared" si="10"/>
        <v>#REF!</v>
      </c>
      <c r="W21" s="224" t="e">
        <f t="shared" si="11"/>
        <v>#REF!</v>
      </c>
      <c r="AB21" s="31">
        <v>4610006900</v>
      </c>
      <c r="AC21" s="31" t="s">
        <v>143</v>
      </c>
      <c r="AD21" s="31" t="s">
        <v>135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 xml:space="preserve">МУП "Курские городские коммунальные тепловые сети"
</v>
      </c>
      <c r="F22" s="144">
        <f>'-------НОВАЯ БАЗА'!G31</f>
        <v>6829012680</v>
      </c>
      <c r="G22" s="147" t="e">
        <f>VLOOKUP(A22,'-------НОВАЯ БАЗА'!$A$6:$AG$487,7+MATCH($G$9,СПИСОК_СТОЛБЦОВ_2,0),0)</f>
        <v>#REF!</v>
      </c>
      <c r="H22" s="142">
        <f>VLOOKUP(A22,'-------НОВАЯ БАЗА'!$A$6:$AG$487,7+MATCH($H$9,СПИСОК_СТОЛБЦОВ_2,0),0)</f>
        <v>2755.78</v>
      </c>
      <c r="I22" s="148">
        <f>VLOOKUP(A22,'-------НОВАЯ БАЗА'!$A$6:$AG$487,7+MATCH($I$9,СПИСОК_СТОЛБЦОВ_2,0),0)</f>
        <v>3089.76</v>
      </c>
      <c r="J22" s="49" t="e">
        <f>VLOOKUP(A22,'-------НОВАЯ БАЗА'!$A$6:$AG$487,13+MATCH($J$9,СПИСОК_СТОЛБЦОВ_2,0),0)</f>
        <v>#REF!</v>
      </c>
      <c r="K22" s="50">
        <f>VLOOKUP(A22,'-------НОВАЯ БАЗА'!$A$6:$AG$487,7+MATCH($K$9,СПИСОК_СТОЛБЦОВ_2,0),0)</f>
        <v>47.396999999999998</v>
      </c>
      <c r="L22" s="51">
        <f>VLOOKUP(A22,'-------НОВАЯ БАЗА'!$A$6:$AG$487,7+MATCH($L$9,СПИСОК_СТОЛБЦОВ_2,0),0)</f>
        <v>56.876399999999997</v>
      </c>
      <c r="M22" s="166" t="e">
        <f t="shared" si="3"/>
        <v>#REF!</v>
      </c>
      <c r="N22" s="167" t="e">
        <f t="shared" si="4"/>
        <v>#REF!</v>
      </c>
      <c r="O22" s="166" t="e">
        <f t="shared" si="5"/>
        <v>#REF!</v>
      </c>
      <c r="P22" s="167" t="e">
        <f t="shared" si="6"/>
        <v>#REF!</v>
      </c>
      <c r="Q22" s="158" t="e">
        <f t="shared" si="7"/>
        <v>#REF!</v>
      </c>
      <c r="R22" s="176" t="e">
        <f t="shared" si="7"/>
        <v>#REF!</v>
      </c>
      <c r="S22" s="52" t="e">
        <f t="shared" si="8"/>
        <v>#REF!</v>
      </c>
      <c r="T22" s="178" t="e">
        <f t="shared" si="9"/>
        <v>#REF!</v>
      </c>
      <c r="U22" s="178" t="s">
        <v>16</v>
      </c>
      <c r="V22" s="224" t="e">
        <f t="shared" si="10"/>
        <v>#REF!</v>
      </c>
      <c r="W22" s="224" t="e">
        <f t="shared" si="11"/>
        <v>#REF!</v>
      </c>
      <c r="AB22" s="31">
        <v>4633016372</v>
      </c>
      <c r="AC22" s="31" t="s">
        <v>144</v>
      </c>
      <c r="AD22" s="31" t="s">
        <v>134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4">
        <f>'-------НОВАЯ БАЗА'!G33</f>
        <v>4632024035</v>
      </c>
      <c r="G23" s="147" t="e">
        <f>VLOOKUP(A23,'-------НОВАЯ БАЗА'!$A$6:$AG$487,7+MATCH($G$9,СПИСОК_СТОЛБЦОВ_2,0),0)</f>
        <v>#REF!</v>
      </c>
      <c r="H23" s="142">
        <f>VLOOKUP(A23,'-------НОВАЯ БАЗА'!$A$6:$AG$487,7+MATCH($H$9,СПИСОК_СТОЛБЦОВ_2,0),0)</f>
        <v>0</v>
      </c>
      <c r="I23" s="148">
        <f>VLOOKUP(A23,'-------НОВАЯ БАЗА'!$A$6:$AG$487,7+MATCH($I$9,СПИСОК_СТОЛБЦОВ_2,0),0)</f>
        <v>0</v>
      </c>
      <c r="J23" s="49" t="e">
        <f>VLOOKUP(A23,'-------НОВАЯ БАЗА'!$A$6:$AG$487,13+MATCH($J$9,СПИСОК_СТОЛБЦОВ_2,0),0)</f>
        <v>#REF!</v>
      </c>
      <c r="K23" s="50">
        <f>VLOOKUP(A23,'-------НОВАЯ БАЗА'!$A$6:$AG$487,7+MATCH($K$9,СПИСОК_СТОЛБЦОВ_2,0),0)</f>
        <v>0</v>
      </c>
      <c r="L23" s="51">
        <f>VLOOKUP(A23,'-------НОВАЯ БАЗА'!$A$6:$AG$487,7+MATCH($L$9,СПИСОК_СТОЛБЦОВ_2,0),0)</f>
        <v>0</v>
      </c>
      <c r="M23" s="166" t="e">
        <f t="shared" si="3"/>
        <v>#REF!</v>
      </c>
      <c r="N23" s="167" t="e">
        <f t="shared" si="4"/>
        <v>#REF!</v>
      </c>
      <c r="O23" s="166" t="e">
        <f t="shared" si="5"/>
        <v>#REF!</v>
      </c>
      <c r="P23" s="167" t="e">
        <f t="shared" si="6"/>
        <v>#REF!</v>
      </c>
      <c r="Q23" s="158" t="e">
        <f t="shared" si="7"/>
        <v>#REF!</v>
      </c>
      <c r="R23" s="176" t="e">
        <f t="shared" si="7"/>
        <v>#REF!</v>
      </c>
      <c r="S23" s="52" t="e">
        <f t="shared" si="8"/>
        <v>#REF!</v>
      </c>
      <c r="T23" s="178" t="e">
        <f t="shared" si="9"/>
        <v>#REF!</v>
      </c>
      <c r="U23" s="53" t="s">
        <v>16</v>
      </c>
      <c r="V23" s="224" t="e">
        <f t="shared" si="10"/>
        <v>#REF!</v>
      </c>
      <c r="W23" s="224" t="e">
        <f t="shared" si="11"/>
        <v>#REF!</v>
      </c>
      <c r="AB23" s="31">
        <v>4632033706</v>
      </c>
      <c r="AC23" s="31" t="s">
        <v>145</v>
      </c>
      <c r="AD23" s="31" t="s">
        <v>134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4">
        <f>'-------НОВАЯ БАЗА'!G35</f>
        <v>4611013586</v>
      </c>
      <c r="G24" s="147" t="e">
        <f>VLOOKUP(A24,'-------НОВАЯ БАЗА'!$A$6:$AG$487,7+MATCH($G$9,СПИСОК_СТОЛБЦОВ_2,0),0)</f>
        <v>#REF!</v>
      </c>
      <c r="H24" s="142">
        <f>VLOOKUP(A24,'-------НОВАЯ БАЗА'!$A$6:$AG$487,7+MATCH($H$9,СПИСОК_СТОЛБЦОВ_2,0),0)</f>
        <v>3595.17</v>
      </c>
      <c r="I24" s="148">
        <f>VLOOKUP(A24,'-------НОВАЯ БАЗА'!$A$6:$AG$487,7+MATCH($I$9,СПИСОК_СТОЛБЦОВ_2,0),0)</f>
        <v>4043.51</v>
      </c>
      <c r="J24" s="49" t="e">
        <f>VLOOKUP(A24,'-------НОВАЯ БАЗА'!$A$6:$AG$487,13+MATCH($J$9,СПИСОК_СТОЛБЦОВ_2,0),0)</f>
        <v>#REF!</v>
      </c>
      <c r="K24" s="50">
        <f>VLOOKUP(A24,'-------НОВАЯ БАЗА'!$A$6:$AG$487,7+MATCH($K$9,СПИСОК_СТОЛБЦОВ_2,0),0)</f>
        <v>0</v>
      </c>
      <c r="L24" s="51">
        <f>VLOOKUP(A24,'-------НОВАЯ БАЗА'!$A$6:$AG$487,7+MATCH($L$9,СПИСОК_СТОЛБЦОВ_2,0),0)</f>
        <v>0</v>
      </c>
      <c r="M24" s="166" t="e">
        <f t="shared" si="3"/>
        <v>#REF!</v>
      </c>
      <c r="N24" s="167" t="e">
        <f t="shared" si="4"/>
        <v>#REF!</v>
      </c>
      <c r="O24" s="166" t="e">
        <f t="shared" si="5"/>
        <v>#REF!</v>
      </c>
      <c r="P24" s="167" t="e">
        <f t="shared" si="6"/>
        <v>#REF!</v>
      </c>
      <c r="Q24" s="158" t="e">
        <f t="shared" si="7"/>
        <v>#REF!</v>
      </c>
      <c r="R24" s="176" t="e">
        <f t="shared" si="7"/>
        <v>#REF!</v>
      </c>
      <c r="S24" s="52" t="e">
        <f t="shared" si="8"/>
        <v>#REF!</v>
      </c>
      <c r="T24" s="178" t="e">
        <f t="shared" si="9"/>
        <v>#REF!</v>
      </c>
      <c r="U24" s="178" t="s">
        <v>17</v>
      </c>
      <c r="V24" s="224" t="e">
        <f t="shared" si="10"/>
        <v>#REF!</v>
      </c>
      <c r="W24" s="224" t="e">
        <f t="shared" si="11"/>
        <v>#REF!</v>
      </c>
      <c r="AB24" s="31">
        <v>4607005286</v>
      </c>
      <c r="AC24" s="31" t="s">
        <v>146</v>
      </c>
      <c r="AD24" s="31" t="s">
        <v>135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4">
        <f>'-------НОВАЯ БАЗА'!G37</f>
        <v>4611013586</v>
      </c>
      <c r="G25" s="147" t="e">
        <f>VLOOKUP(A25,'-------НОВАЯ БАЗА'!$A$6:$AG$487,7+MATCH($G$9,СПИСОК_СТОЛБЦОВ_2,0),0)</f>
        <v>#REF!</v>
      </c>
      <c r="H25" s="142">
        <f>VLOOKUP(A25,'-------НОВАЯ БАЗА'!$A$6:$AG$487,7+MATCH($H$9,СПИСОК_СТОЛБЦОВ_2,0),0)</f>
        <v>3479.78</v>
      </c>
      <c r="I25" s="148">
        <f>VLOOKUP(A25,'-------НОВАЯ БАЗА'!$A$6:$AG$487,7+MATCH($I$9,СПИСОК_СТОЛБЦОВ_2,0),0)</f>
        <v>4043.51</v>
      </c>
      <c r="J25" s="49" t="e">
        <f>VLOOKUP(A25,'-------НОВАЯ БАЗА'!$A$6:$AG$487,13+MATCH($J$9,СПИСОК_СТОЛБЦОВ_2,0),0)</f>
        <v>#REF!</v>
      </c>
      <c r="K25" s="50">
        <f>VLOOKUP(A25,'-------НОВАЯ БАЗА'!$A$6:$AG$487,7+MATCH($K$9,СПИСОК_СТОЛБЦОВ_2,0),0)</f>
        <v>0</v>
      </c>
      <c r="L25" s="51">
        <f>VLOOKUP(A25,'-------НОВАЯ БАЗА'!$A$6:$AG$487,7+MATCH($L$9,СПИСОК_СТОЛБЦОВ_2,0),0)</f>
        <v>0</v>
      </c>
      <c r="M25" s="166" t="e">
        <f t="shared" si="3"/>
        <v>#REF!</v>
      </c>
      <c r="N25" s="167" t="e">
        <f t="shared" si="4"/>
        <v>#REF!</v>
      </c>
      <c r="O25" s="166" t="e">
        <f t="shared" si="5"/>
        <v>#REF!</v>
      </c>
      <c r="P25" s="167" t="e">
        <f t="shared" si="6"/>
        <v>#REF!</v>
      </c>
      <c r="Q25" s="158" t="e">
        <f t="shared" si="7"/>
        <v>#REF!</v>
      </c>
      <c r="R25" s="176" t="e">
        <f t="shared" si="7"/>
        <v>#REF!</v>
      </c>
      <c r="S25" s="52" t="e">
        <f t="shared" si="8"/>
        <v>#REF!</v>
      </c>
      <c r="T25" s="178" t="e">
        <f t="shared" si="9"/>
        <v>#REF!</v>
      </c>
      <c r="U25" s="178" t="s">
        <v>17</v>
      </c>
      <c r="V25" s="224" t="e">
        <f t="shared" si="10"/>
        <v>#REF!</v>
      </c>
      <c r="W25" s="224" t="e">
        <f t="shared" si="11"/>
        <v>#REF!</v>
      </c>
      <c r="AB25" s="31">
        <v>4620014875</v>
      </c>
      <c r="AC25" s="31" t="s">
        <v>71</v>
      </c>
      <c r="AD25" s="31" t="s">
        <v>135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4">
        <f>'-------НОВАЯ БАЗА'!G39</f>
        <v>4632024035</v>
      </c>
      <c r="G26" s="147" t="e">
        <f>VLOOKUP(A26,'-------НОВАЯ БАЗА'!$A$6:$AG$487,7+MATCH($G$9,СПИСОК_СТОЛБЦОВ_2,0),0)</f>
        <v>#REF!</v>
      </c>
      <c r="H26" s="142">
        <f>VLOOKUP(A26,'-------НОВАЯ БАЗА'!$A$6:$AG$487,7+MATCH($H$9,СПИСОК_СТОЛБЦОВ_2,0),0)</f>
        <v>0</v>
      </c>
      <c r="I26" s="148">
        <f>VLOOKUP(A26,'-------НОВАЯ БАЗА'!$A$6:$AG$487,7+MATCH($I$9,СПИСОК_СТОЛБЦОВ_2,0),0)</f>
        <v>0</v>
      </c>
      <c r="J26" s="49" t="e">
        <f>VLOOKUP(A26,'-------НОВАЯ БАЗА'!$A$6:$AG$487,13+MATCH($J$9,СПИСОК_СТОЛБЦОВ_2,0),0)</f>
        <v>#REF!</v>
      </c>
      <c r="K26" s="50">
        <f>VLOOKUP(A26,'-------НОВАЯ БАЗА'!$A$6:$AG$487,7+MATCH($K$9,СПИСОК_СТОЛБЦОВ_2,0),0)</f>
        <v>79.592799999999997</v>
      </c>
      <c r="L26" s="51">
        <f>VLOOKUP(A26,'-------НОВАЯ БАЗА'!$A$6:$AG$487,7+MATCH($L$9,СПИСОК_СТОЛБЦОВ_2,0),0)</f>
        <v>83.008800000000008</v>
      </c>
      <c r="M26" s="166" t="e">
        <f t="shared" si="3"/>
        <v>#REF!</v>
      </c>
      <c r="N26" s="167" t="e">
        <f t="shared" si="4"/>
        <v>#REF!</v>
      </c>
      <c r="O26" s="166" t="e">
        <f t="shared" si="5"/>
        <v>#REF!</v>
      </c>
      <c r="P26" s="167" t="e">
        <f t="shared" si="6"/>
        <v>#REF!</v>
      </c>
      <c r="Q26" s="158" t="e">
        <f t="shared" ref="Q26:R68" si="13">M26+O26</f>
        <v>#REF!</v>
      </c>
      <c r="R26" s="176" t="e">
        <f t="shared" si="13"/>
        <v>#REF!</v>
      </c>
      <c r="S26" s="52" t="e">
        <f t="shared" si="8"/>
        <v>#REF!</v>
      </c>
      <c r="T26" s="178" t="e">
        <f t="shared" si="9"/>
        <v>#REF!</v>
      </c>
      <c r="U26" s="178" t="s">
        <v>16</v>
      </c>
      <c r="V26" s="224" t="e">
        <f t="shared" si="10"/>
        <v>#REF!</v>
      </c>
      <c r="W26" s="224" t="e">
        <f t="shared" si="11"/>
        <v>#REF!</v>
      </c>
      <c r="AB26" s="31">
        <v>4607000231</v>
      </c>
      <c r="AC26" s="31" t="s">
        <v>147</v>
      </c>
      <c r="AD26" s="31" t="s">
        <v>134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4">
        <f>'-------НОВАЯ БАЗА'!G41</f>
        <v>4632024035</v>
      </c>
      <c r="G27" s="147" t="e">
        <f>VLOOKUP(A27,'-------НОВАЯ БАЗА'!$A$6:$AG$487,7+MATCH($G$9,СПИСОК_СТОЛБЦОВ_2,0),0)</f>
        <v>#REF!</v>
      </c>
      <c r="H27" s="142">
        <f>VLOOKUP(A27,'-------НОВАЯ БАЗА'!$A$6:$AG$487,7+MATCH($H$9,СПИСОК_СТОЛБЦОВ_2,0),0)</f>
        <v>0</v>
      </c>
      <c r="I27" s="148">
        <f>VLOOKUP(A27,'-------НОВАЯ БАЗА'!$A$6:$AG$487,7+MATCH($I$9,СПИСОК_СТОЛБЦОВ_2,0),0)</f>
        <v>0</v>
      </c>
      <c r="J27" s="49" t="e">
        <f>VLOOKUP(A27,'-------НОВАЯ БАЗА'!$A$6:$AG$487,13+MATCH($J$9,СПИСОК_СТОЛБЦОВ_2,0),0)</f>
        <v>#REF!</v>
      </c>
      <c r="K27" s="50">
        <f>VLOOKUP(A27,'-------НОВАЯ БАЗА'!$A$6:$AG$487,7+MATCH($K$9,СПИСОК_СТОЛБЦОВ_2,0),0)</f>
        <v>51.252199999999995</v>
      </c>
      <c r="L27" s="51">
        <f>VLOOKUP(A27,'-------НОВАЯ БАЗА'!$A$6:$AG$487,7+MATCH($L$9,СПИСОК_СТОЛБЦОВ_2,0),0)</f>
        <v>53.1188</v>
      </c>
      <c r="M27" s="166" t="e">
        <f t="shared" si="3"/>
        <v>#REF!</v>
      </c>
      <c r="N27" s="167" t="e">
        <f t="shared" si="4"/>
        <v>#REF!</v>
      </c>
      <c r="O27" s="166" t="e">
        <f t="shared" si="5"/>
        <v>#REF!</v>
      </c>
      <c r="P27" s="167" t="e">
        <f t="shared" si="6"/>
        <v>#REF!</v>
      </c>
      <c r="Q27" s="158" t="e">
        <f t="shared" si="13"/>
        <v>#REF!</v>
      </c>
      <c r="R27" s="176" t="e">
        <f t="shared" si="13"/>
        <v>#REF!</v>
      </c>
      <c r="S27" s="52" t="e">
        <f t="shared" si="8"/>
        <v>#REF!</v>
      </c>
      <c r="T27" s="178" t="e">
        <f t="shared" si="9"/>
        <v>#REF!</v>
      </c>
      <c r="U27" s="53" t="s">
        <v>16</v>
      </c>
      <c r="V27" s="224" t="e">
        <f t="shared" si="10"/>
        <v>#REF!</v>
      </c>
      <c r="W27" s="224" t="e">
        <f t="shared" si="11"/>
        <v>#REF!</v>
      </c>
      <c r="AB27" s="31">
        <v>4603005599</v>
      </c>
      <c r="AC27" s="31" t="s">
        <v>130</v>
      </c>
      <c r="AD27" s="31" t="s">
        <v>135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4">
        <f>'-------НОВАЯ БАЗА'!G43</f>
        <v>4616008283</v>
      </c>
      <c r="G28" s="147" t="e">
        <f>VLOOKUP(A28,'-------НОВАЯ БАЗА'!$A$6:$AG$487,7+MATCH($G$9,СПИСОК_СТОЛБЦОВ_2,0),0)</f>
        <v>#REF!</v>
      </c>
      <c r="H28" s="142">
        <f>VLOOKUP(A28,'-------НОВАЯ БАЗА'!$A$6:$AG$487,7+MATCH($H$9,СПИСОК_СТОЛБЦОВ_2,0),0)</f>
        <v>0</v>
      </c>
      <c r="I28" s="148">
        <f>VLOOKUP(A28,'-------НОВАЯ БАЗА'!$A$6:$AG$487,7+MATCH($I$9,СПИСОК_СТОЛБЦОВ_2,0),0)</f>
        <v>0</v>
      </c>
      <c r="J28" s="49" t="e">
        <f>VLOOKUP(A28,'-------НОВАЯ БАЗА'!$A$6:$AG$487,13+MATCH($J$9,СПИСОК_СТОЛБЦОВ_2,0),0)</f>
        <v>#REF!</v>
      </c>
      <c r="K28" s="50">
        <f>VLOOKUP(A28,'-------НОВАЯ БАЗА'!$A$6:$AG$487,7+MATCH($K$9,СПИСОК_СТОЛБЦОВ_2,0),0)</f>
        <v>0</v>
      </c>
      <c r="L28" s="51">
        <f>VLOOKUP(A28,'-------НОВАЯ БАЗА'!$A$6:$AG$487,7+MATCH($L$9,СПИСОК_СТОЛБЦОВ_2,0),0)</f>
        <v>0</v>
      </c>
      <c r="M28" s="166" t="e">
        <f t="shared" si="3"/>
        <v>#REF!</v>
      </c>
      <c r="N28" s="167" t="e">
        <f t="shared" si="4"/>
        <v>#REF!</v>
      </c>
      <c r="O28" s="166" t="e">
        <f t="shared" si="5"/>
        <v>#REF!</v>
      </c>
      <c r="P28" s="167" t="e">
        <f t="shared" si="6"/>
        <v>#REF!</v>
      </c>
      <c r="Q28" s="158" t="e">
        <f t="shared" si="13"/>
        <v>#REF!</v>
      </c>
      <c r="R28" s="176" t="e">
        <f t="shared" si="13"/>
        <v>#REF!</v>
      </c>
      <c r="S28" s="52" t="e">
        <f t="shared" si="8"/>
        <v>#REF!</v>
      </c>
      <c r="T28" s="178" t="e">
        <f t="shared" si="9"/>
        <v>#REF!</v>
      </c>
      <c r="U28" s="178" t="s">
        <v>17</v>
      </c>
      <c r="V28" s="224" t="e">
        <f t="shared" si="10"/>
        <v>#REF!</v>
      </c>
      <c r="W28" s="224" t="e">
        <f t="shared" si="11"/>
        <v>#REF!</v>
      </c>
      <c r="AB28" s="31">
        <v>4626006207</v>
      </c>
      <c r="AC28" s="31" t="s">
        <v>148</v>
      </c>
      <c r="AD28" s="31" t="s">
        <v>135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4">
        <f>'-------НОВАЯ БАЗА'!G45</f>
        <v>4616008283</v>
      </c>
      <c r="G29" s="147" t="e">
        <f>VLOOKUP(A29,'-------НОВАЯ БАЗА'!$A$6:$AG$487,7+MATCH($G$9,СПИСОК_СТОЛБЦОВ_2,0),0)</f>
        <v>#REF!</v>
      </c>
      <c r="H29" s="142">
        <f>VLOOKUP(A29,'-------НОВАЯ БАЗА'!$A$6:$AG$487,7+MATCH($H$9,СПИСОК_СТОЛБЦОВ_2,0),0)</f>
        <v>3986.88</v>
      </c>
      <c r="I29" s="148">
        <f>VLOOKUP(A29,'-------НОВАЯ БАЗА'!$A$6:$AG$487,7+MATCH($I$9,СПИСОК_СТОЛБЦОВ_2,0),0)</f>
        <v>4632.75</v>
      </c>
      <c r="J29" s="49" t="e">
        <f>VLOOKUP(A29,'-------НОВАЯ БАЗА'!$A$6:$AG$487,13+MATCH($J$9,СПИСОК_СТОЛБЦОВ_2,0),0)</f>
        <v>#REF!</v>
      </c>
      <c r="K29" s="50">
        <f>VLOOKUP(A29,'-------НОВАЯ БАЗА'!$A$6:$AG$487,7+MATCH($K$9,СПИСОК_СТОЛБЦОВ_2,0),0)</f>
        <v>67.900000000000006</v>
      </c>
      <c r="L29" s="51">
        <f>VLOOKUP(A29,'-------НОВАЯ БАЗА'!$A$6:$AG$487,7+MATCH($L$9,СПИСОК_СТОЛБЦОВ_2,0),0)</f>
        <v>72.7</v>
      </c>
      <c r="M29" s="166" t="e">
        <f t="shared" si="3"/>
        <v>#REF!</v>
      </c>
      <c r="N29" s="167" t="e">
        <f t="shared" si="4"/>
        <v>#REF!</v>
      </c>
      <c r="O29" s="166" t="e">
        <f t="shared" si="5"/>
        <v>#REF!</v>
      </c>
      <c r="P29" s="167" t="e">
        <f t="shared" si="6"/>
        <v>#REF!</v>
      </c>
      <c r="Q29" s="158" t="e">
        <f t="shared" si="13"/>
        <v>#REF!</v>
      </c>
      <c r="R29" s="176" t="e">
        <f t="shared" si="13"/>
        <v>#REF!</v>
      </c>
      <c r="S29" s="52" t="e">
        <f t="shared" si="8"/>
        <v>#REF!</v>
      </c>
      <c r="T29" s="178" t="e">
        <f t="shared" si="9"/>
        <v>#REF!</v>
      </c>
      <c r="U29" s="178" t="s">
        <v>17</v>
      </c>
      <c r="V29" s="224" t="e">
        <f t="shared" si="10"/>
        <v>#REF!</v>
      </c>
      <c r="W29" s="224" t="e">
        <f t="shared" si="11"/>
        <v>#REF!</v>
      </c>
      <c r="AB29" s="31">
        <v>4632077904</v>
      </c>
      <c r="AC29" s="31" t="s">
        <v>149</v>
      </c>
      <c r="AD29" s="31" t="s">
        <v>134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4">
        <f>'-------НОВАЯ БАЗА'!G47</f>
        <v>4617004147</v>
      </c>
      <c r="G30" s="147" t="e">
        <f>VLOOKUP(A30,'-------НОВАЯ БАЗА'!$A$6:$AG$487,7+MATCH($G$9,СПИСОК_СТОЛБЦОВ_2,0),0)</f>
        <v>#REF!</v>
      </c>
      <c r="H30" s="142">
        <f>VLOOKUP(A30,'-------НОВАЯ БАЗА'!$A$6:$AG$487,7+MATCH($H$9,СПИСОК_СТОЛБЦОВ_2,0),0)</f>
        <v>0</v>
      </c>
      <c r="I30" s="148">
        <f>VLOOKUP(A30,'-------НОВАЯ БАЗА'!$A$6:$AG$487,7+MATCH($I$9,СПИСОК_СТОЛБЦОВ_2,0),0)</f>
        <v>0</v>
      </c>
      <c r="J30" s="49" t="e">
        <f>VLOOKUP(A30,'-------НОВАЯ БАЗА'!$A$6:$AG$487,13+MATCH($J$9,СПИСОК_СТОЛБЦОВ_2,0),0)</f>
        <v>#REF!</v>
      </c>
      <c r="K30" s="50">
        <f>VLOOKUP(A30,'-------НОВАЯ БАЗА'!$A$6:$AG$487,7+MATCH($K$9,СПИСОК_СТОЛБЦОВ_2,0),0)</f>
        <v>48.44</v>
      </c>
      <c r="L30" s="51">
        <f>VLOOKUP(A30,'-------НОВАЯ БАЗА'!$A$6:$AG$487,7+MATCH($L$9,СПИСОК_СТОЛБЦОВ_2,0),0)</f>
        <v>53.96</v>
      </c>
      <c r="M30" s="166" t="e">
        <f t="shared" si="3"/>
        <v>#REF!</v>
      </c>
      <c r="N30" s="167" t="e">
        <f t="shared" si="4"/>
        <v>#REF!</v>
      </c>
      <c r="O30" s="166" t="e">
        <f t="shared" si="5"/>
        <v>#REF!</v>
      </c>
      <c r="P30" s="167" t="e">
        <f t="shared" si="6"/>
        <v>#REF!</v>
      </c>
      <c r="Q30" s="158" t="e">
        <f t="shared" si="13"/>
        <v>#REF!</v>
      </c>
      <c r="R30" s="176" t="e">
        <f t="shared" si="13"/>
        <v>#REF!</v>
      </c>
      <c r="S30" s="52" t="e">
        <f t="shared" si="8"/>
        <v>#REF!</v>
      </c>
      <c r="T30" s="178" t="e">
        <f t="shared" si="9"/>
        <v>#REF!</v>
      </c>
      <c r="U30" s="178" t="s">
        <v>17</v>
      </c>
      <c r="V30" s="224" t="e">
        <f t="shared" si="10"/>
        <v>#REF!</v>
      </c>
      <c r="W30" s="224" t="e">
        <f t="shared" si="11"/>
        <v>#REF!</v>
      </c>
      <c r="AB30" s="31">
        <v>7729314745</v>
      </c>
      <c r="AC30" s="31" t="s">
        <v>150</v>
      </c>
      <c r="AD30" s="31" t="s">
        <v>134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4">
        <f>'-------НОВАЯ БАЗА'!G49</f>
        <v>4618003724</v>
      </c>
      <c r="G31" s="147" t="e">
        <f>VLOOKUP(A31,'-------НОВАЯ БАЗА'!$A$6:$AG$487,7+MATCH($G$9,СПИСОК_СТОЛБЦОВ_2,0),0)</f>
        <v>#REF!</v>
      </c>
      <c r="H31" s="142">
        <f>VLOOKUP(A31,'-------НОВАЯ БАЗА'!$A$6:$AG$487,7+MATCH($H$9,СПИСОК_СТОЛБЦОВ_2,0),0)</f>
        <v>0</v>
      </c>
      <c r="I31" s="148">
        <f>VLOOKUP(A31,'-------НОВАЯ БАЗА'!$A$6:$AG$487,7+MATCH($I$9,СПИСОК_СТОЛБЦОВ_2,0),0)</f>
        <v>0</v>
      </c>
      <c r="J31" s="49" t="e">
        <f>VLOOKUP(A31,'-------НОВАЯ БАЗА'!$A$6:$AG$487,13+MATCH($J$9,СПИСОК_СТОЛБЦОВ_2,0),0)</f>
        <v>#REF!</v>
      </c>
      <c r="K31" s="50">
        <f>VLOOKUP(A31,'-------НОВАЯ БАЗА'!$A$6:$AG$487,7+MATCH($K$9,СПИСОК_СТОЛБЦОВ_2,0),0)</f>
        <v>52.5</v>
      </c>
      <c r="L31" s="51">
        <f>VLOOKUP(A31,'-------НОВАЯ БАЗА'!$A$6:$AG$487,7+MATCH($L$9,СПИСОК_СТОЛБЦОВ_2,0),0)</f>
        <v>54</v>
      </c>
      <c r="M31" s="166" t="e">
        <f t="shared" si="3"/>
        <v>#REF!</v>
      </c>
      <c r="N31" s="167" t="e">
        <f t="shared" si="4"/>
        <v>#REF!</v>
      </c>
      <c r="O31" s="166" t="e">
        <f t="shared" si="5"/>
        <v>#REF!</v>
      </c>
      <c r="P31" s="167" t="e">
        <f t="shared" si="6"/>
        <v>#REF!</v>
      </c>
      <c r="Q31" s="158" t="e">
        <f t="shared" si="13"/>
        <v>#REF!</v>
      </c>
      <c r="R31" s="176" t="e">
        <f t="shared" si="13"/>
        <v>#REF!</v>
      </c>
      <c r="S31" s="52" t="e">
        <f t="shared" si="8"/>
        <v>#REF!</v>
      </c>
      <c r="T31" s="178" t="e">
        <f t="shared" si="9"/>
        <v>#REF!</v>
      </c>
      <c r="U31" s="53" t="s">
        <v>17</v>
      </c>
      <c r="V31" s="224" t="e">
        <f t="shared" si="10"/>
        <v>#REF!</v>
      </c>
      <c r="W31" s="224" t="e">
        <f t="shared" si="11"/>
        <v>#REF!</v>
      </c>
      <c r="AB31" s="31">
        <v>4633039010</v>
      </c>
      <c r="AC31" s="31" t="s">
        <v>151</v>
      </c>
      <c r="AD31" s="31" t="s">
        <v>135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4">
        <f>'-------НОВАЯ БАЗА'!G51</f>
        <v>4620014875</v>
      </c>
      <c r="G32" s="147" t="e">
        <f>VLOOKUP(A32,'-------НОВАЯ БАЗА'!$A$6:$AG$487,7+MATCH($G$9,СПИСОК_СТОЛБЦОВ_2,0),0)</f>
        <v>#REF!</v>
      </c>
      <c r="H32" s="142">
        <f>VLOOKUP(A32,'-------НОВАЯ БАЗА'!$A$6:$AG$487,7+MATCH($H$9,СПИСОК_СТОЛБЦОВ_2,0),0)</f>
        <v>2798.86</v>
      </c>
      <c r="I32" s="148">
        <f>VLOOKUP(A32,'-------НОВАЯ БАЗА'!$A$6:$AG$487,7+MATCH($I$9,СПИСОК_СТОЛБЦОВ_2,0),0)</f>
        <v>3252.27</v>
      </c>
      <c r="J32" s="49" t="e">
        <f>VLOOKUP(A32,'-------НОВАЯ БАЗА'!$A$6:$AG$487,13+MATCH($J$9,СПИСОК_СТОЛБЦОВ_2,0),0)</f>
        <v>#REF!</v>
      </c>
      <c r="K32" s="50">
        <f>VLOOKUP(A32,'-------НОВАЯ БАЗА'!$A$6:$AG$487,7+MATCH($K$9,СПИСОК_СТОЛБЦОВ_2,0),0)</f>
        <v>55.5</v>
      </c>
      <c r="L32" s="51">
        <f>VLOOKUP(A32,'-------НОВАЯ БАЗА'!$A$6:$AG$487,7+MATCH($L$9,СПИСОК_СТОЛБЦОВ_2,0),0)</f>
        <v>61.06</v>
      </c>
      <c r="M32" s="166" t="e">
        <f t="shared" si="3"/>
        <v>#REF!</v>
      </c>
      <c r="N32" s="167" t="e">
        <f t="shared" si="4"/>
        <v>#REF!</v>
      </c>
      <c r="O32" s="166" t="e">
        <f t="shared" si="5"/>
        <v>#REF!</v>
      </c>
      <c r="P32" s="167" t="e">
        <f t="shared" si="6"/>
        <v>#REF!</v>
      </c>
      <c r="Q32" s="158" t="e">
        <f t="shared" si="13"/>
        <v>#REF!</v>
      </c>
      <c r="R32" s="176" t="e">
        <f t="shared" si="13"/>
        <v>#REF!</v>
      </c>
      <c r="S32" s="52" t="e">
        <f t="shared" si="8"/>
        <v>#REF!</v>
      </c>
      <c r="T32" s="178" t="e">
        <f t="shared" si="9"/>
        <v>#REF!</v>
      </c>
      <c r="U32" s="178" t="s">
        <v>17</v>
      </c>
      <c r="V32" s="224" t="e">
        <f t="shared" si="10"/>
        <v>#REF!</v>
      </c>
      <c r="W32" s="224" t="e">
        <f t="shared" si="11"/>
        <v>#REF!</v>
      </c>
      <c r="AB32" s="31">
        <v>4622005001</v>
      </c>
      <c r="AC32" s="31" t="s">
        <v>152</v>
      </c>
      <c r="AD32" s="31" t="s">
        <v>135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4">
        <f>'-------НОВАЯ БАЗА'!G53</f>
        <v>4620014875</v>
      </c>
      <c r="G33" s="147" t="e">
        <f>VLOOKUP(A33,'-------НОВАЯ БАЗА'!$A$6:$AG$487,7+MATCH($G$9,СПИСОК_СТОЛБЦОВ_2,0),0)</f>
        <v>#REF!</v>
      </c>
      <c r="H33" s="142">
        <f>VLOOKUP(A33,'-------НОВАЯ БАЗА'!$A$6:$AG$487,7+MATCH($H$9,СПИСОК_СТОЛБЦОВ_2,0),0)</f>
        <v>2473.02</v>
      </c>
      <c r="I33" s="148">
        <f>VLOOKUP(A33,'-------НОВАЯ БАЗА'!$A$6:$AG$487,7+MATCH($I$9,СПИСОК_СТОЛБЦОВ_2,0),0)</f>
        <v>2873.65</v>
      </c>
      <c r="J33" s="49" t="e">
        <f>VLOOKUP(A33,'-------НОВАЯ БАЗА'!$A$6:$AG$487,13+MATCH($J$9,СПИСОК_СТОЛБЦОВ_2,0),0)</f>
        <v>#REF!</v>
      </c>
      <c r="K33" s="50">
        <f>VLOOKUP(A33,'-------НОВАЯ БАЗА'!$A$6:$AG$487,7+MATCH($K$9,СПИСОК_СТОЛБЦОВ_2,0),0)</f>
        <v>0</v>
      </c>
      <c r="L33" s="51">
        <f>VLOOKUP(A33,'-------НОВАЯ БАЗА'!$A$6:$AG$487,7+MATCH($L$9,СПИСОК_СТОЛБЦОВ_2,0),0)</f>
        <v>0</v>
      </c>
      <c r="M33" s="166" t="e">
        <f t="shared" si="3"/>
        <v>#REF!</v>
      </c>
      <c r="N33" s="167" t="e">
        <f t="shared" si="4"/>
        <v>#REF!</v>
      </c>
      <c r="O33" s="166" t="e">
        <f t="shared" si="5"/>
        <v>#REF!</v>
      </c>
      <c r="P33" s="167" t="e">
        <f t="shared" si="6"/>
        <v>#REF!</v>
      </c>
      <c r="Q33" s="158" t="e">
        <f t="shared" si="13"/>
        <v>#REF!</v>
      </c>
      <c r="R33" s="176" t="e">
        <f t="shared" si="13"/>
        <v>#REF!</v>
      </c>
      <c r="S33" s="52" t="e">
        <f t="shared" si="8"/>
        <v>#REF!</v>
      </c>
      <c r="T33" s="178" t="e">
        <f t="shared" si="9"/>
        <v>#REF!</v>
      </c>
      <c r="U33" s="178" t="s">
        <v>17</v>
      </c>
      <c r="V33" s="224" t="e">
        <f t="shared" si="10"/>
        <v>#REF!</v>
      </c>
      <c r="W33" s="224" t="e">
        <f t="shared" si="11"/>
        <v>#REF!</v>
      </c>
      <c r="AB33" s="31">
        <v>3666120176</v>
      </c>
      <c r="AC33" s="31" t="s">
        <v>90</v>
      </c>
      <c r="AD33" s="31" t="s">
        <v>135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4">
        <f>'-------НОВАЯ БАЗА'!G55</f>
        <v>4620001192</v>
      </c>
      <c r="G34" s="147" t="e">
        <f>VLOOKUP(A34,'-------НОВАЯ БАЗА'!$A$6:$AG$487,7+MATCH($G$9,СПИСОК_СТОЛБЦОВ_2,0),0)</f>
        <v>#REF!</v>
      </c>
      <c r="H34" s="142">
        <f>VLOOKUP(A34,'-------НОВАЯ БАЗА'!$A$6:$AG$487,7+MATCH($H$9,СПИСОК_СТОЛБЦОВ_2,0),0)</f>
        <v>2514.46</v>
      </c>
      <c r="I34" s="148">
        <f>VLOOKUP(A34,'-------НОВАЯ БАЗА'!$A$6:$AG$487,7+MATCH($I$9,СПИСОК_СТОЛБЦОВ_2,0),0)</f>
        <v>2921.8</v>
      </c>
      <c r="J34" s="49" t="e">
        <f>VLOOKUP(A34,'-------НОВАЯ БАЗА'!$A$6:$AG$487,13+MATCH($J$9,СПИСОК_СТОЛБЦОВ_2,0),0)</f>
        <v>#REF!</v>
      </c>
      <c r="K34" s="50">
        <f>VLOOKUP(A34,'-------НОВАЯ БАЗА'!$A$6:$AG$487,7+MATCH($K$9,СПИСОК_СТОЛБЦОВ_2,0),0)</f>
        <v>23.03</v>
      </c>
      <c r="L34" s="51">
        <f>VLOOKUP(A34,'-------НОВАЯ БАЗА'!$A$6:$AG$487,7+MATCH($L$9,СПИСОК_СТОЛБЦОВ_2,0),0)</f>
        <v>26.96</v>
      </c>
      <c r="M34" s="166" t="e">
        <f t="shared" si="3"/>
        <v>#REF!</v>
      </c>
      <c r="N34" s="167" t="e">
        <f t="shared" si="4"/>
        <v>#REF!</v>
      </c>
      <c r="O34" s="166" t="e">
        <f t="shared" si="5"/>
        <v>#REF!</v>
      </c>
      <c r="P34" s="167" t="e">
        <f t="shared" si="6"/>
        <v>#REF!</v>
      </c>
      <c r="Q34" s="158" t="e">
        <f t="shared" si="13"/>
        <v>#REF!</v>
      </c>
      <c r="R34" s="176" t="e">
        <f t="shared" si="13"/>
        <v>#REF!</v>
      </c>
      <c r="S34" s="52" t="e">
        <f t="shared" si="8"/>
        <v>#REF!</v>
      </c>
      <c r="T34" s="178" t="e">
        <f t="shared" si="9"/>
        <v>#REF!</v>
      </c>
      <c r="U34" s="204" t="s">
        <v>16</v>
      </c>
      <c r="V34" s="224"/>
      <c r="W34" s="224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4">
        <f>'-------НОВАЯ БАЗА'!G57</f>
        <v>4632024035</v>
      </c>
      <c r="G35" s="147" t="e">
        <f>VLOOKUP(A35,'-------НОВАЯ БАЗА'!$A$6:$AG$487,7+MATCH($G$9,СПИСОК_СТОЛБЦОВ_2,0),0)</f>
        <v>#REF!</v>
      </c>
      <c r="H35" s="142">
        <f>VLOOKUP(A35,'-------НОВАЯ БАЗА'!$A$6:$AG$487,7+MATCH($H$9,СПИСОК_СТОЛБЦОВ_2,0),0)</f>
        <v>0</v>
      </c>
      <c r="I35" s="148">
        <f>VLOOKUP(A35,'-------НОВАЯ БАЗА'!$A$6:$AG$487,7+MATCH($I$9,СПИСОК_СТОЛБЦОВ_2,0),0)</f>
        <v>0</v>
      </c>
      <c r="J35" s="49" t="e">
        <f>VLOOKUP(A35,'-------НОВАЯ БАЗА'!$A$6:$AG$487,13+MATCH($J$9,СПИСОК_СТОЛБЦОВ_2,0),0)</f>
        <v>#REF!</v>
      </c>
      <c r="K35" s="50">
        <f>VLOOKUP(A35,'-------НОВАЯ БАЗА'!$A$6:$AG$487,7+MATCH($K$9,СПИСОК_СТОЛБЦОВ_2,0),0)</f>
        <v>66.502200000000002</v>
      </c>
      <c r="L35" s="51">
        <f>VLOOKUP(A35,'-------НОВАЯ БАЗА'!$A$6:$AG$487,7+MATCH($L$9,СПИСОК_СТОЛБЦОВ_2,0),0)</f>
        <v>68.843999999999994</v>
      </c>
      <c r="M35" s="166" t="e">
        <f t="shared" si="3"/>
        <v>#REF!</v>
      </c>
      <c r="N35" s="167" t="e">
        <f t="shared" si="4"/>
        <v>#REF!</v>
      </c>
      <c r="O35" s="166" t="e">
        <f t="shared" si="5"/>
        <v>#REF!</v>
      </c>
      <c r="P35" s="167" t="e">
        <f t="shared" si="6"/>
        <v>#REF!</v>
      </c>
      <c r="Q35" s="158" t="e">
        <f t="shared" si="13"/>
        <v>#REF!</v>
      </c>
      <c r="R35" s="176" t="e">
        <f t="shared" si="13"/>
        <v>#REF!</v>
      </c>
      <c r="S35" s="52" t="e">
        <f t="shared" si="8"/>
        <v>#REF!</v>
      </c>
      <c r="T35" s="178" t="e">
        <f t="shared" si="9"/>
        <v>#REF!</v>
      </c>
      <c r="U35" s="178" t="s">
        <v>16</v>
      </c>
      <c r="V35" s="224"/>
      <c r="W35" s="224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4">
        <f>'-------НОВАЯ БАЗА'!G59</f>
        <v>4632024035</v>
      </c>
      <c r="G36" s="147" t="e">
        <f>VLOOKUP(A36,'-------НОВАЯ БАЗА'!$A$6:$AG$487,7+MATCH($G$9,СПИСОК_СТОЛБЦОВ_2,0),0)</f>
        <v>#REF!</v>
      </c>
      <c r="H36" s="142">
        <f>VLOOKUP(A36,'-------НОВАЯ БАЗА'!$A$6:$AG$487,7+MATCH($H$9,СПИСОК_СТОЛБЦОВ_2,0),0)</f>
        <v>0</v>
      </c>
      <c r="I36" s="148">
        <f>VLOOKUP(A36,'-------НОВАЯ БАЗА'!$A$6:$AG$487,7+MATCH($I$9,СПИСОК_СТОЛБЦОВ_2,0),0)</f>
        <v>0</v>
      </c>
      <c r="J36" s="49" t="e">
        <f>VLOOKUP(A36,'-------НОВАЯ БАЗА'!$A$6:$AG$487,13+MATCH($J$9,СПИСОК_СТОЛБЦОВ_2,0),0)</f>
        <v>#REF!</v>
      </c>
      <c r="K36" s="50">
        <f>VLOOKUP(A36,'-------НОВАЯ БАЗА'!$A$6:$AG$487,7+MATCH($K$9,СПИСОК_СТОЛБЦОВ_2,0),0)</f>
        <v>78.336199999999991</v>
      </c>
      <c r="L36" s="51">
        <f>VLOOKUP(A36,'-------НОВАЯ БАЗА'!$A$6:$AG$487,7+MATCH($L$9,СПИСОК_СТОЛБЦОВ_2,0),0)</f>
        <v>104.08799999999999</v>
      </c>
      <c r="M36" s="166" t="e">
        <f t="shared" si="3"/>
        <v>#REF!</v>
      </c>
      <c r="N36" s="167" t="e">
        <f t="shared" si="4"/>
        <v>#REF!</v>
      </c>
      <c r="O36" s="166" t="e">
        <f t="shared" si="5"/>
        <v>#REF!</v>
      </c>
      <c r="P36" s="167" t="e">
        <f t="shared" si="6"/>
        <v>#REF!</v>
      </c>
      <c r="Q36" s="158" t="e">
        <f t="shared" si="13"/>
        <v>#REF!</v>
      </c>
      <c r="R36" s="176" t="e">
        <f t="shared" si="13"/>
        <v>#REF!</v>
      </c>
      <c r="S36" s="52" t="e">
        <f t="shared" si="8"/>
        <v>#REF!</v>
      </c>
      <c r="T36" s="178" t="e">
        <f t="shared" si="9"/>
        <v>#REF!</v>
      </c>
      <c r="U36" s="178" t="s">
        <v>16</v>
      </c>
      <c r="V36" s="224"/>
      <c r="W36" s="224"/>
      <c r="X36" s="202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4">
        <f>'-------НОВАЯ БАЗА'!G61</f>
        <v>4623002116</v>
      </c>
      <c r="G37" s="147" t="e">
        <f>VLOOKUP(A37,'-------НОВАЯ БАЗА'!$A$6:$AG$487,7+MATCH($G$9,СПИСОК_СТОЛБЦОВ_2,0),0)</f>
        <v>#REF!</v>
      </c>
      <c r="H37" s="142">
        <f>VLOOKUP(A37,'-------НОВАЯ БАЗА'!$A$6:$AG$487,7+MATCH($H$9,СПИСОК_СТОЛБЦОВ_2,0),0)</f>
        <v>0</v>
      </c>
      <c r="I37" s="148">
        <f>VLOOKUP(A37,'-------НОВАЯ БАЗА'!$A$6:$AG$487,7+MATCH($I$9,СПИСОК_СТОЛБЦОВ_2,0),0)</f>
        <v>0</v>
      </c>
      <c r="J37" s="49" t="e">
        <f>VLOOKUP(A37,'-------НОВАЯ БАЗА'!$A$6:$AG$487,13+MATCH($J$9,СПИСОК_СТОЛБЦОВ_2,0),0)</f>
        <v>#REF!</v>
      </c>
      <c r="K37" s="50">
        <f>VLOOKUP(A37,'-------НОВАЯ БАЗА'!$A$6:$AG$487,7+MATCH($K$9,СПИСОК_СТОЛБЦОВ_2,0),0)</f>
        <v>0</v>
      </c>
      <c r="L37" s="51">
        <f>VLOOKUP(A37,'-------НОВАЯ БАЗА'!$A$6:$AG$487,7+MATCH($L$9,СПИСОК_СТОЛБЦОВ_2,0),0)</f>
        <v>0</v>
      </c>
      <c r="M37" s="166" t="e">
        <f t="shared" si="3"/>
        <v>#REF!</v>
      </c>
      <c r="N37" s="167" t="e">
        <f t="shared" si="4"/>
        <v>#REF!</v>
      </c>
      <c r="O37" s="166" t="e">
        <f t="shared" si="5"/>
        <v>#REF!</v>
      </c>
      <c r="P37" s="167" t="e">
        <f t="shared" si="6"/>
        <v>#REF!</v>
      </c>
      <c r="Q37" s="158" t="e">
        <f t="shared" si="13"/>
        <v>#REF!</v>
      </c>
      <c r="R37" s="176" t="e">
        <f t="shared" si="13"/>
        <v>#REF!</v>
      </c>
      <c r="S37" s="52" t="e">
        <f t="shared" si="8"/>
        <v>#REF!</v>
      </c>
      <c r="T37" s="178" t="e">
        <f t="shared" si="9"/>
        <v>#REF!</v>
      </c>
      <c r="U37" s="204" t="s">
        <v>17</v>
      </c>
      <c r="V37" s="224"/>
      <c r="W37" s="224"/>
      <c r="X37" s="202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4">
        <f>'-------НОВАЯ БАЗА'!G63</f>
        <v>4632024035</v>
      </c>
      <c r="G38" s="147" t="e">
        <f>VLOOKUP(A38,'-------НОВАЯ БАЗА'!$A$6:$AG$487,7+MATCH($G$9,СПИСОК_СТОЛБЦОВ_2,0),0)</f>
        <v>#REF!</v>
      </c>
      <c r="H38" s="142">
        <f>VLOOKUP(A38,'-------НОВАЯ БАЗА'!$A$6:$AG$487,7+MATCH($H$9,СПИСОК_СТОЛБЦОВ_2,0),0)</f>
        <v>0</v>
      </c>
      <c r="I38" s="148">
        <f>VLOOKUP(A38,'-------НОВАЯ БАЗА'!$A$6:$AG$487,7+MATCH($I$9,СПИСОК_СТОЛБЦОВ_2,0),0)</f>
        <v>0</v>
      </c>
      <c r="J38" s="49" t="e">
        <f>VLOOKUP(A38,'-------НОВАЯ БАЗА'!$A$6:$AG$487,13+MATCH($J$9,СПИСОК_СТОЛБЦОВ_2,0),0)</f>
        <v>#REF!</v>
      </c>
      <c r="K38" s="50">
        <f>VLOOKUP(A38,'-------НОВАЯ БАЗА'!$A$6:$AG$487,7+MATCH($K$9,СПИСОК_СТОЛБЦОВ_2,0),0)</f>
        <v>78.336199999999991</v>
      </c>
      <c r="L38" s="51">
        <f>VLOOKUP(A38,'-------НОВАЯ БАЗА'!$A$6:$AG$487,7+MATCH($L$9,СПИСОК_СТОЛБЦОВ_2,0),0)</f>
        <v>105.82279999999999</v>
      </c>
      <c r="M38" s="166" t="e">
        <f t="shared" si="3"/>
        <v>#REF!</v>
      </c>
      <c r="N38" s="167" t="e">
        <f t="shared" si="4"/>
        <v>#REF!</v>
      </c>
      <c r="O38" s="166" t="e">
        <f t="shared" si="5"/>
        <v>#REF!</v>
      </c>
      <c r="P38" s="167" t="e">
        <f t="shared" si="6"/>
        <v>#REF!</v>
      </c>
      <c r="Q38" s="158" t="e">
        <f t="shared" si="13"/>
        <v>#REF!</v>
      </c>
      <c r="R38" s="176" t="e">
        <f t="shared" si="13"/>
        <v>#REF!</v>
      </c>
      <c r="S38" s="52" t="e">
        <f t="shared" si="8"/>
        <v>#REF!</v>
      </c>
      <c r="T38" s="178" t="e">
        <f t="shared" si="9"/>
        <v>#REF!</v>
      </c>
      <c r="U38" s="178" t="s">
        <v>16</v>
      </c>
      <c r="V38" s="224"/>
      <c r="W38" s="224"/>
      <c r="X38" s="202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4">
        <f>'-------НОВАЯ БАЗА'!G65</f>
        <v>4633002394</v>
      </c>
      <c r="G39" s="147" t="e">
        <f>VLOOKUP(A39,'-------НОВАЯ БАЗА'!$A$6:$AG$487,7+MATCH($G$9,СПИСОК_СТОЛБЦОВ_2,0),0)</f>
        <v>#REF!</v>
      </c>
      <c r="H39" s="142">
        <f>VLOOKUP(A39,'-------НОВАЯ БАЗА'!$A$6:$AG$487,7+MATCH($H$9,СПИСОК_СТОЛБЦОВ_2,0),0)</f>
        <v>2614.42</v>
      </c>
      <c r="I39" s="148">
        <f>VLOOKUP(A39,'-------НОВАЯ БАЗА'!$A$6:$AG$487,7+MATCH($I$9,СПИСОК_СТОЛБЦОВ_2,0),0)</f>
        <v>3113.51</v>
      </c>
      <c r="J39" s="49" t="e">
        <f>VLOOKUP(A39,'-------НОВАЯ БАЗА'!$A$6:$AG$487,13+MATCH($J$9,СПИСОК_СТОЛБЦОВ_2,0),0)</f>
        <v>#REF!</v>
      </c>
      <c r="K39" s="50">
        <f>VLOOKUP(A39,'-------НОВАЯ БАЗА'!$A$6:$AG$487,7+MATCH($K$9,СПИСОК_СТОЛБЦОВ_2,0),0)</f>
        <v>41.455599999999997</v>
      </c>
      <c r="L39" s="51">
        <f>VLOOKUP(A39,'-------НОВАЯ БАЗА'!$A$6:$AG$487,7+MATCH($L$9,СПИСОК_СТОЛБЦОВ_2,0),0)</f>
        <v>51.837800000000001</v>
      </c>
      <c r="M39" s="166" t="e">
        <f t="shared" si="3"/>
        <v>#REF!</v>
      </c>
      <c r="N39" s="167" t="e">
        <f t="shared" si="4"/>
        <v>#REF!</v>
      </c>
      <c r="O39" s="166" t="e">
        <f t="shared" si="5"/>
        <v>#REF!</v>
      </c>
      <c r="P39" s="167" t="e">
        <f t="shared" si="6"/>
        <v>#REF!</v>
      </c>
      <c r="Q39" s="158" t="e">
        <f t="shared" si="13"/>
        <v>#REF!</v>
      </c>
      <c r="R39" s="176" t="e">
        <f t="shared" si="13"/>
        <v>#REF!</v>
      </c>
      <c r="S39" s="52" t="e">
        <f t="shared" si="8"/>
        <v>#REF!</v>
      </c>
      <c r="T39" s="178" t="e">
        <f t="shared" si="9"/>
        <v>#REF!</v>
      </c>
      <c r="U39" s="204" t="s">
        <v>16</v>
      </c>
      <c r="V39" s="224"/>
      <c r="W39" s="224"/>
      <c r="X39" s="202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4">
        <f>'-------НОВАЯ БАЗА'!G67</f>
        <v>4633022993</v>
      </c>
      <c r="G40" s="147" t="e">
        <f>VLOOKUP(A40,'-------НОВАЯ БАЗА'!$A$6:$AG$487,7+MATCH($G$9,СПИСОК_СТОЛБЦОВ_2,0),0)</f>
        <v>#REF!</v>
      </c>
      <c r="H40" s="142">
        <f>VLOOKUP(A40,'-------НОВАЯ БАЗА'!$A$6:$AG$487,7+MATCH($H$9,СПИСОК_СТОЛБЦОВ_2,0),0)</f>
        <v>1997.3</v>
      </c>
      <c r="I40" s="148">
        <f>VLOOKUP(A40,'-------НОВАЯ БАЗА'!$A$6:$AG$487,7+MATCH($I$9,СПИСОК_СТОЛБЦОВ_2,0),0)</f>
        <v>2376.7800000000002</v>
      </c>
      <c r="J40" s="49" t="e">
        <f>VLOOKUP(A40,'-------НОВАЯ БАЗА'!$A$6:$AG$487,13+MATCH($J$9,СПИСОК_СТОЛБЦОВ_2,0),0)</f>
        <v>#REF!</v>
      </c>
      <c r="K40" s="50">
        <f>VLOOKUP(A40,'-------НОВАЯ БАЗА'!$A$6:$AG$487,7+MATCH($K$9,СПИСОК_СТОЛБЦОВ_2,0),0)</f>
        <v>0</v>
      </c>
      <c r="L40" s="51">
        <f>VLOOKUP(A40,'-------НОВАЯ БАЗА'!$A$6:$AG$487,7+MATCH($L$9,СПИСОК_СТОЛБЦОВ_2,0),0)</f>
        <v>0</v>
      </c>
      <c r="M40" s="166" t="e">
        <f t="shared" si="3"/>
        <v>#REF!</v>
      </c>
      <c r="N40" s="167" t="e">
        <f t="shared" si="4"/>
        <v>#REF!</v>
      </c>
      <c r="O40" s="166" t="e">
        <f t="shared" si="5"/>
        <v>#REF!</v>
      </c>
      <c r="P40" s="167" t="e">
        <f t="shared" si="6"/>
        <v>#REF!</v>
      </c>
      <c r="Q40" s="158" t="e">
        <f t="shared" si="13"/>
        <v>#REF!</v>
      </c>
      <c r="R40" s="176" t="e">
        <f t="shared" si="13"/>
        <v>#REF!</v>
      </c>
      <c r="S40" s="52" t="e">
        <f t="shared" si="8"/>
        <v>#REF!</v>
      </c>
      <c r="T40" s="178" t="e">
        <f t="shared" si="9"/>
        <v>#REF!</v>
      </c>
      <c r="U40" s="204" t="s">
        <v>17</v>
      </c>
      <c r="V40" s="224"/>
      <c r="W40" s="224"/>
      <c r="X40" s="202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"Комфорт"</v>
      </c>
      <c r="F41" s="144">
        <f>'-------НОВАЯ БАЗА'!G69</f>
        <v>4633039010</v>
      </c>
      <c r="G41" s="147" t="e">
        <f>VLOOKUP(A41,'-------НОВАЯ БАЗА'!$A$6:$AG$487,7+MATCH($G$9,СПИСОК_СТОЛБЦОВ_2,0),0)</f>
        <v>#REF!</v>
      </c>
      <c r="H41" s="142">
        <f>VLOOKUP(A41,'-------НОВАЯ БАЗА'!$A$6:$AG$487,7+MATCH($H$9,СПИСОК_СТОЛБЦОВ_2,0),0)</f>
        <v>1964.56</v>
      </c>
      <c r="I41" s="148">
        <f>VLOOKUP(A41,'-------НОВАЯ БАЗА'!$A$6:$AG$487,7+MATCH($I$9,СПИСОК_СТОЛБЦОВ_2,0),0)</f>
        <v>1964.56</v>
      </c>
      <c r="J41" s="49" t="e">
        <f>VLOOKUP(A41,'-------НОВАЯ БАЗА'!$A$6:$AG$487,13+MATCH($J$9,СПИСОК_СТОЛБЦОВ_2,0),0)</f>
        <v>#REF!</v>
      </c>
      <c r="K41" s="50">
        <f>VLOOKUP(A41,'-------НОВАЯ БАЗА'!$A$6:$AG$487,7+MATCH($K$9,СПИСОК_СТОЛБЦОВ_2,0),0)</f>
        <v>0</v>
      </c>
      <c r="L41" s="51">
        <f>VLOOKUP(A41,'-------НОВАЯ БАЗА'!$A$6:$AG$487,7+MATCH($L$9,СПИСОК_СТОЛБЦОВ_2,0),0)</f>
        <v>0</v>
      </c>
      <c r="M41" s="166" t="e">
        <f t="shared" si="3"/>
        <v>#REF!</v>
      </c>
      <c r="N41" s="167" t="e">
        <f t="shared" si="4"/>
        <v>#REF!</v>
      </c>
      <c r="O41" s="166" t="e">
        <f t="shared" si="5"/>
        <v>#REF!</v>
      </c>
      <c r="P41" s="167" t="e">
        <f t="shared" si="6"/>
        <v>#REF!</v>
      </c>
      <c r="Q41" s="158" t="e">
        <f t="shared" si="13"/>
        <v>#REF!</v>
      </c>
      <c r="R41" s="176" t="e">
        <f t="shared" si="13"/>
        <v>#REF!</v>
      </c>
      <c r="S41" s="52" t="e">
        <f t="shared" si="8"/>
        <v>#REF!</v>
      </c>
      <c r="T41" s="178" t="e">
        <f t="shared" si="9"/>
        <v>#REF!</v>
      </c>
      <c r="U41" s="204" t="s">
        <v>17</v>
      </c>
      <c r="V41" s="224"/>
      <c r="W41" s="224"/>
      <c r="X41" s="202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4">
        <f>'-------НОВАЯ БАЗА'!G71</f>
        <v>5261077695</v>
      </c>
      <c r="G42" s="147" t="e">
        <f>VLOOKUP(A42,'-------НОВАЯ БАЗА'!$A$6:$AG$487,7+MATCH($G$9,СПИСОК_СТОЛБЦОВ_2,0),0)</f>
        <v>#REF!</v>
      </c>
      <c r="H42" s="142">
        <f>VLOOKUP(A42,'-------НОВАЯ БАЗА'!$A$6:$AG$487,7+MATCH($H$9,СПИСОК_СТОЛБЦОВ_2,0),0)</f>
        <v>0</v>
      </c>
      <c r="I42" s="148">
        <f>VLOOKUP(A42,'-------НОВАЯ БАЗА'!$A$6:$AG$487,7+MATCH($I$9,СПИСОК_СТОЛБЦОВ_2,0),0)</f>
        <v>0</v>
      </c>
      <c r="J42" s="49" t="e">
        <f>VLOOKUP(A42,'-------НОВАЯ БАЗА'!$A$6:$AG$487,13+MATCH($J$9,СПИСОК_СТОЛБЦОВ_2,0),0)</f>
        <v>#REF!</v>
      </c>
      <c r="K42" s="50">
        <f>VLOOKUP(A42,'-------НОВАЯ БАЗА'!$A$6:$AG$487,7+MATCH($K$9,СПИСОК_СТОЛБЦОВ_2,0),0)</f>
        <v>31.65</v>
      </c>
      <c r="L42" s="51">
        <f>VLOOKUP(A42,'-------НОВАЯ БАЗА'!$A$6:$AG$487,7+MATCH($L$9,СПИСОК_СТОЛБЦОВ_2,0),0)</f>
        <v>37.979999999999997</v>
      </c>
      <c r="M42" s="166" t="e">
        <f t="shared" si="3"/>
        <v>#REF!</v>
      </c>
      <c r="N42" s="167" t="e">
        <f t="shared" si="4"/>
        <v>#REF!</v>
      </c>
      <c r="O42" s="166" t="e">
        <f t="shared" si="5"/>
        <v>#REF!</v>
      </c>
      <c r="P42" s="167" t="e">
        <f t="shared" si="6"/>
        <v>#REF!</v>
      </c>
      <c r="Q42" s="158" t="e">
        <f t="shared" si="13"/>
        <v>#REF!</v>
      </c>
      <c r="R42" s="176" t="e">
        <f t="shared" si="13"/>
        <v>#REF!</v>
      </c>
      <c r="S42" s="52" t="e">
        <f t="shared" si="8"/>
        <v>#REF!</v>
      </c>
      <c r="T42" s="178" t="e">
        <f t="shared" si="9"/>
        <v>#REF!</v>
      </c>
      <c r="U42" s="204" t="s">
        <v>16</v>
      </c>
      <c r="V42" s="224"/>
      <c r="W42" s="224"/>
      <c r="X42" s="202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4">
        <f>'-------НОВАЯ БАЗА'!G73</f>
        <v>4632068226</v>
      </c>
      <c r="G43" s="147" t="e">
        <f>VLOOKUP(A43,'-------НОВАЯ БАЗА'!$A$6:$AG$487,7+MATCH($G$9,СПИСОК_СТОЛБЦОВ_2,0),0)</f>
        <v>#REF!</v>
      </c>
      <c r="H43" s="142">
        <f>VLOOKUP(A43,'-------НОВАЯ БАЗА'!$A$6:$AG$487,7+MATCH($H$9,СПИСОК_СТОЛБЦОВ_2,0),0)</f>
        <v>2119.5100000000002</v>
      </c>
      <c r="I43" s="148">
        <f>VLOOKUP(A43,'-------НОВАЯ БАЗА'!$A$6:$AG$487,7+MATCH($I$9,СПИСОК_СТОЛБЦОВ_2,0),0)</f>
        <v>2462.86</v>
      </c>
      <c r="J43" s="49" t="e">
        <f>VLOOKUP(A43,'-------НОВАЯ БАЗА'!$A$6:$AG$487,13+MATCH($J$9,СПИСОК_СТОЛБЦОВ_2,0),0)</f>
        <v>#REF!</v>
      </c>
      <c r="K43" s="50">
        <f>VLOOKUP(A43,'-------НОВАЯ БАЗА'!$A$6:$AG$487,7+MATCH($K$9,СПИСОК_СТОЛБЦОВ_2,0),0)</f>
        <v>39.299999999999997</v>
      </c>
      <c r="L43" s="51">
        <f>VLOOKUP(A43,'-------НОВАЯ БАЗА'!$A$6:$AG$487,7+MATCH($L$9,СПИСОК_СТОЛБЦОВ_2,0),0)</f>
        <v>46.2</v>
      </c>
      <c r="M43" s="166" t="e">
        <f t="shared" si="3"/>
        <v>#REF!</v>
      </c>
      <c r="N43" s="167" t="e">
        <f t="shared" si="4"/>
        <v>#REF!</v>
      </c>
      <c r="O43" s="166" t="e">
        <f t="shared" si="5"/>
        <v>#REF!</v>
      </c>
      <c r="P43" s="167" t="e">
        <f t="shared" si="6"/>
        <v>#REF!</v>
      </c>
      <c r="Q43" s="158" t="e">
        <f t="shared" si="13"/>
        <v>#REF!</v>
      </c>
      <c r="R43" s="176" t="e">
        <f t="shared" si="13"/>
        <v>#REF!</v>
      </c>
      <c r="S43" s="52" t="e">
        <f t="shared" si="8"/>
        <v>#REF!</v>
      </c>
      <c r="T43" s="178" t="e">
        <f t="shared" si="9"/>
        <v>#REF!</v>
      </c>
      <c r="U43" s="204" t="s">
        <v>16</v>
      </c>
      <c r="V43" s="224"/>
      <c r="W43" s="224"/>
      <c r="X43" s="202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4">
        <f>'-------НОВАЯ БАЗА'!G75</f>
        <v>4632024035</v>
      </c>
      <c r="G44" s="147" t="e">
        <f>VLOOKUP(A44,'-------НОВАЯ БАЗА'!$A$6:$AG$487,7+MATCH($G$9,СПИСОК_СТОЛБЦОВ_2,0),0)</f>
        <v>#REF!</v>
      </c>
      <c r="H44" s="142">
        <f>VLOOKUP(A44,'-------НОВАЯ БАЗА'!$A$6:$AG$487,7+MATCH($H$9,СПИСОК_СТОЛБЦОВ_2,0),0)</f>
        <v>0</v>
      </c>
      <c r="I44" s="148">
        <f>VLOOKUP(A44,'-------НОВАЯ БАЗА'!$A$6:$AG$487,7+MATCH($I$9,СПИСОК_СТОЛБЦОВ_2,0),0)</f>
        <v>0</v>
      </c>
      <c r="J44" s="49" t="e">
        <f>VLOOKUP(A44,'-------НОВАЯ БАЗА'!$A$6:$AG$487,13+MATCH($J$9,СПИСОК_СТОЛБЦОВ_2,0),0)</f>
        <v>#REF!</v>
      </c>
      <c r="K44" s="50">
        <f>VLOOKUP(A44,'-------НОВАЯ БАЗА'!$A$6:$AG$487,7+MATCH($K$9,СПИСОК_СТОЛБЦОВ_2,0),0)</f>
        <v>35.172599999999996</v>
      </c>
      <c r="L44" s="51">
        <f>VLOOKUP(A44,'-------НОВАЯ БАЗА'!$A$6:$AG$487,7+MATCH($L$9,СПИСОК_СТОЛБЦОВ_2,0),0)</f>
        <v>39.186399999999999</v>
      </c>
      <c r="M44" s="166" t="e">
        <f t="shared" si="3"/>
        <v>#REF!</v>
      </c>
      <c r="N44" s="167" t="e">
        <f t="shared" si="4"/>
        <v>#REF!</v>
      </c>
      <c r="O44" s="166" t="e">
        <f t="shared" si="5"/>
        <v>#REF!</v>
      </c>
      <c r="P44" s="167" t="e">
        <f t="shared" si="6"/>
        <v>#REF!</v>
      </c>
      <c r="Q44" s="158" t="e">
        <f t="shared" si="13"/>
        <v>#REF!</v>
      </c>
      <c r="R44" s="176" t="e">
        <f t="shared" si="13"/>
        <v>#REF!</v>
      </c>
      <c r="S44" s="52" t="e">
        <f t="shared" si="8"/>
        <v>#REF!</v>
      </c>
      <c r="T44" s="178" t="e">
        <f t="shared" si="9"/>
        <v>#REF!</v>
      </c>
      <c r="U44" s="178" t="s">
        <v>16</v>
      </c>
      <c r="V44" s="224"/>
      <c r="W44" s="224"/>
      <c r="X44" s="202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4">
        <f>'-------НОВАЯ БАЗА'!G77</f>
        <v>4632024035</v>
      </c>
      <c r="G45" s="147" t="e">
        <f>VLOOKUP(A45,'-------НОВАЯ БАЗА'!$A$6:$AG$487,7+MATCH($G$9,СПИСОК_СТОЛБЦОВ_2,0),0)</f>
        <v>#REF!</v>
      </c>
      <c r="H45" s="142">
        <f>VLOOKUP(A45,'-------НОВАЯ БАЗА'!$A$6:$AG$487,7+MATCH($H$9,СПИСОК_СТОЛБЦОВ_2,0),0)</f>
        <v>3059.67</v>
      </c>
      <c r="I45" s="148">
        <f>VLOOKUP(A45,'-------НОВАЯ БАЗА'!$A$6:$AG$487,7+MATCH($I$9,СПИСОК_СТОЛБЦОВ_2,0),0)</f>
        <v>3549.22</v>
      </c>
      <c r="J45" s="49" t="e">
        <f>VLOOKUP(A45,'-------НОВАЯ БАЗА'!$A$6:$AG$487,13+MATCH($J$9,СПИСОК_СТОЛБЦОВ_2,0),0)</f>
        <v>#REF!</v>
      </c>
      <c r="K45" s="50">
        <f>VLOOKUP(A45,'-------НОВАЯ БАЗА'!$A$6:$AG$487,7+MATCH($K$9,СПИСОК_СТОЛБЦОВ_2,0),0)</f>
        <v>27.1816</v>
      </c>
      <c r="L45" s="51">
        <f>VLOOKUP(A45,'-------НОВАЯ БАЗА'!$A$6:$AG$487,7+MATCH($L$9,СПИСОК_СТОЛБЦОВ_2,0),0)</f>
        <v>30.7562</v>
      </c>
      <c r="M45" s="166" t="e">
        <f t="shared" si="3"/>
        <v>#REF!</v>
      </c>
      <c r="N45" s="167" t="e">
        <f t="shared" si="4"/>
        <v>#REF!</v>
      </c>
      <c r="O45" s="166" t="e">
        <f t="shared" si="5"/>
        <v>#REF!</v>
      </c>
      <c r="P45" s="167" t="e">
        <f t="shared" si="6"/>
        <v>#REF!</v>
      </c>
      <c r="Q45" s="158" t="e">
        <f t="shared" si="13"/>
        <v>#REF!</v>
      </c>
      <c r="R45" s="176" t="e">
        <f t="shared" si="13"/>
        <v>#REF!</v>
      </c>
      <c r="S45" s="52" t="e">
        <f t="shared" si="8"/>
        <v>#REF!</v>
      </c>
      <c r="T45" s="178" t="e">
        <f t="shared" si="9"/>
        <v>#REF!</v>
      </c>
      <c r="U45" s="178" t="s">
        <v>16</v>
      </c>
      <c r="V45" s="224"/>
      <c r="W45" s="224"/>
      <c r="X45" s="202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>«АО «РИР Энерго» (филиал  АО «РИР Энерго» - «Курская генерация»)</v>
      </c>
      <c r="F46" s="144">
        <f>'-------НОВАЯ БАЗА'!G79</f>
        <v>6829012680</v>
      </c>
      <c r="G46" s="147" t="e">
        <f>VLOOKUP(A46,'-------НОВАЯ БАЗА'!$A$6:$AG$487,7+MATCH($G$9,СПИСОК_СТОЛБЦОВ_2,0),0)</f>
        <v>#REF!</v>
      </c>
      <c r="H46" s="142">
        <f>VLOOKUP(A46,'-------НОВАЯ БАЗА'!$A$6:$AG$487,7+MATCH($H$9,СПИСОК_СТОЛБЦОВ_2,0),0)</f>
        <v>2755.78</v>
      </c>
      <c r="I46" s="148">
        <f>VLOOKUP(A46,'-------НОВАЯ БАЗА'!$A$6:$AG$487,7+MATCH($I$9,СПИСОК_СТОЛБЦОВ_2,0),0)</f>
        <v>3089.76</v>
      </c>
      <c r="J46" s="49" t="e">
        <f>VLOOKUP(A46,'-------НОВАЯ БАЗА'!$A$6:$AG$487,13+MATCH($J$9,СПИСОК_СТОЛБЦОВ_2,0),0)</f>
        <v>#REF!</v>
      </c>
      <c r="K46" s="50">
        <f>VLOOKUP(A46,'-------НОВАЯ БАЗА'!$A$6:$AG$487,7+MATCH($K$9,СПИСОК_СТОЛБЦОВ_2,0),0)</f>
        <v>35.172599999999996</v>
      </c>
      <c r="L46" s="51">
        <f>VLOOKUP(A46,'-------НОВАЯ БАЗА'!$A$6:$AG$487,7+MATCH($L$9,СПИСОК_СТОЛБЦОВ_2,0),0)</f>
        <v>39.186399999999999</v>
      </c>
      <c r="M46" s="166" t="e">
        <f t="shared" si="3"/>
        <v>#REF!</v>
      </c>
      <c r="N46" s="167" t="e">
        <f t="shared" si="4"/>
        <v>#REF!</v>
      </c>
      <c r="O46" s="166" t="e">
        <f t="shared" si="5"/>
        <v>#REF!</v>
      </c>
      <c r="P46" s="167" t="e">
        <f t="shared" si="6"/>
        <v>#REF!</v>
      </c>
      <c r="Q46" s="158" t="e">
        <f t="shared" si="13"/>
        <v>#REF!</v>
      </c>
      <c r="R46" s="176" t="e">
        <f t="shared" si="13"/>
        <v>#REF!</v>
      </c>
      <c r="S46" s="52" t="e">
        <f t="shared" si="8"/>
        <v>#REF!</v>
      </c>
      <c r="T46" s="178" t="e">
        <f t="shared" si="9"/>
        <v>#REF!</v>
      </c>
      <c r="U46" s="204" t="s">
        <v>16</v>
      </c>
      <c r="V46" s="224"/>
      <c r="W46" s="224"/>
      <c r="X46" s="202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>«АО «РИР Энерго» (филиал  АО «РИР Энерго» - «Курская генерация»)</v>
      </c>
      <c r="F47" s="144">
        <f>'-------НОВАЯ БАЗА'!G81</f>
        <v>6829012680</v>
      </c>
      <c r="G47" s="147" t="e">
        <f>VLOOKUP(A47,'-------НОВАЯ БАЗА'!$A$6:$AG$487,7+MATCH($G$9,СПИСОК_СТОЛБЦОВ_2,0),0)</f>
        <v>#REF!</v>
      </c>
      <c r="H47" s="142">
        <f>VLOOKUP(A47,'-------НОВАЯ БАЗА'!$A$6:$AG$487,7+MATCH($H$9,СПИСОК_СТОЛБЦОВ_2,0),0)</f>
        <v>2755.78</v>
      </c>
      <c r="I47" s="148">
        <f>VLOOKUP(A47,'-------НОВАЯ БАЗА'!$A$6:$AG$487,7+MATCH($I$9,СПИСОК_СТОЛБЦОВ_2,0),0)</f>
        <v>3089.76</v>
      </c>
      <c r="J47" s="49" t="e">
        <f>VLOOKUP(A47,'-------НОВАЯ БАЗА'!$A$6:$AG$487,13+MATCH($J$9,СПИСОК_СТОЛБЦОВ_2,0),0)</f>
        <v>#REF!</v>
      </c>
      <c r="K47" s="50">
        <f>VLOOKUP(A47,'-------НОВАЯ БАЗА'!$A$6:$AG$487,7+MATCH($K$9,СПИСОК_СТОЛБЦОВ_2,0),0)</f>
        <v>36.78</v>
      </c>
      <c r="L47" s="51">
        <f>VLOOKUP(A47,'-------НОВАЯ БАЗА'!$A$6:$AG$487,7+MATCH($L$9,СПИСОК_СТОЛБЦОВ_2,0),0)</f>
        <v>41.58</v>
      </c>
      <c r="M47" s="166" t="e">
        <f t="shared" si="3"/>
        <v>#REF!</v>
      </c>
      <c r="N47" s="167" t="e">
        <f t="shared" si="4"/>
        <v>#REF!</v>
      </c>
      <c r="O47" s="166" t="e">
        <f t="shared" si="5"/>
        <v>#REF!</v>
      </c>
      <c r="P47" s="167" t="e">
        <f t="shared" si="6"/>
        <v>#REF!</v>
      </c>
      <c r="Q47" s="158" t="e">
        <f t="shared" si="13"/>
        <v>#REF!</v>
      </c>
      <c r="R47" s="176" t="e">
        <f t="shared" si="13"/>
        <v>#REF!</v>
      </c>
      <c r="S47" s="52" t="e">
        <f t="shared" si="8"/>
        <v>#REF!</v>
      </c>
      <c r="T47" s="178" t="e">
        <f t="shared" si="9"/>
        <v>#REF!</v>
      </c>
      <c r="U47" s="204" t="s">
        <v>16</v>
      </c>
      <c r="V47" s="224"/>
      <c r="W47" s="224"/>
      <c r="X47" s="202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4">
        <f>'-------НОВАЯ БАЗА'!G83</f>
        <v>4632000330</v>
      </c>
      <c r="G48" s="147" t="e">
        <f>VLOOKUP(A48,'-------НОВАЯ БАЗА'!$A$6:$AG$487,7+MATCH($G$9,СПИСОК_СТОЛБЦОВ_2,0),0)</f>
        <v>#REF!</v>
      </c>
      <c r="H48" s="142">
        <f>VLOOKUP(A48,'-------НОВАЯ БАЗА'!$A$6:$AG$487,7+MATCH($H$9,СПИСОК_СТОЛБЦОВ_2,0),0)</f>
        <v>2755.78</v>
      </c>
      <c r="I48" s="148">
        <f>VLOOKUP(A48,'-------НОВАЯ БАЗА'!$A$6:$AG$487,7+MATCH($I$9,СПИСОК_СТОЛБЦОВ_2,0),0)</f>
        <v>3089.76</v>
      </c>
      <c r="J48" s="49" t="e">
        <f>VLOOKUP(A48,'-------НОВАЯ БАЗА'!$A$6:$AG$487,13+MATCH($J$9,СПИСОК_СТОЛБЦОВ_2,0),0)</f>
        <v>#REF!</v>
      </c>
      <c r="K48" s="50">
        <f>VLOOKUP(A48,'-------НОВАЯ БАЗА'!$A$6:$AG$487,7+MATCH($K$9,СПИСОК_СТОЛБЦОВ_2,0),0)</f>
        <v>35.172599999999996</v>
      </c>
      <c r="L48" s="51">
        <f>VLOOKUP(A48,'-------НОВАЯ БАЗА'!$A$6:$AG$487,7+MATCH($L$9,СПИСОК_СТОЛБЦОВ_2,0),0)</f>
        <v>39.186399999999999</v>
      </c>
      <c r="M48" s="166" t="e">
        <f t="shared" si="3"/>
        <v>#REF!</v>
      </c>
      <c r="N48" s="167" t="e">
        <f t="shared" si="4"/>
        <v>#REF!</v>
      </c>
      <c r="O48" s="166" t="e">
        <f t="shared" si="5"/>
        <v>#REF!</v>
      </c>
      <c r="P48" s="167" t="e">
        <f t="shared" si="6"/>
        <v>#REF!</v>
      </c>
      <c r="Q48" s="158" t="e">
        <f t="shared" si="13"/>
        <v>#REF!</v>
      </c>
      <c r="R48" s="176" t="e">
        <f t="shared" si="13"/>
        <v>#REF!</v>
      </c>
      <c r="S48" s="52" t="e">
        <f t="shared" si="8"/>
        <v>#REF!</v>
      </c>
      <c r="T48" s="178" t="e">
        <f t="shared" si="9"/>
        <v>#REF!</v>
      </c>
      <c r="U48" s="204" t="s">
        <v>16</v>
      </c>
      <c r="V48" s="224"/>
      <c r="W48" s="224"/>
      <c r="X48" s="202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e">
        <f>'-------НОВАЯ БАЗА'!D85</f>
        <v>#REF!</v>
      </c>
      <c r="D49" s="48" t="e">
        <f>'-------НОВАЯ БАЗА'!E85</f>
        <v>#REF!</v>
      </c>
      <c r="E49" s="48" t="e">
        <f>'-------НОВАЯ БАЗА'!F85</f>
        <v>#REF!</v>
      </c>
      <c r="F49" s="144">
        <f>'-------НОВАЯ БАЗА'!G85</f>
        <v>3123389689</v>
      </c>
      <c r="G49" s="147" t="e">
        <f>VLOOKUP(A49,'-------НОВАЯ БАЗА'!$A$6:$AG$487,7+MATCH($G$9,СПИСОК_СТОЛБЦОВ_2,0),0)</f>
        <v>#REF!</v>
      </c>
      <c r="H49" s="142" t="e">
        <f>VLOOKUP(A49,'-------НОВАЯ БАЗА'!$A$6:$AG$487,7+MATCH($H$9,СПИСОК_СТОЛБЦОВ_2,0),0)</f>
        <v>#REF!</v>
      </c>
      <c r="I49" s="148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6" t="e">
        <f t="shared" si="3"/>
        <v>#REF!</v>
      </c>
      <c r="N49" s="167" t="e">
        <f t="shared" si="4"/>
        <v>#REF!</v>
      </c>
      <c r="O49" s="166" t="e">
        <f t="shared" si="5"/>
        <v>#REF!</v>
      </c>
      <c r="P49" s="167" t="e">
        <f t="shared" si="6"/>
        <v>#REF!</v>
      </c>
      <c r="Q49" s="158" t="e">
        <f t="shared" si="13"/>
        <v>#REF!</v>
      </c>
      <c r="R49" s="176" t="e">
        <f t="shared" si="13"/>
        <v>#REF!</v>
      </c>
      <c r="S49" s="52" t="e">
        <f t="shared" si="8"/>
        <v>#REF!</v>
      </c>
      <c r="T49" s="178" t="e">
        <f t="shared" si="9"/>
        <v>#REF!</v>
      </c>
      <c r="U49" s="204" t="s">
        <v>17</v>
      </c>
      <c r="V49" s="224"/>
      <c r="W49" s="224"/>
      <c r="X49" s="202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4">
        <f>'-------НОВАЯ БАЗА'!G87</f>
        <v>3666120176</v>
      </c>
      <c r="G50" s="147" t="e">
        <f>VLOOKUP(A50,'-------НОВАЯ БАЗА'!$A$6:$AG$487,7+MATCH($G$9,СПИСОК_СТОЛБЦОВ_2,0),0)</f>
        <v>#REF!</v>
      </c>
      <c r="H50" s="142">
        <f>VLOOKUP(A50,'-------НОВАЯ БАЗА'!$A$6:$AG$487,7+MATCH($H$9,СПИСОК_СТОЛБЦОВ_2,0),0)</f>
        <v>2335.23</v>
      </c>
      <c r="I50" s="148">
        <f>VLOOKUP(A50,'-------НОВАЯ БАЗА'!$A$6:$AG$487,7+MATCH($I$9,СПИСОК_СТОЛБЦОВ_2,0),0)</f>
        <v>2713.54</v>
      </c>
      <c r="J50" s="49" t="e">
        <f>VLOOKUP(A50,'-------НОВАЯ БАЗА'!$A$6:$AG$487,13+MATCH($J$9,СПИСОК_СТОЛБЦОВ_2,0),0)</f>
        <v>#REF!</v>
      </c>
      <c r="K50" s="50">
        <f>VLOOKUP(A50,'-------НОВАЯ БАЗА'!$A$6:$AG$487,7+MATCH($K$9,СПИСОК_СТОЛБЦОВ_2,0),0)</f>
        <v>0</v>
      </c>
      <c r="L50" s="51">
        <f>VLOOKUP(A50,'-------НОВАЯ БАЗА'!$A$6:$AG$487,7+MATCH($L$9,СПИСОК_СТОЛБЦОВ_2,0),0)</f>
        <v>0</v>
      </c>
      <c r="M50" s="166" t="e">
        <f t="shared" si="3"/>
        <v>#REF!</v>
      </c>
      <c r="N50" s="167" t="e">
        <f t="shared" si="4"/>
        <v>#REF!</v>
      </c>
      <c r="O50" s="166" t="e">
        <f t="shared" si="5"/>
        <v>#REF!</v>
      </c>
      <c r="P50" s="167" t="e">
        <f t="shared" si="6"/>
        <v>#REF!</v>
      </c>
      <c r="Q50" s="158" t="e">
        <f t="shared" si="13"/>
        <v>#REF!</v>
      </c>
      <c r="R50" s="176" t="e">
        <f t="shared" si="13"/>
        <v>#REF!</v>
      </c>
      <c r="S50" s="52" t="e">
        <f t="shared" si="8"/>
        <v>#REF!</v>
      </c>
      <c r="T50" s="178" t="e">
        <f t="shared" si="9"/>
        <v>#REF!</v>
      </c>
      <c r="U50" s="204" t="s">
        <v>17</v>
      </c>
      <c r="V50" s="224"/>
      <c r="W50" s="224"/>
      <c r="X50" s="202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4">
        <f>'-------НОВАЯ БАЗА'!G89</f>
        <v>4634002573</v>
      </c>
      <c r="G51" s="147" t="e">
        <f>VLOOKUP(A51,'-------НОВАЯ БАЗА'!$A$6:$AG$487,7+MATCH($G$9,СПИСОК_СТОЛБЦОВ_2,0),0)</f>
        <v>#REF!</v>
      </c>
      <c r="H51" s="142">
        <f>VLOOKUP(A51,'-------НОВАЯ БАЗА'!$A$6:$AG$487,7+MATCH($H$9,СПИСОК_СТОЛБЦОВ_2,0),0)</f>
        <v>937.89</v>
      </c>
      <c r="I51" s="148">
        <f>VLOOKUP(A51,'-------НОВАЯ БАЗА'!$A$6:$AG$487,7+MATCH($I$9,СПИСОК_СТОЛБЦОВ_2,0),0)</f>
        <v>1153.74</v>
      </c>
      <c r="J51" s="49" t="e">
        <f>VLOOKUP(A51,'-------НОВАЯ БАЗА'!$A$6:$AG$487,13+MATCH($J$9,СПИСОК_СТОЛБЦОВ_2,0),0)</f>
        <v>#REF!</v>
      </c>
      <c r="K51" s="50">
        <f>VLOOKUP(A51,'-------НОВАЯ БАЗА'!$A$6:$AG$487,7+MATCH($K$9,СПИСОК_СТОЛБЦОВ_2,0),0)</f>
        <v>27.3</v>
      </c>
      <c r="L51" s="51">
        <f>VLOOKUP(A51,'-------НОВАЯ БАЗА'!$A$6:$AG$487,7+MATCH($L$9,СПИСОК_СТОЛБЦОВ_2,0),0)</f>
        <v>28.24</v>
      </c>
      <c r="M51" s="166" t="e">
        <f t="shared" si="3"/>
        <v>#REF!</v>
      </c>
      <c r="N51" s="167" t="e">
        <f t="shared" si="4"/>
        <v>#REF!</v>
      </c>
      <c r="O51" s="166" t="e">
        <f t="shared" si="5"/>
        <v>#REF!</v>
      </c>
      <c r="P51" s="167" t="e">
        <f t="shared" si="6"/>
        <v>#REF!</v>
      </c>
      <c r="Q51" s="158" t="e">
        <f t="shared" si="13"/>
        <v>#REF!</v>
      </c>
      <c r="R51" s="176" t="e">
        <f t="shared" si="13"/>
        <v>#REF!</v>
      </c>
      <c r="S51" s="52" t="e">
        <f t="shared" si="8"/>
        <v>#REF!</v>
      </c>
      <c r="T51" s="178" t="e">
        <f t="shared" si="9"/>
        <v>#REF!</v>
      </c>
      <c r="U51" s="204" t="s">
        <v>16</v>
      </c>
      <c r="V51" s="224"/>
      <c r="W51" s="224"/>
      <c r="X51" s="202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4">
        <f>'-------НОВАЯ БАЗА'!G91</f>
        <v>7721632827</v>
      </c>
      <c r="G52" s="147" t="e">
        <f>VLOOKUP(A52,'-------НОВАЯ БАЗА'!$A$6:$AG$487,7+MATCH($G$9,СПИСОК_СТОЛБЦОВ_2,0),0)</f>
        <v>#REF!</v>
      </c>
      <c r="H52" s="142">
        <f>VLOOKUP(A52,'-------НОВАЯ БАЗА'!$A$6:$AG$487,7+MATCH($H$9,СПИСОК_СТОЛБЦОВ_2,0),0)</f>
        <v>372.88</v>
      </c>
      <c r="I52" s="148">
        <f>VLOOKUP(A52,'-------НОВАЯ БАЗА'!$A$6:$AG$487,7+MATCH($I$9,СПИСОК_СТОЛБЦОВ_2,0),0)</f>
        <v>429.23</v>
      </c>
      <c r="J52" s="49" t="e">
        <f>VLOOKUP(A52,'-------НОВАЯ БАЗА'!$A$6:$AG$487,13+MATCH($J$9,СПИСОК_СТОЛБЦОВ_2,0),0)</f>
        <v>#REF!</v>
      </c>
      <c r="K52" s="50">
        <f>VLOOKUP(A52,'-------НОВАЯ БАЗА'!$A$6:$AG$487,7+MATCH($K$9,СПИСОК_СТОЛБЦОВ_2,0),0)</f>
        <v>27.3</v>
      </c>
      <c r="L52" s="51">
        <f>VLOOKUP(A52,'-------НОВАЯ БАЗА'!$A$6:$AG$487,7+MATCH($L$9,СПИСОК_СТОЛБЦОВ_2,0),0)</f>
        <v>28.24</v>
      </c>
      <c r="M52" s="166" t="e">
        <f t="shared" si="3"/>
        <v>#REF!</v>
      </c>
      <c r="N52" s="167" t="e">
        <f t="shared" si="4"/>
        <v>#REF!</v>
      </c>
      <c r="O52" s="166" t="e">
        <f t="shared" si="5"/>
        <v>#REF!</v>
      </c>
      <c r="P52" s="167" t="e">
        <f t="shared" si="6"/>
        <v>#REF!</v>
      </c>
      <c r="Q52" s="158" t="e">
        <f t="shared" si="13"/>
        <v>#REF!</v>
      </c>
      <c r="R52" s="176" t="e">
        <f t="shared" si="13"/>
        <v>#REF!</v>
      </c>
      <c r="S52" s="52" t="e">
        <f t="shared" si="8"/>
        <v>#REF!</v>
      </c>
      <c r="T52" s="178" t="e">
        <f t="shared" si="9"/>
        <v>#REF!</v>
      </c>
      <c r="U52" s="204" t="s">
        <v>16</v>
      </c>
      <c r="V52" s="224"/>
      <c r="W52" s="224"/>
      <c r="X52" s="202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4">
        <f>'-------НОВАЯ БАЗА'!G93</f>
        <v>4632024035</v>
      </c>
      <c r="G53" s="147" t="e">
        <f>VLOOKUP(A53,'-------НОВАЯ БАЗА'!$A$6:$AG$487,7+MATCH($G$9,СПИСОК_СТОЛБЦОВ_2,0),0)</f>
        <v>#REF!</v>
      </c>
      <c r="H53" s="142">
        <f>VLOOKUP(A53,'-------НОВАЯ БАЗА'!$A$6:$AG$487,7+MATCH($H$9,СПИСОК_СТОЛБЦОВ_2,0),0)</f>
        <v>2357.63</v>
      </c>
      <c r="I53" s="148">
        <f>VLOOKUP(A53,'-------НОВАЯ БАЗА'!$A$6:$AG$487,7+MATCH($I$9,СПИСОК_СТОЛБЦОВ_2,0),0)</f>
        <v>2734.85</v>
      </c>
      <c r="J53" s="49" t="e">
        <f>VLOOKUP(A53,'-------НОВАЯ БАЗА'!$A$6:$AG$487,13+MATCH($J$9,СПИСОК_СТОЛБЦОВ_2,0),0)</f>
        <v>#REF!</v>
      </c>
      <c r="K53" s="50">
        <f>VLOOKUP(A53,'-------НОВАЯ БАЗА'!$A$6:$AG$487,7+MATCH($K$9,СПИСОК_СТОЛБЦОВ_2,0),0)</f>
        <v>78.336199999999991</v>
      </c>
      <c r="L53" s="51">
        <f>VLOOKUP(A53,'-------НОВАЯ БАЗА'!$A$6:$AG$487,7+MATCH($L$9,СПИСОК_СТОЛБЦОВ_2,0),0)</f>
        <v>105.82279999999999</v>
      </c>
      <c r="M53" s="166" t="e">
        <f t="shared" si="3"/>
        <v>#REF!</v>
      </c>
      <c r="N53" s="167" t="e">
        <f t="shared" si="4"/>
        <v>#REF!</v>
      </c>
      <c r="O53" s="166" t="e">
        <f t="shared" si="5"/>
        <v>#REF!</v>
      </c>
      <c r="P53" s="167" t="e">
        <f t="shared" si="6"/>
        <v>#REF!</v>
      </c>
      <c r="Q53" s="158" t="e">
        <f t="shared" si="13"/>
        <v>#REF!</v>
      </c>
      <c r="R53" s="176" t="e">
        <f t="shared" si="13"/>
        <v>#REF!</v>
      </c>
      <c r="S53" s="52" t="e">
        <f t="shared" si="8"/>
        <v>#REF!</v>
      </c>
      <c r="T53" s="178" t="e">
        <f t="shared" si="9"/>
        <v>#REF!</v>
      </c>
      <c r="U53" s="178" t="s">
        <v>16</v>
      </c>
      <c r="V53" s="224"/>
      <c r="W53" s="224"/>
      <c r="X53" s="202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4">
        <f>'-------НОВАЯ БАЗА'!G95</f>
        <v>4632024035</v>
      </c>
      <c r="G54" s="147" t="e">
        <f>VLOOKUP(A54,'-------НОВАЯ БАЗА'!$A$6:$AG$487,7+MATCH($G$9,СПИСОК_СТОЛБЦОВ_2,0),0)</f>
        <v>#REF!</v>
      </c>
      <c r="H54" s="142">
        <f>VLOOKUP(A54,'-------НОВАЯ БАЗА'!$A$6:$AG$487,7+MATCH($H$9,СПИСОК_СТОЛБЦОВ_2,0),0)</f>
        <v>2357.63</v>
      </c>
      <c r="I54" s="148">
        <f>VLOOKUP(A54,'-------НОВАЯ БАЗА'!$A$6:$AG$487,7+MATCH($I$9,СПИСОК_СТОЛБЦОВ_2,0),0)</f>
        <v>2734.85</v>
      </c>
      <c r="J54" s="49" t="e">
        <f>VLOOKUP(A54,'-------НОВАЯ БАЗА'!$A$6:$AG$487,13+MATCH($J$9,СПИСОК_СТОЛБЦОВ_2,0),0)</f>
        <v>#REF!</v>
      </c>
      <c r="K54" s="50">
        <f>VLOOKUP(A54,'-------НОВАЯ БАЗА'!$A$6:$AG$487,7+MATCH($K$9,СПИСОК_СТОЛБЦОВ_2,0),0)</f>
        <v>78.336199999999991</v>
      </c>
      <c r="L54" s="51">
        <f>VLOOKUP(A54,'-------НОВАЯ БАЗА'!$A$6:$AG$487,7+MATCH($L$9,СПИСОК_СТОЛБЦОВ_2,0),0)</f>
        <v>105.82279999999999</v>
      </c>
      <c r="M54" s="166" t="e">
        <f t="shared" si="3"/>
        <v>#REF!</v>
      </c>
      <c r="N54" s="167" t="e">
        <f t="shared" si="4"/>
        <v>#REF!</v>
      </c>
      <c r="O54" s="166" t="e">
        <f t="shared" si="5"/>
        <v>#REF!</v>
      </c>
      <c r="P54" s="167" t="e">
        <f t="shared" si="6"/>
        <v>#REF!</v>
      </c>
      <c r="Q54" s="158" t="e">
        <f t="shared" si="13"/>
        <v>#REF!</v>
      </c>
      <c r="R54" s="176" t="e">
        <f t="shared" si="13"/>
        <v>#REF!</v>
      </c>
      <c r="S54" s="52" t="e">
        <f t="shared" si="8"/>
        <v>#REF!</v>
      </c>
      <c r="T54" s="178" t="e">
        <f t="shared" si="9"/>
        <v>#REF!</v>
      </c>
      <c r="U54" s="178" t="s">
        <v>16</v>
      </c>
      <c r="V54" s="224"/>
      <c r="W54" s="224"/>
      <c r="X54" s="202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4">
        <f>'-------НОВАЯ БАЗА'!G97</f>
        <v>4632024035</v>
      </c>
      <c r="G55" s="147" t="e">
        <f>VLOOKUP(A55,'-------НОВАЯ БАЗА'!$A$6:$AG$487,7+MATCH($G$9,СПИСОК_СТОЛБЦОВ_2,0),0)</f>
        <v>#REF!</v>
      </c>
      <c r="H55" s="142">
        <f>VLOOKUP(A55,'-------НОВАЯ БАЗА'!$A$6:$AG$487,7+MATCH($H$9,СПИСОК_СТОЛБЦОВ_2,0),0)</f>
        <v>0</v>
      </c>
      <c r="I55" s="148">
        <f>VLOOKUP(A55,'-------НОВАЯ БАЗА'!$A$6:$AG$487,7+MATCH($I$9,СПИСОК_СТОЛБЦОВ_2,0),0)</f>
        <v>0</v>
      </c>
      <c r="J55" s="49" t="e">
        <f>VLOOKUP(A55,'-------НОВАЯ БАЗА'!$A$6:$AG$487,13+MATCH($J$9,СПИСОК_СТОЛБЦОВ_2,0),0)</f>
        <v>#REF!</v>
      </c>
      <c r="K55" s="50">
        <f>VLOOKUP(A55,'-------НОВАЯ БАЗА'!$A$6:$AG$487,7+MATCH($K$9,СПИСОК_СТОЛБЦОВ_2,0),0)</f>
        <v>78.580199999999991</v>
      </c>
      <c r="L55" s="51">
        <f>VLOOKUP(A55,'-------НОВАЯ БАЗА'!$A$6:$AG$487,7+MATCH($L$9,СПИСОК_СТОЛБЦОВ_2,0),0)</f>
        <v>80.495599999999996</v>
      </c>
      <c r="M55" s="166" t="e">
        <f t="shared" si="3"/>
        <v>#REF!</v>
      </c>
      <c r="N55" s="167" t="e">
        <f t="shared" si="4"/>
        <v>#REF!</v>
      </c>
      <c r="O55" s="166" t="e">
        <f t="shared" si="5"/>
        <v>#REF!</v>
      </c>
      <c r="P55" s="167" t="e">
        <f t="shared" si="6"/>
        <v>#REF!</v>
      </c>
      <c r="Q55" s="158" t="e">
        <f t="shared" si="13"/>
        <v>#REF!</v>
      </c>
      <c r="R55" s="176" t="e">
        <f t="shared" si="13"/>
        <v>#REF!</v>
      </c>
      <c r="S55" s="52" t="e">
        <f t="shared" si="8"/>
        <v>#REF!</v>
      </c>
      <c r="T55" s="178" t="e">
        <f t="shared" si="9"/>
        <v>#REF!</v>
      </c>
      <c r="U55" s="178" t="s">
        <v>16</v>
      </c>
      <c r="V55" s="224"/>
      <c r="W55" s="224"/>
      <c r="X55" s="202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4">
        <f>'-------НОВАЯ БАЗА'!G99</f>
        <v>4632024035</v>
      </c>
      <c r="G56" s="147" t="e">
        <f>VLOOKUP(A56,'-------НОВАЯ БАЗА'!$A$6:$AG$487,7+MATCH($G$9,СПИСОК_СТОЛБЦОВ_2,0),0)</f>
        <v>#REF!</v>
      </c>
      <c r="H56" s="142">
        <f>VLOOKUP(A56,'-------НОВАЯ БАЗА'!$A$6:$AG$487,7+MATCH($H$9,СПИСОК_СТОЛБЦОВ_2,0),0)</f>
        <v>0</v>
      </c>
      <c r="I56" s="148">
        <f>VLOOKUP(A56,'-------НОВАЯ БАЗА'!$A$6:$AG$487,7+MATCH($I$9,СПИСОК_СТОЛБЦОВ_2,0),0)</f>
        <v>0</v>
      </c>
      <c r="J56" s="49" t="e">
        <f>VLOOKUP(A56,'-------НОВАЯ БАЗА'!$A$6:$AG$487,13+MATCH($J$9,СПИСОК_СТОЛБЦОВ_2,0),0)</f>
        <v>#REF!</v>
      </c>
      <c r="K56" s="50">
        <f>VLOOKUP(A56,'-------НОВАЯ БАЗА'!$A$6:$AG$487,7+MATCH($K$9,СПИСОК_СТОЛБЦОВ_2,0),0)</f>
        <v>77.051999999999992</v>
      </c>
      <c r="L56" s="51">
        <f>VLOOKUP(A56,'-------НОВАЯ БАЗА'!$A$6:$AG$487,7+MATCH($L$9,СПИСОК_СТОЛБЦОВ_2,0),0)</f>
        <v>104.08799999999999</v>
      </c>
      <c r="M56" s="166" t="e">
        <f t="shared" si="3"/>
        <v>#REF!</v>
      </c>
      <c r="N56" s="167" t="e">
        <f t="shared" si="4"/>
        <v>#REF!</v>
      </c>
      <c r="O56" s="166" t="e">
        <f t="shared" si="5"/>
        <v>#REF!</v>
      </c>
      <c r="P56" s="167" t="e">
        <f t="shared" si="6"/>
        <v>#REF!</v>
      </c>
      <c r="Q56" s="158" t="e">
        <f t="shared" si="13"/>
        <v>#REF!</v>
      </c>
      <c r="R56" s="176" t="e">
        <f t="shared" si="13"/>
        <v>#REF!</v>
      </c>
      <c r="S56" s="52" t="e">
        <f t="shared" si="8"/>
        <v>#REF!</v>
      </c>
      <c r="T56" s="178" t="e">
        <f t="shared" si="9"/>
        <v>#REF!</v>
      </c>
      <c r="U56" s="178" t="s">
        <v>16</v>
      </c>
      <c r="V56" s="224"/>
      <c r="W56" s="224"/>
      <c r="X56" s="202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4">
        <f>'-------НОВАЯ БАЗА'!G106</f>
        <v>0</v>
      </c>
      <c r="G57" s="147"/>
      <c r="H57" s="142"/>
      <c r="I57" s="148"/>
      <c r="J57" s="49"/>
      <c r="K57" s="50"/>
      <c r="L57" s="51">
        <f>VLOOKUP(A57,'-------НОВАЯ БАЗА'!$A$6:$AG$487,7+MATCH($L$9,СПИСОК_СТОЛБЦОВ_2,0),0)</f>
        <v>0</v>
      </c>
      <c r="M57" s="166">
        <f t="shared" si="3"/>
        <v>0</v>
      </c>
      <c r="N57" s="167">
        <f t="shared" si="4"/>
        <v>0</v>
      </c>
      <c r="O57" s="166">
        <f t="shared" si="5"/>
        <v>0</v>
      </c>
      <c r="P57" s="167">
        <f t="shared" si="6"/>
        <v>0</v>
      </c>
      <c r="Q57" s="158">
        <f t="shared" si="13"/>
        <v>0</v>
      </c>
      <c r="R57" s="176">
        <f t="shared" si="13"/>
        <v>0</v>
      </c>
      <c r="S57" s="52">
        <f t="shared" si="8"/>
        <v>0</v>
      </c>
      <c r="T57" s="178"/>
      <c r="U57" s="204"/>
      <c r="V57" s="224"/>
      <c r="W57" s="224"/>
      <c r="X57" s="202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4">
        <f>'-------НОВАЯ БАЗА'!G107</f>
        <v>0</v>
      </c>
      <c r="G58" s="147"/>
      <c r="H58" s="142"/>
      <c r="I58" s="148"/>
      <c r="J58" s="49"/>
      <c r="K58" s="50"/>
      <c r="L58" s="51">
        <f>VLOOKUP(A58,'-------НОВАЯ БАЗА'!$A$6:$AG$487,7+MATCH($L$9,СПИСОК_СТОЛБЦОВ_2,0),0)</f>
        <v>0</v>
      </c>
      <c r="M58" s="166">
        <f t="shared" si="3"/>
        <v>0</v>
      </c>
      <c r="N58" s="167">
        <f t="shared" si="4"/>
        <v>0</v>
      </c>
      <c r="O58" s="166">
        <f t="shared" si="5"/>
        <v>0</v>
      </c>
      <c r="P58" s="167">
        <f t="shared" si="6"/>
        <v>0</v>
      </c>
      <c r="Q58" s="158">
        <f t="shared" si="13"/>
        <v>0</v>
      </c>
      <c r="R58" s="176">
        <f t="shared" si="13"/>
        <v>0</v>
      </c>
      <c r="S58" s="52">
        <f t="shared" si="8"/>
        <v>0</v>
      </c>
      <c r="T58" s="178"/>
      <c r="U58" s="204"/>
      <c r="V58" s="224"/>
      <c r="W58" s="224"/>
      <c r="X58" s="202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4">
        <f>'-------НОВАЯ БАЗА'!G108</f>
        <v>0</v>
      </c>
      <c r="G59" s="147"/>
      <c r="H59" s="142"/>
      <c r="I59" s="148"/>
      <c r="J59" s="49"/>
      <c r="K59" s="50"/>
      <c r="L59" s="51">
        <f>VLOOKUP(A59,'-------НОВАЯ БАЗА'!$A$6:$AG$487,7+MATCH($L$9,СПИСОК_СТОЛБЦОВ_2,0),0)</f>
        <v>0</v>
      </c>
      <c r="M59" s="166">
        <f t="shared" si="3"/>
        <v>0</v>
      </c>
      <c r="N59" s="167">
        <f t="shared" si="4"/>
        <v>0</v>
      </c>
      <c r="O59" s="166">
        <f t="shared" si="5"/>
        <v>0</v>
      </c>
      <c r="P59" s="167">
        <f t="shared" si="6"/>
        <v>0</v>
      </c>
      <c r="Q59" s="158">
        <f t="shared" si="13"/>
        <v>0</v>
      </c>
      <c r="R59" s="176">
        <f t="shared" si="13"/>
        <v>0</v>
      </c>
      <c r="S59" s="52">
        <f t="shared" si="8"/>
        <v>0</v>
      </c>
      <c r="T59" s="178"/>
      <c r="U59" s="204"/>
      <c r="V59" s="224"/>
      <c r="W59" s="224"/>
      <c r="X59" s="202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4">
        <f>'-------НОВАЯ БАЗА'!G109</f>
        <v>0</v>
      </c>
      <c r="G60" s="147"/>
      <c r="H60" s="142"/>
      <c r="I60" s="148"/>
      <c r="J60" s="49"/>
      <c r="K60" s="50"/>
      <c r="L60" s="51">
        <f>VLOOKUP(A60,'-------НОВАЯ БАЗА'!$A$6:$AG$487,7+MATCH($L$9,СПИСОК_СТОЛБЦОВ_2,0),0)</f>
        <v>0</v>
      </c>
      <c r="M60" s="166">
        <f t="shared" si="3"/>
        <v>0</v>
      </c>
      <c r="N60" s="167">
        <f t="shared" si="4"/>
        <v>0</v>
      </c>
      <c r="O60" s="166">
        <f t="shared" si="5"/>
        <v>0</v>
      </c>
      <c r="P60" s="167">
        <f t="shared" si="6"/>
        <v>0</v>
      </c>
      <c r="Q60" s="158">
        <f t="shared" si="13"/>
        <v>0</v>
      </c>
      <c r="R60" s="176">
        <f t="shared" si="13"/>
        <v>0</v>
      </c>
      <c r="S60" s="52">
        <f t="shared" si="8"/>
        <v>0</v>
      </c>
      <c r="T60" s="178"/>
      <c r="U60" s="204"/>
      <c r="V60" s="224"/>
      <c r="W60" s="224"/>
      <c r="X60" s="202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4">
        <f>'-------НОВАЯ БАЗА'!G110</f>
        <v>0</v>
      </c>
      <c r="G61" s="147"/>
      <c r="H61" s="142"/>
      <c r="I61" s="148"/>
      <c r="J61" s="49"/>
      <c r="K61" s="50"/>
      <c r="L61" s="51">
        <f>VLOOKUP(A61,'-------НОВАЯ БАЗА'!$A$6:$AG$487,7+MATCH($L$9,СПИСОК_СТОЛБЦОВ_2,0),0)</f>
        <v>0</v>
      </c>
      <c r="M61" s="166">
        <f t="shared" si="3"/>
        <v>0</v>
      </c>
      <c r="N61" s="167">
        <f t="shared" si="4"/>
        <v>0</v>
      </c>
      <c r="O61" s="166">
        <f t="shared" si="5"/>
        <v>0</v>
      </c>
      <c r="P61" s="167">
        <f t="shared" si="6"/>
        <v>0</v>
      </c>
      <c r="Q61" s="158">
        <f t="shared" si="13"/>
        <v>0</v>
      </c>
      <c r="R61" s="176">
        <f t="shared" si="13"/>
        <v>0</v>
      </c>
      <c r="S61" s="52">
        <f t="shared" si="8"/>
        <v>0</v>
      </c>
      <c r="T61" s="178"/>
      <c r="U61" s="204"/>
      <c r="V61" s="224"/>
      <c r="W61" s="224"/>
      <c r="X61" s="202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4">
        <f>'-------НОВАЯ БАЗА'!G111</f>
        <v>0</v>
      </c>
      <c r="G62" s="147"/>
      <c r="H62" s="142"/>
      <c r="I62" s="148"/>
      <c r="J62" s="49"/>
      <c r="K62" s="50"/>
      <c r="L62" s="51">
        <f>VLOOKUP(A62,'-------НОВАЯ БАЗА'!$A$6:$AG$487,7+MATCH($L$9,СПИСОК_СТОЛБЦОВ_2,0),0)</f>
        <v>0</v>
      </c>
      <c r="M62" s="166">
        <f t="shared" si="3"/>
        <v>0</v>
      </c>
      <c r="N62" s="167">
        <f t="shared" si="4"/>
        <v>0</v>
      </c>
      <c r="O62" s="166">
        <f t="shared" si="5"/>
        <v>0</v>
      </c>
      <c r="P62" s="167">
        <f t="shared" si="6"/>
        <v>0</v>
      </c>
      <c r="Q62" s="158">
        <f t="shared" si="13"/>
        <v>0</v>
      </c>
      <c r="R62" s="176">
        <f t="shared" si="13"/>
        <v>0</v>
      </c>
      <c r="S62" s="52">
        <f t="shared" si="8"/>
        <v>0</v>
      </c>
      <c r="T62" s="178"/>
      <c r="U62" s="204"/>
      <c r="V62" s="224"/>
      <c r="W62" s="224"/>
      <c r="X62" s="202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4">
        <f>'-------НОВАЯ БАЗА'!G112</f>
        <v>0</v>
      </c>
      <c r="G63" s="147"/>
      <c r="H63" s="142"/>
      <c r="I63" s="148"/>
      <c r="J63" s="49"/>
      <c r="K63" s="50"/>
      <c r="L63" s="51">
        <f>VLOOKUP(A63,'-------НОВАЯ БАЗА'!$A$6:$AG$487,7+MATCH($L$9,СПИСОК_СТОЛБЦОВ_2,0),0)</f>
        <v>0</v>
      </c>
      <c r="M63" s="166">
        <f t="shared" si="3"/>
        <v>0</v>
      </c>
      <c r="N63" s="167">
        <f t="shared" si="4"/>
        <v>0</v>
      </c>
      <c r="O63" s="166">
        <f t="shared" si="5"/>
        <v>0</v>
      </c>
      <c r="P63" s="167">
        <f t="shared" si="6"/>
        <v>0</v>
      </c>
      <c r="Q63" s="158">
        <f t="shared" si="13"/>
        <v>0</v>
      </c>
      <c r="R63" s="176">
        <f t="shared" si="13"/>
        <v>0</v>
      </c>
      <c r="S63" s="52">
        <f t="shared" si="8"/>
        <v>0</v>
      </c>
      <c r="T63" s="178"/>
      <c r="U63" s="204"/>
      <c r="V63" s="224"/>
      <c r="W63" s="224"/>
      <c r="X63" s="202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4">
        <f>'-------НОВАЯ БАЗА'!G113</f>
        <v>0</v>
      </c>
      <c r="G64" s="147"/>
      <c r="H64" s="142"/>
      <c r="I64" s="148"/>
      <c r="J64" s="49"/>
      <c r="K64" s="50"/>
      <c r="L64" s="51">
        <f>VLOOKUP(A64,'-------НОВАЯ БАЗА'!$A$6:$AG$487,7+MATCH($L$9,СПИСОК_СТОЛБЦОВ_2,0),0)</f>
        <v>0</v>
      </c>
      <c r="M64" s="166">
        <f t="shared" si="3"/>
        <v>0</v>
      </c>
      <c r="N64" s="167">
        <f t="shared" si="4"/>
        <v>0</v>
      </c>
      <c r="O64" s="166">
        <f t="shared" si="5"/>
        <v>0</v>
      </c>
      <c r="P64" s="167">
        <f t="shared" si="6"/>
        <v>0</v>
      </c>
      <c r="Q64" s="158">
        <f t="shared" si="13"/>
        <v>0</v>
      </c>
      <c r="R64" s="176">
        <f t="shared" si="13"/>
        <v>0</v>
      </c>
      <c r="S64" s="52">
        <f t="shared" si="8"/>
        <v>0</v>
      </c>
      <c r="T64" s="178"/>
      <c r="U64" s="204"/>
      <c r="V64" s="224"/>
      <c r="W64" s="224"/>
      <c r="X64" s="202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4">
        <f>'-------НОВАЯ БАЗА'!G114</f>
        <v>0</v>
      </c>
      <c r="G65" s="147"/>
      <c r="H65" s="142"/>
      <c r="I65" s="148"/>
      <c r="J65" s="49"/>
      <c r="K65" s="50"/>
      <c r="L65" s="51">
        <f>VLOOKUP(A65,'-------НОВАЯ БАЗА'!$A$6:$AG$487,7+MATCH($L$9,СПИСОК_СТОЛБЦОВ_2,0),0)</f>
        <v>0</v>
      </c>
      <c r="M65" s="166">
        <f t="shared" si="3"/>
        <v>0</v>
      </c>
      <c r="N65" s="167">
        <f t="shared" si="4"/>
        <v>0</v>
      </c>
      <c r="O65" s="166">
        <f t="shared" si="5"/>
        <v>0</v>
      </c>
      <c r="P65" s="167">
        <f t="shared" si="6"/>
        <v>0</v>
      </c>
      <c r="Q65" s="158">
        <f t="shared" si="13"/>
        <v>0</v>
      </c>
      <c r="R65" s="176">
        <f t="shared" si="13"/>
        <v>0</v>
      </c>
      <c r="S65" s="52">
        <f t="shared" si="8"/>
        <v>0</v>
      </c>
      <c r="T65" s="178"/>
      <c r="U65" s="204"/>
      <c r="V65" s="224"/>
      <c r="W65" s="224"/>
      <c r="X65" s="202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4">
        <f>'-------НОВАЯ БАЗА'!G115</f>
        <v>0</v>
      </c>
      <c r="G66" s="147"/>
      <c r="H66" s="142"/>
      <c r="I66" s="148"/>
      <c r="J66" s="49"/>
      <c r="K66" s="50"/>
      <c r="L66" s="51">
        <f>VLOOKUP(A66,'-------НОВАЯ БАЗА'!$A$6:$AG$487,7+MATCH($L$9,СПИСОК_СТОЛБЦОВ_2,0),0)</f>
        <v>0</v>
      </c>
      <c r="M66" s="166">
        <f t="shared" si="3"/>
        <v>0</v>
      </c>
      <c r="N66" s="167">
        <f t="shared" si="4"/>
        <v>0</v>
      </c>
      <c r="O66" s="166">
        <f t="shared" si="5"/>
        <v>0</v>
      </c>
      <c r="P66" s="167">
        <f t="shared" si="6"/>
        <v>0</v>
      </c>
      <c r="Q66" s="158">
        <f t="shared" si="13"/>
        <v>0</v>
      </c>
      <c r="R66" s="176">
        <f t="shared" si="13"/>
        <v>0</v>
      </c>
      <c r="S66" s="52">
        <f t="shared" si="8"/>
        <v>0</v>
      </c>
      <c r="T66" s="178"/>
      <c r="U66" s="204"/>
      <c r="V66" s="224"/>
      <c r="W66" s="224"/>
      <c r="X66" s="202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4">
        <f>'-------НОВАЯ БАЗА'!G116</f>
        <v>0</v>
      </c>
      <c r="G67" s="147"/>
      <c r="H67" s="142"/>
      <c r="I67" s="148"/>
      <c r="J67" s="49"/>
      <c r="K67" s="50"/>
      <c r="L67" s="51">
        <f>VLOOKUP(A67,'-------НОВАЯ БАЗА'!$A$6:$AG$487,7+MATCH($L$9,СПИСОК_СТОЛБЦОВ_2,0),0)</f>
        <v>0</v>
      </c>
      <c r="M67" s="166">
        <f t="shared" si="3"/>
        <v>0</v>
      </c>
      <c r="N67" s="167">
        <f t="shared" si="4"/>
        <v>0</v>
      </c>
      <c r="O67" s="166">
        <f t="shared" si="5"/>
        <v>0</v>
      </c>
      <c r="P67" s="167">
        <f t="shared" si="6"/>
        <v>0</v>
      </c>
      <c r="Q67" s="158">
        <f t="shared" si="13"/>
        <v>0</v>
      </c>
      <c r="R67" s="176">
        <f t="shared" si="13"/>
        <v>0</v>
      </c>
      <c r="S67" s="52">
        <f t="shared" si="8"/>
        <v>0</v>
      </c>
      <c r="T67" s="178"/>
      <c r="U67" s="204"/>
      <c r="V67" s="224"/>
      <c r="W67" s="224"/>
      <c r="X67" s="202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4">
        <f>'-------НОВАЯ БАЗА'!G117</f>
        <v>0</v>
      </c>
      <c r="G68" s="147"/>
      <c r="H68" s="142"/>
      <c r="I68" s="148"/>
      <c r="J68" s="49"/>
      <c r="K68" s="50"/>
      <c r="L68" s="51"/>
      <c r="M68" s="166">
        <f t="shared" si="3"/>
        <v>0</v>
      </c>
      <c r="N68" s="167">
        <f t="shared" si="4"/>
        <v>0</v>
      </c>
      <c r="O68" s="166">
        <f t="shared" si="5"/>
        <v>0</v>
      </c>
      <c r="P68" s="167">
        <f t="shared" si="6"/>
        <v>0</v>
      </c>
      <c r="Q68" s="158">
        <f t="shared" si="13"/>
        <v>0</v>
      </c>
      <c r="R68" s="176">
        <f t="shared" si="13"/>
        <v>0</v>
      </c>
      <c r="S68" s="52">
        <f t="shared" si="8"/>
        <v>0</v>
      </c>
      <c r="T68" s="178"/>
      <c r="U68" s="204"/>
      <c r="V68" s="224"/>
      <c r="W68" s="224"/>
      <c r="X68" s="202"/>
    </row>
    <row r="69" spans="1:30" s="31" customFormat="1" ht="15" customHeight="1">
      <c r="A69" s="27"/>
      <c r="B69" s="46"/>
      <c r="C69" s="47"/>
      <c r="D69" s="48"/>
      <c r="E69" s="48"/>
      <c r="F69" s="144"/>
      <c r="G69" s="149"/>
      <c r="H69" s="142"/>
      <c r="I69" s="148"/>
      <c r="J69" s="49"/>
      <c r="K69" s="50"/>
      <c r="L69" s="51"/>
      <c r="M69" s="166"/>
      <c r="N69" s="167"/>
      <c r="O69" s="166"/>
      <c r="P69" s="167"/>
      <c r="Q69" s="158"/>
      <c r="R69" s="176"/>
      <c r="S69" s="203"/>
      <c r="T69" s="178"/>
      <c r="U69" s="204"/>
      <c r="V69" s="224"/>
      <c r="W69" s="224"/>
      <c r="X69" s="202"/>
    </row>
    <row r="70" spans="1:30" s="31" customFormat="1" ht="15" customHeight="1">
      <c r="A70" s="27"/>
      <c r="B70" s="46"/>
      <c r="C70" s="47"/>
      <c r="D70" s="48"/>
      <c r="E70" s="48"/>
      <c r="F70" s="144"/>
      <c r="G70" s="149"/>
      <c r="H70" s="142"/>
      <c r="I70" s="148"/>
      <c r="J70" s="49"/>
      <c r="K70" s="50"/>
      <c r="L70" s="51"/>
      <c r="M70" s="166"/>
      <c r="N70" s="167"/>
      <c r="O70" s="166"/>
      <c r="P70" s="167"/>
      <c r="Q70" s="158"/>
      <c r="R70" s="176"/>
      <c r="S70" s="203"/>
      <c r="T70" s="178"/>
      <c r="U70" s="204"/>
      <c r="V70" s="224"/>
      <c r="W70" s="224"/>
      <c r="X70" s="202"/>
    </row>
    <row r="71" spans="1:30" s="31" customFormat="1" ht="15" customHeight="1">
      <c r="A71" s="27"/>
      <c r="B71" s="46"/>
      <c r="C71" s="47"/>
      <c r="D71" s="48"/>
      <c r="E71" s="48"/>
      <c r="F71" s="144"/>
      <c r="G71" s="149"/>
      <c r="H71" s="142"/>
      <c r="I71" s="148"/>
      <c r="J71" s="49"/>
      <c r="K71" s="50"/>
      <c r="L71" s="51"/>
      <c r="M71" s="166"/>
      <c r="N71" s="167"/>
      <c r="O71" s="166"/>
      <c r="P71" s="167"/>
      <c r="Q71" s="158"/>
      <c r="R71" s="176"/>
      <c r="S71" s="203"/>
      <c r="T71" s="178"/>
      <c r="U71" s="204"/>
      <c r="V71" s="224"/>
      <c r="W71" s="224"/>
      <c r="X71" s="202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4"/>
      <c r="G72" s="149"/>
      <c r="H72" s="142"/>
      <c r="I72" s="148"/>
      <c r="J72" s="49"/>
      <c r="K72" s="50"/>
      <c r="L72" s="51"/>
      <c r="M72" s="166"/>
      <c r="N72" s="167"/>
      <c r="O72" s="166"/>
      <c r="P72" s="167"/>
      <c r="Q72" s="158"/>
      <c r="R72" s="176"/>
      <c r="S72" s="54"/>
      <c r="T72" s="178"/>
      <c r="U72" s="53"/>
      <c r="V72" s="225"/>
      <c r="W72" s="225"/>
      <c r="X72" s="202">
        <f t="shared" ref="X72:X135" si="14">VLOOKUP(F72,AB:AD,3,0)</f>
        <v>0</v>
      </c>
      <c r="Y72" s="31" t="b">
        <f t="shared" ref="Y72:Y90" si="15">U72=X72</f>
        <v>1</v>
      </c>
      <c r="AB72" s="31">
        <v>4633037132</v>
      </c>
      <c r="AC72" s="31" t="s">
        <v>153</v>
      </c>
      <c r="AD72" s="31" t="s">
        <v>135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4"/>
      <c r="G73" s="147"/>
      <c r="H73" s="142"/>
      <c r="I73" s="148"/>
      <c r="J73" s="49"/>
      <c r="K73" s="50"/>
      <c r="L73" s="51"/>
      <c r="M73" s="166"/>
      <c r="N73" s="167"/>
      <c r="O73" s="166"/>
      <c r="P73" s="167"/>
      <c r="Q73" s="158"/>
      <c r="R73" s="176"/>
      <c r="S73" s="54"/>
      <c r="T73" s="178"/>
      <c r="U73" s="53"/>
      <c r="V73" s="225"/>
      <c r="W73" s="225"/>
      <c r="X73" s="202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4"/>
      <c r="G74" s="147"/>
      <c r="H74" s="142"/>
      <c r="I74" s="148"/>
      <c r="J74" s="49"/>
      <c r="K74" s="50"/>
      <c r="L74" s="51"/>
      <c r="M74" s="166"/>
      <c r="N74" s="167"/>
      <c r="O74" s="166"/>
      <c r="P74" s="167"/>
      <c r="Q74" s="158"/>
      <c r="R74" s="176"/>
      <c r="S74" s="54"/>
      <c r="T74" s="178"/>
      <c r="U74" s="53"/>
      <c r="V74" s="225"/>
      <c r="W74" s="225"/>
      <c r="X74" s="202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4"/>
      <c r="G75" s="147"/>
      <c r="H75" s="142"/>
      <c r="I75" s="148"/>
      <c r="J75" s="49"/>
      <c r="K75" s="50"/>
      <c r="L75" s="51"/>
      <c r="M75" s="166"/>
      <c r="N75" s="167"/>
      <c r="O75" s="166"/>
      <c r="P75" s="167"/>
      <c r="Q75" s="158"/>
      <c r="R75" s="176"/>
      <c r="S75" s="54"/>
      <c r="T75" s="178"/>
      <c r="U75" s="53"/>
      <c r="V75" s="225"/>
      <c r="W75" s="225"/>
      <c r="X75" s="202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4"/>
      <c r="G76" s="147"/>
      <c r="H76" s="142"/>
      <c r="I76" s="148"/>
      <c r="J76" s="49"/>
      <c r="K76" s="50"/>
      <c r="L76" s="51"/>
      <c r="M76" s="166"/>
      <c r="N76" s="167"/>
      <c r="O76" s="166"/>
      <c r="P76" s="167"/>
      <c r="Q76" s="158"/>
      <c r="R76" s="176"/>
      <c r="S76" s="54"/>
      <c r="T76" s="178"/>
      <c r="U76" s="53"/>
      <c r="V76" s="225"/>
      <c r="W76" s="225"/>
      <c r="X76" s="202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4"/>
      <c r="G77" s="147"/>
      <c r="H77" s="142"/>
      <c r="I77" s="148"/>
      <c r="J77" s="49"/>
      <c r="K77" s="50"/>
      <c r="L77" s="51"/>
      <c r="M77" s="166"/>
      <c r="N77" s="167"/>
      <c r="O77" s="166"/>
      <c r="P77" s="167"/>
      <c r="Q77" s="158"/>
      <c r="R77" s="176"/>
      <c r="S77" s="54"/>
      <c r="T77" s="178"/>
      <c r="U77" s="53"/>
      <c r="V77" s="225"/>
      <c r="W77" s="225"/>
      <c r="X77" s="202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4"/>
      <c r="G78" s="147"/>
      <c r="H78" s="142"/>
      <c r="I78" s="148"/>
      <c r="J78" s="49"/>
      <c r="K78" s="50"/>
      <c r="L78" s="51"/>
      <c r="M78" s="166"/>
      <c r="N78" s="167"/>
      <c r="O78" s="166"/>
      <c r="P78" s="167"/>
      <c r="Q78" s="158"/>
      <c r="R78" s="176"/>
      <c r="S78" s="54"/>
      <c r="T78" s="178"/>
      <c r="U78" s="53"/>
      <c r="V78" s="225"/>
      <c r="W78" s="225"/>
      <c r="X78" s="202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4"/>
      <c r="G79" s="147"/>
      <c r="H79" s="142"/>
      <c r="I79" s="148"/>
      <c r="J79" s="49"/>
      <c r="K79" s="50"/>
      <c r="L79" s="51"/>
      <c r="M79" s="166"/>
      <c r="N79" s="167"/>
      <c r="O79" s="166"/>
      <c r="P79" s="167"/>
      <c r="Q79" s="158"/>
      <c r="R79" s="176"/>
      <c r="S79" s="54"/>
      <c r="T79" s="178"/>
      <c r="U79" s="53"/>
      <c r="V79" s="225"/>
      <c r="W79" s="225"/>
      <c r="X79" s="202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4"/>
      <c r="G80" s="149"/>
      <c r="H80" s="142"/>
      <c r="I80" s="148"/>
      <c r="J80" s="49"/>
      <c r="K80" s="50"/>
      <c r="L80" s="51"/>
      <c r="M80" s="166"/>
      <c r="N80" s="167"/>
      <c r="O80" s="166"/>
      <c r="P80" s="167"/>
      <c r="Q80" s="158"/>
      <c r="R80" s="176"/>
      <c r="S80" s="54"/>
      <c r="T80" s="178"/>
      <c r="U80" s="53"/>
      <c r="V80" s="225"/>
      <c r="W80" s="225"/>
      <c r="X80" s="202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4"/>
      <c r="G81" s="149"/>
      <c r="H81" s="142"/>
      <c r="I81" s="148"/>
      <c r="J81" s="49"/>
      <c r="K81" s="50"/>
      <c r="L81" s="51"/>
      <c r="M81" s="166"/>
      <c r="N81" s="167"/>
      <c r="O81" s="166"/>
      <c r="P81" s="167"/>
      <c r="Q81" s="158"/>
      <c r="R81" s="176"/>
      <c r="S81" s="54"/>
      <c r="T81" s="178"/>
      <c r="U81" s="53"/>
      <c r="V81" s="225"/>
      <c r="W81" s="225"/>
      <c r="X81" s="202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4"/>
      <c r="G82" s="149"/>
      <c r="H82" s="142"/>
      <c r="I82" s="148"/>
      <c r="J82" s="49"/>
      <c r="K82" s="50"/>
      <c r="L82" s="51"/>
      <c r="M82" s="166"/>
      <c r="N82" s="167"/>
      <c r="O82" s="166"/>
      <c r="P82" s="167"/>
      <c r="Q82" s="158"/>
      <c r="R82" s="176"/>
      <c r="S82" s="54"/>
      <c r="T82" s="178"/>
      <c r="U82" s="53"/>
      <c r="V82" s="225"/>
      <c r="W82" s="225"/>
      <c r="X82" s="202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4"/>
      <c r="G83" s="149"/>
      <c r="H83" s="142"/>
      <c r="I83" s="148"/>
      <c r="J83" s="49"/>
      <c r="K83" s="50"/>
      <c r="L83" s="51"/>
      <c r="M83" s="166"/>
      <c r="N83" s="167"/>
      <c r="O83" s="166"/>
      <c r="P83" s="167"/>
      <c r="Q83" s="158"/>
      <c r="R83" s="176"/>
      <c r="S83" s="54"/>
      <c r="T83" s="178"/>
      <c r="U83" s="53"/>
      <c r="V83" s="225"/>
      <c r="W83" s="225"/>
      <c r="X83" s="202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4"/>
      <c r="G84" s="149"/>
      <c r="H84" s="142"/>
      <c r="I84" s="148"/>
      <c r="J84" s="49"/>
      <c r="K84" s="50"/>
      <c r="L84" s="51"/>
      <c r="M84" s="166"/>
      <c r="N84" s="167"/>
      <c r="O84" s="166"/>
      <c r="P84" s="167"/>
      <c r="Q84" s="158"/>
      <c r="R84" s="176"/>
      <c r="S84" s="54"/>
      <c r="T84" s="178"/>
      <c r="U84" s="53"/>
      <c r="V84" s="225"/>
      <c r="W84" s="225"/>
      <c r="X84" s="202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4"/>
      <c r="G85" s="149"/>
      <c r="H85" s="142"/>
      <c r="I85" s="148"/>
      <c r="J85" s="49"/>
      <c r="K85" s="50"/>
      <c r="L85" s="51"/>
      <c r="M85" s="166"/>
      <c r="N85" s="167"/>
      <c r="O85" s="166"/>
      <c r="P85" s="167"/>
      <c r="Q85" s="158"/>
      <c r="R85" s="176"/>
      <c r="S85" s="54"/>
      <c r="T85" s="178"/>
      <c r="U85" s="53"/>
      <c r="V85" s="225"/>
      <c r="W85" s="225"/>
      <c r="X85" s="202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4"/>
      <c r="G86" s="149"/>
      <c r="H86" s="142"/>
      <c r="I86" s="148"/>
      <c r="J86" s="49"/>
      <c r="K86" s="50"/>
      <c r="L86" s="51"/>
      <c r="M86" s="166"/>
      <c r="N86" s="167"/>
      <c r="O86" s="166"/>
      <c r="P86" s="167"/>
      <c r="Q86" s="158"/>
      <c r="R86" s="176"/>
      <c r="S86" s="54"/>
      <c r="T86" s="178"/>
      <c r="U86" s="53"/>
      <c r="V86" s="225"/>
      <c r="W86" s="225"/>
      <c r="X86" s="202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4"/>
      <c r="G87" s="149"/>
      <c r="H87" s="142"/>
      <c r="I87" s="148"/>
      <c r="J87" s="49"/>
      <c r="K87" s="50"/>
      <c r="L87" s="51"/>
      <c r="M87" s="166"/>
      <c r="N87" s="167"/>
      <c r="O87" s="166"/>
      <c r="P87" s="167"/>
      <c r="Q87" s="158"/>
      <c r="R87" s="176"/>
      <c r="S87" s="54"/>
      <c r="T87" s="178"/>
      <c r="U87" s="53"/>
      <c r="V87" s="225"/>
      <c r="W87" s="225"/>
      <c r="X87" s="202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4"/>
      <c r="G88" s="149"/>
      <c r="H88" s="142"/>
      <c r="I88" s="148"/>
      <c r="J88" s="49"/>
      <c r="K88" s="50"/>
      <c r="L88" s="51"/>
      <c r="M88" s="166"/>
      <c r="N88" s="167"/>
      <c r="O88" s="166"/>
      <c r="P88" s="167"/>
      <c r="Q88" s="158"/>
      <c r="R88" s="176"/>
      <c r="S88" s="54"/>
      <c r="T88" s="178"/>
      <c r="U88" s="53"/>
      <c r="V88" s="225"/>
      <c r="W88" s="225"/>
      <c r="X88" s="202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4"/>
      <c r="G89" s="149"/>
      <c r="H89" s="142"/>
      <c r="I89" s="148"/>
      <c r="J89" s="49"/>
      <c r="K89" s="50"/>
      <c r="L89" s="51"/>
      <c r="M89" s="166"/>
      <c r="N89" s="167"/>
      <c r="O89" s="166"/>
      <c r="P89" s="167"/>
      <c r="Q89" s="158"/>
      <c r="R89" s="176"/>
      <c r="S89" s="54"/>
      <c r="T89" s="178"/>
      <c r="U89" s="53"/>
      <c r="V89" s="225"/>
      <c r="W89" s="225"/>
      <c r="X89" s="202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4"/>
      <c r="G90" s="149"/>
      <c r="H90" s="142"/>
      <c r="I90" s="148"/>
      <c r="J90" s="49"/>
      <c r="K90" s="50"/>
      <c r="L90" s="51"/>
      <c r="M90" s="166"/>
      <c r="N90" s="167"/>
      <c r="O90" s="166"/>
      <c r="P90" s="167"/>
      <c r="Q90" s="158"/>
      <c r="R90" s="176"/>
      <c r="S90" s="54"/>
      <c r="T90" s="178"/>
      <c r="U90" s="53"/>
      <c r="V90" s="225"/>
      <c r="W90" s="225"/>
      <c r="X90" s="202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4"/>
      <c r="G91" s="149"/>
      <c r="H91" s="143"/>
      <c r="I91" s="150"/>
      <c r="J91" s="49"/>
      <c r="K91" s="50"/>
      <c r="L91" s="51"/>
      <c r="M91" s="166"/>
      <c r="N91" s="167"/>
      <c r="O91" s="166"/>
      <c r="P91" s="167"/>
      <c r="Q91" s="158"/>
      <c r="R91" s="176"/>
      <c r="S91" s="54"/>
      <c r="T91" s="178"/>
      <c r="U91" s="53"/>
      <c r="V91" s="224"/>
      <c r="W91" s="224"/>
      <c r="X91" s="202">
        <f t="shared" si="14"/>
        <v>0</v>
      </c>
      <c r="Y91" s="31" t="b">
        <f t="shared" ref="Y91:Y145" si="17">U91=X91</f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5"/>
      <c r="G92" s="151"/>
      <c r="H92" s="152"/>
      <c r="I92" s="153"/>
      <c r="J92" s="56"/>
      <c r="K92" s="57"/>
      <c r="L92" s="58"/>
      <c r="M92" s="168">
        <f t="shared" ref="M92" si="18">G92*H92/1000</f>
        <v>0</v>
      </c>
      <c r="N92" s="169">
        <f t="shared" ref="N92" si="19">G92*I92/1000</f>
        <v>0</v>
      </c>
      <c r="O92" s="168"/>
      <c r="P92" s="169"/>
      <c r="Q92" s="177"/>
      <c r="R92" s="169"/>
      <c r="S92" s="59">
        <f t="shared" ref="S92" si="20">G92</f>
        <v>0</v>
      </c>
      <c r="T92" s="178"/>
      <c r="U92" s="60"/>
      <c r="V92" s="224"/>
      <c r="W92" s="224"/>
      <c r="X92" s="202">
        <f t="shared" si="14"/>
        <v>0</v>
      </c>
      <c r="Y92" s="31" t="b">
        <f t="shared" si="17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24"/>
      <c r="W93" s="224"/>
      <c r="X93" s="202">
        <f t="shared" si="14"/>
        <v>0</v>
      </c>
      <c r="Y93" s="31" t="b">
        <f t="shared" si="17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24"/>
      <c r="W94" s="224"/>
      <c r="X94" s="202">
        <f t="shared" si="14"/>
        <v>0</v>
      </c>
      <c r="Y94" s="31" t="b">
        <f t="shared" si="17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24"/>
      <c r="W95" s="224"/>
      <c r="X95" s="202">
        <f t="shared" si="14"/>
        <v>0</v>
      </c>
      <c r="Y95" s="31" t="b">
        <f t="shared" si="17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24"/>
      <c r="W96" s="224"/>
      <c r="X96" s="202">
        <f t="shared" si="14"/>
        <v>0</v>
      </c>
      <c r="Y96" s="31" t="b">
        <f t="shared" si="17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24"/>
      <c r="W97" s="224"/>
      <c r="X97" s="202">
        <f t="shared" si="14"/>
        <v>0</v>
      </c>
      <c r="Y97" s="31" t="b">
        <f t="shared" si="17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24"/>
      <c r="W98" s="224"/>
      <c r="X98" s="202">
        <f t="shared" si="14"/>
        <v>0</v>
      </c>
      <c r="Y98" s="31" t="b">
        <f t="shared" si="17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24"/>
      <c r="W99" s="224"/>
      <c r="X99" s="202">
        <f t="shared" si="14"/>
        <v>0</v>
      </c>
      <c r="Y99" s="31" t="b">
        <f t="shared" si="17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24"/>
      <c r="W100" s="224"/>
      <c r="X100" s="202">
        <f t="shared" si="14"/>
        <v>0</v>
      </c>
      <c r="Y100" s="31" t="b">
        <f t="shared" si="17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24"/>
      <c r="W101" s="224"/>
      <c r="X101" s="202">
        <f t="shared" si="14"/>
        <v>0</v>
      </c>
      <c r="Y101" s="31" t="b">
        <f t="shared" si="17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24"/>
      <c r="W102" s="224"/>
      <c r="X102" s="202">
        <f t="shared" si="14"/>
        <v>0</v>
      </c>
      <c r="Y102" s="31" t="b">
        <f t="shared" si="17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24"/>
      <c r="W103" s="224"/>
      <c r="X103" s="202">
        <f t="shared" si="14"/>
        <v>0</v>
      </c>
      <c r="Y103" s="31" t="b">
        <f t="shared" si="17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24"/>
      <c r="W104" s="224"/>
      <c r="X104" s="202">
        <f t="shared" si="14"/>
        <v>0</v>
      </c>
      <c r="Y104" s="31" t="b">
        <f t="shared" si="17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24"/>
      <c r="W105" s="224"/>
      <c r="X105" s="202">
        <f t="shared" si="14"/>
        <v>0</v>
      </c>
      <c r="Y105" s="31" t="b">
        <f t="shared" si="17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24"/>
      <c r="W106" s="224"/>
      <c r="X106" s="202">
        <f t="shared" si="14"/>
        <v>0</v>
      </c>
      <c r="Y106" s="31" t="b">
        <f t="shared" si="17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24"/>
      <c r="W107" s="224"/>
      <c r="X107" s="202">
        <f t="shared" si="14"/>
        <v>0</v>
      </c>
      <c r="Y107" s="31" t="b">
        <f t="shared" si="17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24"/>
      <c r="W108" s="224"/>
      <c r="X108" s="202">
        <f t="shared" si="14"/>
        <v>0</v>
      </c>
      <c r="Y108" s="31" t="b">
        <f t="shared" si="17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24"/>
      <c r="W109" s="224"/>
      <c r="X109" s="202">
        <f t="shared" si="14"/>
        <v>0</v>
      </c>
      <c r="Y109" s="31" t="b">
        <f t="shared" si="17"/>
        <v>1</v>
      </c>
      <c r="AB109" s="31">
        <v>0</v>
      </c>
    </row>
    <row r="110" spans="1:32">
      <c r="X110" s="202">
        <f t="shared" si="14"/>
        <v>0</v>
      </c>
      <c r="Y110" s="31" t="b">
        <f t="shared" si="17"/>
        <v>1</v>
      </c>
      <c r="Z110" s="31"/>
      <c r="AB110" s="28">
        <v>0</v>
      </c>
      <c r="AF110" s="31"/>
    </row>
    <row r="111" spans="1:32">
      <c r="X111" s="202">
        <f t="shared" si="14"/>
        <v>0</v>
      </c>
      <c r="Y111" s="31" t="b">
        <f t="shared" si="17"/>
        <v>1</v>
      </c>
      <c r="Z111" s="31"/>
      <c r="AB111" s="28">
        <v>0</v>
      </c>
      <c r="AF111" s="31"/>
    </row>
    <row r="112" spans="1:32">
      <c r="X112" s="202">
        <f t="shared" si="14"/>
        <v>0</v>
      </c>
      <c r="Y112" s="31" t="b">
        <f t="shared" si="17"/>
        <v>1</v>
      </c>
      <c r="Z112" s="31"/>
      <c r="AB112" s="28">
        <v>0</v>
      </c>
      <c r="AF112" s="31"/>
    </row>
    <row r="113" spans="24:32">
      <c r="X113" s="202">
        <f t="shared" si="14"/>
        <v>0</v>
      </c>
      <c r="Y113" s="31" t="b">
        <f t="shared" si="17"/>
        <v>1</v>
      </c>
      <c r="Z113" s="31"/>
      <c r="AB113" s="28">
        <v>0</v>
      </c>
      <c r="AF113" s="31"/>
    </row>
    <row r="114" spans="24:32">
      <c r="X114" s="202">
        <f t="shared" si="14"/>
        <v>0</v>
      </c>
      <c r="Y114" s="31" t="b">
        <f t="shared" si="17"/>
        <v>1</v>
      </c>
      <c r="Z114" s="31"/>
      <c r="AB114" s="28">
        <v>0</v>
      </c>
      <c r="AF114" s="31"/>
    </row>
    <row r="115" spans="24:32">
      <c r="X115" s="202">
        <f t="shared" si="14"/>
        <v>0</v>
      </c>
      <c r="Y115" s="31" t="b">
        <f t="shared" si="17"/>
        <v>1</v>
      </c>
      <c r="Z115" s="31"/>
      <c r="AB115" s="28">
        <v>0</v>
      </c>
      <c r="AF115" s="31"/>
    </row>
    <row r="116" spans="24:32">
      <c r="X116" s="202">
        <f t="shared" si="14"/>
        <v>0</v>
      </c>
      <c r="Y116" s="31" t="b">
        <f t="shared" si="17"/>
        <v>1</v>
      </c>
      <c r="Z116" s="31"/>
      <c r="AB116" s="28">
        <v>0</v>
      </c>
      <c r="AF116" s="31"/>
    </row>
    <row r="117" spans="24:32">
      <c r="X117" s="202">
        <f t="shared" si="14"/>
        <v>0</v>
      </c>
      <c r="Y117" s="31" t="b">
        <f t="shared" si="17"/>
        <v>1</v>
      </c>
      <c r="Z117" s="31"/>
      <c r="AB117" s="28">
        <v>0</v>
      </c>
      <c r="AF117" s="31"/>
    </row>
    <row r="118" spans="24:32">
      <c r="X118" s="202">
        <f t="shared" si="14"/>
        <v>0</v>
      </c>
      <c r="Y118" s="31" t="b">
        <f t="shared" si="17"/>
        <v>1</v>
      </c>
      <c r="Z118" s="31"/>
      <c r="AB118" s="28">
        <v>0</v>
      </c>
      <c r="AF118" s="31"/>
    </row>
    <row r="119" spans="24:32">
      <c r="X119" s="202">
        <f t="shared" si="14"/>
        <v>0</v>
      </c>
      <c r="Y119" s="31" t="b">
        <f t="shared" si="17"/>
        <v>1</v>
      </c>
      <c r="Z119" s="31"/>
      <c r="AB119" s="28">
        <v>0</v>
      </c>
      <c r="AF119" s="31"/>
    </row>
    <row r="120" spans="24:32">
      <c r="X120" s="202">
        <f t="shared" si="14"/>
        <v>0</v>
      </c>
      <c r="Y120" s="31" t="b">
        <f t="shared" si="17"/>
        <v>1</v>
      </c>
      <c r="Z120" s="31"/>
      <c r="AB120" s="28">
        <v>0</v>
      </c>
      <c r="AF120" s="31"/>
    </row>
    <row r="121" spans="24:32">
      <c r="X121" s="202">
        <f t="shared" si="14"/>
        <v>0</v>
      </c>
      <c r="Y121" s="31" t="b">
        <f t="shared" si="17"/>
        <v>1</v>
      </c>
      <c r="Z121" s="31"/>
      <c r="AB121" s="28">
        <v>0</v>
      </c>
      <c r="AF121" s="31"/>
    </row>
    <row r="122" spans="24:32">
      <c r="X122" s="202">
        <f t="shared" si="14"/>
        <v>0</v>
      </c>
      <c r="Y122" s="31" t="b">
        <f t="shared" si="17"/>
        <v>1</v>
      </c>
      <c r="Z122" s="31"/>
      <c r="AB122" s="28">
        <v>0</v>
      </c>
      <c r="AF122" s="31"/>
    </row>
    <row r="123" spans="24:32">
      <c r="X123" s="202">
        <f t="shared" si="14"/>
        <v>0</v>
      </c>
      <c r="Y123" s="31" t="b">
        <f t="shared" si="17"/>
        <v>1</v>
      </c>
      <c r="Z123" s="31"/>
      <c r="AB123" s="28">
        <v>0</v>
      </c>
      <c r="AF123" s="31"/>
    </row>
    <row r="124" spans="24:32">
      <c r="X124" s="202">
        <f t="shared" si="14"/>
        <v>0</v>
      </c>
      <c r="Y124" s="31" t="b">
        <f t="shared" si="17"/>
        <v>1</v>
      </c>
      <c r="Z124" s="31"/>
      <c r="AB124" s="28">
        <v>0</v>
      </c>
      <c r="AF124" s="31"/>
    </row>
    <row r="125" spans="24:32">
      <c r="X125" s="202">
        <f t="shared" si="14"/>
        <v>0</v>
      </c>
      <c r="Y125" s="31" t="b">
        <f t="shared" si="17"/>
        <v>1</v>
      </c>
      <c r="Z125" s="31"/>
      <c r="AB125" s="28">
        <v>0</v>
      </c>
      <c r="AF125" s="31"/>
    </row>
    <row r="126" spans="24:32">
      <c r="X126" s="202">
        <f t="shared" si="14"/>
        <v>0</v>
      </c>
      <c r="Y126" s="31" t="b">
        <f t="shared" si="17"/>
        <v>1</v>
      </c>
      <c r="Z126" s="31"/>
      <c r="AB126" s="28">
        <v>0</v>
      </c>
      <c r="AF126" s="31"/>
    </row>
    <row r="127" spans="24:32">
      <c r="X127" s="202">
        <f t="shared" si="14"/>
        <v>0</v>
      </c>
      <c r="Y127" s="31" t="b">
        <f t="shared" si="17"/>
        <v>1</v>
      </c>
      <c r="Z127" s="31"/>
      <c r="AB127" s="28">
        <v>0</v>
      </c>
      <c r="AF127" s="31"/>
    </row>
    <row r="128" spans="24:32">
      <c r="X128" s="202">
        <f t="shared" si="14"/>
        <v>0</v>
      </c>
      <c r="Y128" s="31" t="b">
        <f t="shared" si="17"/>
        <v>1</v>
      </c>
      <c r="Z128" s="31"/>
      <c r="AB128" s="28">
        <v>0</v>
      </c>
      <c r="AF128" s="31"/>
    </row>
    <row r="129" spans="24:32">
      <c r="X129" s="202">
        <f t="shared" si="14"/>
        <v>0</v>
      </c>
      <c r="Y129" s="31" t="b">
        <f t="shared" si="17"/>
        <v>1</v>
      </c>
      <c r="Z129" s="31"/>
      <c r="AB129" s="28">
        <v>0</v>
      </c>
      <c r="AF129" s="31"/>
    </row>
    <row r="130" spans="24:32">
      <c r="X130" s="202">
        <f t="shared" si="14"/>
        <v>0</v>
      </c>
      <c r="Y130" s="31" t="b">
        <f t="shared" si="17"/>
        <v>1</v>
      </c>
      <c r="Z130" s="31"/>
      <c r="AB130" s="28">
        <v>0</v>
      </c>
      <c r="AF130" s="31"/>
    </row>
    <row r="131" spans="24:32">
      <c r="X131" s="202">
        <f t="shared" si="14"/>
        <v>0</v>
      </c>
      <c r="Y131" s="31" t="b">
        <f t="shared" si="17"/>
        <v>1</v>
      </c>
      <c r="Z131" s="31"/>
      <c r="AB131" s="28">
        <v>0</v>
      </c>
      <c r="AF131" s="31"/>
    </row>
    <row r="132" spans="24:32">
      <c r="X132" s="202">
        <f t="shared" si="14"/>
        <v>0</v>
      </c>
      <c r="Y132" s="31" t="b">
        <f t="shared" si="17"/>
        <v>1</v>
      </c>
      <c r="Z132" s="31"/>
      <c r="AB132" s="28">
        <v>0</v>
      </c>
      <c r="AF132" s="31"/>
    </row>
    <row r="133" spans="24:32">
      <c r="X133" s="202">
        <f t="shared" si="14"/>
        <v>0</v>
      </c>
      <c r="Y133" s="31" t="b">
        <f t="shared" si="17"/>
        <v>1</v>
      </c>
      <c r="Z133" s="31"/>
      <c r="AB133" s="28">
        <v>0</v>
      </c>
      <c r="AF133" s="31"/>
    </row>
    <row r="134" spans="24:32">
      <c r="X134" s="202">
        <f t="shared" si="14"/>
        <v>0</v>
      </c>
      <c r="Y134" s="31" t="b">
        <f t="shared" si="17"/>
        <v>1</v>
      </c>
      <c r="Z134" s="31"/>
      <c r="AB134" s="28">
        <v>0</v>
      </c>
      <c r="AF134" s="31"/>
    </row>
    <row r="135" spans="24:32">
      <c r="X135" s="202">
        <f t="shared" si="14"/>
        <v>0</v>
      </c>
      <c r="Y135" s="31" t="b">
        <f t="shared" si="17"/>
        <v>1</v>
      </c>
      <c r="Z135" s="31"/>
      <c r="AB135" s="28">
        <v>0</v>
      </c>
      <c r="AF135" s="31"/>
    </row>
    <row r="136" spans="24:32">
      <c r="X136" s="202">
        <f t="shared" ref="X136:X145" si="21">VLOOKUP(F136,AB:AD,3,0)</f>
        <v>0</v>
      </c>
      <c r="Y136" s="31" t="b">
        <f t="shared" si="17"/>
        <v>1</v>
      </c>
      <c r="Z136" s="31"/>
      <c r="AB136" s="28">
        <v>0</v>
      </c>
      <c r="AF136" s="31"/>
    </row>
    <row r="137" spans="24:32">
      <c r="X137" s="202">
        <f t="shared" si="21"/>
        <v>0</v>
      </c>
      <c r="Y137" s="31" t="b">
        <f t="shared" si="17"/>
        <v>1</v>
      </c>
      <c r="Z137" s="31"/>
      <c r="AB137" s="28">
        <v>0</v>
      </c>
      <c r="AF137" s="31"/>
    </row>
    <row r="138" spans="24:32">
      <c r="X138" s="202">
        <f t="shared" si="21"/>
        <v>0</v>
      </c>
      <c r="Y138" s="31" t="b">
        <f t="shared" si="17"/>
        <v>1</v>
      </c>
      <c r="Z138" s="31"/>
      <c r="AB138" s="28">
        <v>0</v>
      </c>
      <c r="AF138" s="31"/>
    </row>
    <row r="139" spans="24:32">
      <c r="X139" s="202">
        <f t="shared" si="21"/>
        <v>0</v>
      </c>
      <c r="Y139" s="31" t="b">
        <f t="shared" si="17"/>
        <v>1</v>
      </c>
      <c r="Z139" s="31"/>
      <c r="AB139" s="28">
        <v>0</v>
      </c>
      <c r="AF139" s="31"/>
    </row>
    <row r="140" spans="24:32">
      <c r="X140" s="202">
        <f t="shared" si="21"/>
        <v>0</v>
      </c>
      <c r="Y140" s="31" t="b">
        <f t="shared" si="17"/>
        <v>1</v>
      </c>
      <c r="Z140" s="31"/>
      <c r="AB140" s="28">
        <v>0</v>
      </c>
      <c r="AF140" s="31"/>
    </row>
    <row r="141" spans="24:32">
      <c r="X141" s="202">
        <f t="shared" si="21"/>
        <v>0</v>
      </c>
      <c r="Y141" s="31" t="b">
        <f t="shared" si="17"/>
        <v>1</v>
      </c>
      <c r="Z141" s="31"/>
      <c r="AB141" s="28">
        <v>0</v>
      </c>
      <c r="AF141" s="31"/>
    </row>
    <row r="142" spans="24:32">
      <c r="X142" s="202">
        <f t="shared" si="21"/>
        <v>0</v>
      </c>
      <c r="Y142" s="31" t="b">
        <f t="shared" si="17"/>
        <v>1</v>
      </c>
      <c r="AB142" s="28">
        <v>0</v>
      </c>
      <c r="AF142" s="31"/>
    </row>
    <row r="143" spans="24:32">
      <c r="X143" s="202">
        <f t="shared" si="21"/>
        <v>0</v>
      </c>
      <c r="Y143" s="31" t="b">
        <f t="shared" si="17"/>
        <v>1</v>
      </c>
      <c r="AB143" s="28">
        <v>0</v>
      </c>
      <c r="AF143" s="31"/>
    </row>
    <row r="144" spans="24:32">
      <c r="X144" s="202">
        <f t="shared" si="21"/>
        <v>0</v>
      </c>
      <c r="Y144" s="31" t="b">
        <f t="shared" si="17"/>
        <v>1</v>
      </c>
      <c r="AB144" s="28">
        <v>0</v>
      </c>
      <c r="AF144" s="31"/>
    </row>
    <row r="145" spans="5:32">
      <c r="X145" s="202">
        <f t="shared" si="21"/>
        <v>0</v>
      </c>
      <c r="Y145" s="31" t="b">
        <f t="shared" si="17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89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БАЗА'!$H$6:$P$6</xm:f>
          </x14:formula1>
          <xm:sqref>G9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24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260" t="e">
        <f>G29/J29</f>
        <v>#REF!</v>
      </c>
      <c r="F1" s="195"/>
      <c r="G1" s="196" t="s">
        <v>129</v>
      </c>
      <c r="H1" s="193" t="s">
        <v>6</v>
      </c>
      <c r="I1" s="136" t="e">
        <f>I4/H4</f>
        <v>#REF!</v>
      </c>
      <c r="J1" s="34" t="str">
        <f>СПИСОК_СТОЛБЦОВ_2</f>
        <v>ОБЩИЙ ОБЪЕМ ТЭ 
2 полугодие</v>
      </c>
      <c r="K1" s="215" t="s">
        <v>159</v>
      </c>
      <c r="L1" s="300" t="s">
        <v>163</v>
      </c>
      <c r="M1" s="301"/>
      <c r="N1" s="302" t="s">
        <v>157</v>
      </c>
      <c r="O1" s="303"/>
      <c r="P1" s="216" t="s">
        <v>160</v>
      </c>
      <c r="Q1" s="216" t="s">
        <v>160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7" t="s">
        <v>165</v>
      </c>
      <c r="C2" s="28"/>
      <c r="D2" s="28"/>
      <c r="F2" s="197" t="e">
        <f>(H4-H5)/H6</f>
        <v>#REF!</v>
      </c>
      <c r="G2" s="211" t="e">
        <f>(I4-I5)/I6</f>
        <v>#REF!</v>
      </c>
      <c r="H2" s="194"/>
      <c r="I2" s="136" t="e">
        <f>I7/H7</f>
        <v>#REF!</v>
      </c>
      <c r="J2" s="34"/>
      <c r="K2" s="216"/>
      <c r="L2" s="217" t="s">
        <v>32</v>
      </c>
      <c r="M2" s="218" t="s">
        <v>161</v>
      </c>
      <c r="N2" s="219" t="s">
        <v>32</v>
      </c>
      <c r="O2" s="220" t="s">
        <v>161</v>
      </c>
      <c r="P2" s="216" t="s">
        <v>32</v>
      </c>
      <c r="Q2" s="216" t="s">
        <v>161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34"/>
      <c r="D3" s="234"/>
      <c r="E3" s="235" t="s">
        <v>168</v>
      </c>
      <c r="F3" s="29"/>
      <c r="G3" s="212" t="e">
        <f>G7/J7</f>
        <v>#REF!</v>
      </c>
      <c r="H3" s="179" t="s">
        <v>7</v>
      </c>
      <c r="I3" s="180" t="s">
        <v>8</v>
      </c>
      <c r="J3" s="34"/>
      <c r="K3" s="216" t="s">
        <v>29</v>
      </c>
      <c r="L3" s="217">
        <v>6170.7985966416463</v>
      </c>
      <c r="M3" s="218">
        <v>6170.7985966416463</v>
      </c>
      <c r="N3" s="219">
        <v>869.52244957678704</v>
      </c>
      <c r="O3" s="220">
        <v>908.32298157544722</v>
      </c>
      <c r="P3" s="216">
        <f t="shared" ref="P3:Q5" si="0">N3/L3*1000</f>
        <v>140.90922527434458</v>
      </c>
      <c r="Q3" s="216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39">
        <v>6431645.3851726614</v>
      </c>
      <c r="D4" s="234"/>
      <c r="E4" s="236">
        <v>160155.58287513163</v>
      </c>
      <c r="F4" s="28"/>
      <c r="H4" s="200" t="e">
        <f>Q9/J7*1000</f>
        <v>#REF!</v>
      </c>
      <c r="I4" s="200" t="e">
        <f>R9/J7*1000</f>
        <v>#REF!</v>
      </c>
      <c r="J4" s="192" t="e">
        <f>I4/H4</f>
        <v>#REF!</v>
      </c>
      <c r="K4" s="216" t="s">
        <v>162</v>
      </c>
      <c r="L4" s="221">
        <v>1190.308769708007</v>
      </c>
      <c r="M4" s="222">
        <v>1190.308769708007</v>
      </c>
      <c r="N4" s="219">
        <v>176.05030547665632</v>
      </c>
      <c r="O4" s="220">
        <v>192.08518968901751</v>
      </c>
      <c r="P4" s="216">
        <f t="shared" si="0"/>
        <v>147.90305671682395</v>
      </c>
      <c r="Q4" s="216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37" t="s">
        <v>158</v>
      </c>
      <c r="F5" s="198"/>
      <c r="H5" s="201" t="e">
        <f>O9/J7*1000</f>
        <v>#REF!</v>
      </c>
      <c r="I5" s="201" t="e">
        <f>P9/J7*1000</f>
        <v>#REF!</v>
      </c>
      <c r="J5" s="192" t="e">
        <f t="shared" ref="J5:J6" si="1">I5/H5</f>
        <v>#REF!</v>
      </c>
      <c r="K5" s="205">
        <f>L5+M5</f>
        <v>14722.214732699307</v>
      </c>
      <c r="L5" s="223">
        <f>L3+L4</f>
        <v>7361.1073663496536</v>
      </c>
      <c r="M5" s="223">
        <f>M3+M4</f>
        <v>7361.1073663496536</v>
      </c>
      <c r="N5" s="223">
        <f>N3+N4</f>
        <v>1045.5727550534434</v>
      </c>
      <c r="O5" s="223">
        <f>O3+O4</f>
        <v>1100.4081712644647</v>
      </c>
      <c r="P5" s="215">
        <f t="shared" si="0"/>
        <v>142.04014464360941</v>
      </c>
      <c r="Q5" s="215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14"/>
      <c r="F6" s="29"/>
      <c r="G6" s="156" t="e">
        <f>MATCH($G$9,#REF!,0)</f>
        <v>#REF!</v>
      </c>
      <c r="H6" s="201" t="e">
        <f>M9/G7*1000</f>
        <v>#REF!</v>
      </c>
      <c r="I6" s="201" t="e">
        <f>N9/G7*1000</f>
        <v>#REF!</v>
      </c>
      <c r="J6" s="192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38"/>
      <c r="C7" s="28"/>
      <c r="D7" s="213"/>
      <c r="E7" s="36" t="s">
        <v>9</v>
      </c>
      <c r="F7" s="29"/>
      <c r="G7" s="137" t="e">
        <f>SUBTOTAL(9,G10:G102)</f>
        <v>#REF!</v>
      </c>
      <c r="H7" s="199" t="e">
        <f>Q9/G7*1000</f>
        <v>#REF!</v>
      </c>
      <c r="I7" s="199" t="e">
        <f>R9/G7*1000</f>
        <v>#REF!</v>
      </c>
      <c r="J7" s="157" t="e">
        <f>SUBTOTAL(9,J10:J102)</f>
        <v>#REF!</v>
      </c>
      <c r="K7" s="256" t="e">
        <f>J11/G11</f>
        <v>#REF!</v>
      </c>
      <c r="L7" s="31" t="s">
        <v>155</v>
      </c>
      <c r="M7" s="160" t="s">
        <v>123</v>
      </c>
      <c r="N7" s="161" t="s">
        <v>156</v>
      </c>
      <c r="O7" s="170" t="s">
        <v>124</v>
      </c>
      <c r="P7" s="172" t="s">
        <v>125</v>
      </c>
      <c r="Q7" s="181" t="s">
        <v>126</v>
      </c>
      <c r="R7" s="182" t="s">
        <v>127</v>
      </c>
      <c r="S7" s="37" t="s">
        <v>10</v>
      </c>
      <c r="T7" s="304" t="s">
        <v>11</v>
      </c>
      <c r="U7" s="304" t="s">
        <v>12</v>
      </c>
      <c r="V7" s="224"/>
      <c r="W7" s="224" t="s">
        <v>164</v>
      </c>
    </row>
    <row r="8" spans="1:30" s="31" customFormat="1" ht="15.75" thickBot="1">
      <c r="A8" s="27"/>
      <c r="B8" s="38"/>
      <c r="C8" s="38"/>
      <c r="D8" s="38"/>
      <c r="E8" s="38"/>
      <c r="F8" s="39"/>
      <c r="G8" s="138" t="s">
        <v>13</v>
      </c>
      <c r="H8" s="139" t="s">
        <v>14</v>
      </c>
      <c r="I8" s="140" t="s">
        <v>14</v>
      </c>
      <c r="J8" s="146" t="s">
        <v>128</v>
      </c>
      <c r="K8" s="40" t="s">
        <v>122</v>
      </c>
      <c r="L8" s="159" t="s">
        <v>122</v>
      </c>
      <c r="M8" s="162" t="s">
        <v>121</v>
      </c>
      <c r="N8" s="163" t="s">
        <v>121</v>
      </c>
      <c r="O8" s="171" t="s">
        <v>121</v>
      </c>
      <c r="P8" s="173" t="s">
        <v>121</v>
      </c>
      <c r="Q8" s="183"/>
      <c r="R8" s="184"/>
      <c r="S8" s="174" t="s">
        <v>13</v>
      </c>
      <c r="T8" s="305"/>
      <c r="U8" s="305"/>
      <c r="V8" s="224"/>
      <c r="W8" s="224"/>
    </row>
    <row r="9" spans="1:30" s="31" customFormat="1" ht="47.25">
      <c r="A9" s="27"/>
      <c r="B9" s="41" t="s">
        <v>1</v>
      </c>
      <c r="C9" s="42" t="s">
        <v>3</v>
      </c>
      <c r="D9" s="43" t="s">
        <v>116</v>
      </c>
      <c r="E9" s="44" t="s">
        <v>15</v>
      </c>
      <c r="F9" s="255" t="s">
        <v>5</v>
      </c>
      <c r="G9" s="45" t="s">
        <v>108</v>
      </c>
      <c r="H9" s="141" t="s">
        <v>177</v>
      </c>
      <c r="I9" s="141" t="s">
        <v>178</v>
      </c>
      <c r="J9" s="154" t="s">
        <v>120</v>
      </c>
      <c r="K9" s="155" t="s">
        <v>179</v>
      </c>
      <c r="L9" s="155" t="s">
        <v>180</v>
      </c>
      <c r="M9" s="164" t="e">
        <f t="shared" ref="M9:S9" si="2">SUBTOTAL(9,M10:M102)</f>
        <v>#REF!</v>
      </c>
      <c r="N9" s="165" t="e">
        <f t="shared" si="2"/>
        <v>#REF!</v>
      </c>
      <c r="O9" s="164" t="e">
        <f t="shared" si="2"/>
        <v>#REF!</v>
      </c>
      <c r="P9" s="165" t="e">
        <f t="shared" si="2"/>
        <v>#REF!</v>
      </c>
      <c r="Q9" s="185" t="e">
        <f t="shared" si="2"/>
        <v>#REF!</v>
      </c>
      <c r="R9" s="186" t="e">
        <f t="shared" si="2"/>
        <v>#REF!</v>
      </c>
      <c r="S9" s="175" t="e">
        <f t="shared" si="2"/>
        <v>#REF!</v>
      </c>
      <c r="T9" s="306"/>
      <c r="U9" s="306"/>
      <c r="V9" s="224"/>
      <c r="W9" s="224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4">
        <f>'-------НОВАЯ БАЗА'!G7</f>
        <v>4632024035</v>
      </c>
      <c r="G10" s="147" t="e">
        <f>VLOOKUP(A10,'-------НОВАЯ БАЗА'!$A$6:$AG$487,6+MATCH($G$9,#REF!,0),0)</f>
        <v>#REF!</v>
      </c>
      <c r="H10" s="142">
        <f>VLOOKUP(A10,'-------НОВАЯ БАЗА'!$A$6:$AG$487,7+MATCH($H$9,СПИСОК_СТОЛБЦОВ_2,0),0)</f>
        <v>0</v>
      </c>
      <c r="I10" s="148">
        <f>VLOOKUP(A10,'-------НОВАЯ БАЗА'!$A$6:$AG$487,7+MATCH($I$9,СПИСОК_СТОЛБЦОВ_2,0),0)</f>
        <v>0</v>
      </c>
      <c r="J10" s="49" t="e">
        <f>VLOOKUP(A10,'-------НОВАЯ БАЗА'!$A$6:$AG$487,13+MATCH($J$9,СПИСОК_СТОЛБЦОВ_2,0),0)</f>
        <v>#REF!</v>
      </c>
      <c r="K10" s="50">
        <f>VLOOKUP(A10,'-------НОВАЯ БАЗА'!$A$6:$AG$487,7+MATCH($K$9,СПИСОК_СТОЛБЦОВ_2,0),0)</f>
        <v>0</v>
      </c>
      <c r="L10" s="51" t="str">
        <f>VLOOKUP(A10,'-------НОВАЯ БАЗА'!$A$6:$AG$487,7+MATCH($L$9,СПИСОК_СТОЛБЦОВ_2,0),0)</f>
        <v>-</v>
      </c>
      <c r="M10" s="166" t="e">
        <f t="shared" ref="M10:M68" si="3">G10*H10/1000</f>
        <v>#REF!</v>
      </c>
      <c r="N10" s="167" t="e">
        <f t="shared" ref="N10:N68" si="4">G10*I10/1000</f>
        <v>#REF!</v>
      </c>
      <c r="O10" s="166" t="e">
        <f t="shared" ref="O10:O68" si="5">J10*K10/1000</f>
        <v>#REF!</v>
      </c>
      <c r="P10" s="167" t="e">
        <f t="shared" ref="P10:P68" si="6">J10*L10/1000</f>
        <v>#REF!</v>
      </c>
      <c r="Q10" s="158" t="e">
        <f t="shared" ref="Q10:R25" si="7">M10+O10</f>
        <v>#REF!</v>
      </c>
      <c r="R10" s="176" t="e">
        <f t="shared" si="7"/>
        <v>#REF!</v>
      </c>
      <c r="S10" s="52" t="e">
        <f>G10</f>
        <v>#REF!</v>
      </c>
      <c r="T10" s="178" t="e">
        <f>R10/Q10</f>
        <v>#REF!</v>
      </c>
      <c r="U10" s="204" t="s">
        <v>16</v>
      </c>
      <c r="V10" s="224" t="e">
        <f>Q10/J10*1000</f>
        <v>#REF!</v>
      </c>
      <c r="W10" s="225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4">
        <f>'-------НОВАЯ БАЗА'!G9</f>
        <v>4632024035</v>
      </c>
      <c r="G11" s="147" t="e">
        <f>VLOOKUP(A11,'-------НОВАЯ БАЗА'!$A$6:$AG$487,6+MATCH($G$9,#REF!,0),0)</f>
        <v>#REF!</v>
      </c>
      <c r="H11" s="142">
        <f>VLOOKUP(A11,'-------НОВАЯ БАЗА'!$A$6:$AG$487,7+MATCH($H$9,СПИСОК_СТОЛБЦОВ_2,0),0)</f>
        <v>2357.63</v>
      </c>
      <c r="I11" s="148">
        <f>VLOOKUP(A11,'-------НОВАЯ БАЗА'!$A$6:$AG$487,7+MATCH($I$9,СПИСОК_СТОЛБЦОВ_2,0),0)</f>
        <v>2734.85</v>
      </c>
      <c r="J11" s="49" t="e">
        <f>VLOOKUP(A11,'-------НОВАЯ БАЗА'!$A$6:$AG$487,13+MATCH($J$9,СПИСОК_СТОЛБЦОВ_2,0),0)</f>
        <v>#REF!</v>
      </c>
      <c r="K11" s="50">
        <f>VLOOKUP(A11,'-------НОВАЯ БАЗА'!$A$6:$AG$487,7+MATCH($K$9,СПИСОК_СТОЛБЦОВ_2,0),0)</f>
        <v>78.336199999999991</v>
      </c>
      <c r="L11" s="51">
        <f>VLOOKUP(A11,'-------НОВАЯ БАЗА'!$A$6:$AG$487,7+MATCH($L$9,СПИСОК_СТОЛБЦОВ_2,0),0)</f>
        <v>105.82279999999999</v>
      </c>
      <c r="M11" s="166" t="e">
        <f t="shared" si="3"/>
        <v>#REF!</v>
      </c>
      <c r="N11" s="167" t="e">
        <f t="shared" si="4"/>
        <v>#REF!</v>
      </c>
      <c r="O11" s="166" t="e">
        <f t="shared" si="5"/>
        <v>#REF!</v>
      </c>
      <c r="P11" s="167" t="e">
        <f t="shared" si="6"/>
        <v>#REF!</v>
      </c>
      <c r="Q11" s="158" t="e">
        <f t="shared" si="7"/>
        <v>#REF!</v>
      </c>
      <c r="R11" s="176" t="e">
        <f t="shared" si="7"/>
        <v>#REF!</v>
      </c>
      <c r="S11" s="52" t="e">
        <f t="shared" ref="S11:S68" si="8">G11</f>
        <v>#REF!</v>
      </c>
      <c r="T11" s="178" t="e">
        <f t="shared" ref="T11:T56" si="9">R11/Q11</f>
        <v>#REF!</v>
      </c>
      <c r="U11" s="178" t="s">
        <v>16</v>
      </c>
      <c r="V11" s="224" t="e">
        <f t="shared" ref="V11:V33" si="10">Q11/J11*1000</f>
        <v>#REF!</v>
      </c>
      <c r="W11" s="224" t="e">
        <f t="shared" ref="W11:W33" si="11">R11/J11*1000</f>
        <v>#REF!</v>
      </c>
      <c r="AB11" s="31" t="s">
        <v>5</v>
      </c>
      <c r="AC11" s="31" t="s">
        <v>131</v>
      </c>
      <c r="AD11" s="31" t="s">
        <v>132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4">
        <f>'-------НОВАЯ БАЗА'!G11</f>
        <v>4633037132</v>
      </c>
      <c r="G12" s="147" t="e">
        <f>VLOOKUP(A12,'-------НОВАЯ БАЗА'!$A$6:$AG$487,6+MATCH($G$9,#REF!,0),0)</f>
        <v>#REF!</v>
      </c>
      <c r="H12" s="142">
        <f>VLOOKUP(A12,'-------НОВАЯ БАЗА'!$A$6:$AG$487,7+MATCH($H$9,СПИСОК_СТОЛБЦОВ_2,0),0)</f>
        <v>3193.69</v>
      </c>
      <c r="I12" s="148">
        <f>VLOOKUP(A12,'-------НОВАЯ БАЗА'!$A$6:$AG$487,7+MATCH($I$9,СПИСОК_СТОЛБЦОВ_2,0),0)</f>
        <v>3711.06</v>
      </c>
      <c r="J12" s="49" t="e">
        <f>VLOOKUP(A12,'-------НОВАЯ БАЗА'!$A$6:$AG$487,13+MATCH($J$9,СПИСОК_СТОЛБЦОВ_2,0),0)</f>
        <v>#REF!</v>
      </c>
      <c r="K12" s="50">
        <f>VLOOKUP(A12,'-------НОВАЯ БАЗА'!$A$6:$AG$487,7+MATCH($K$9,СПИСОК_СТОЛБЦОВ_2,0),0)</f>
        <v>0</v>
      </c>
      <c r="L12" s="51">
        <f>VLOOKUP(A12,'-------НОВАЯ БАЗА'!$A$6:$AG$487,7+MATCH($L$9,СПИСОК_СТОЛБЦОВ_2,0),0)</f>
        <v>0</v>
      </c>
      <c r="M12" s="166" t="e">
        <f t="shared" si="3"/>
        <v>#REF!</v>
      </c>
      <c r="N12" s="167" t="e">
        <f t="shared" si="4"/>
        <v>#REF!</v>
      </c>
      <c r="O12" s="166" t="e">
        <f t="shared" si="5"/>
        <v>#REF!</v>
      </c>
      <c r="P12" s="167" t="e">
        <f t="shared" si="6"/>
        <v>#REF!</v>
      </c>
      <c r="Q12" s="158" t="e">
        <f t="shared" si="7"/>
        <v>#REF!</v>
      </c>
      <c r="R12" s="176" t="e">
        <f t="shared" si="7"/>
        <v>#REF!</v>
      </c>
      <c r="S12" s="52" t="e">
        <f t="shared" si="8"/>
        <v>#REF!</v>
      </c>
      <c r="T12" s="178" t="e">
        <f t="shared" si="9"/>
        <v>#REF!</v>
      </c>
      <c r="U12" s="53" t="s">
        <v>17</v>
      </c>
      <c r="V12" s="224" t="e">
        <f t="shared" si="10"/>
        <v>#REF!</v>
      </c>
      <c r="W12" s="224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4">
        <f>'-------НОВАЯ БАЗА'!G13</f>
        <v>4633037132</v>
      </c>
      <c r="G13" s="147" t="e">
        <f>VLOOKUP(A13,'-------НОВАЯ БАЗА'!$A$6:$AG$487,6+MATCH($G$9,#REF!,0),0)</f>
        <v>#REF!</v>
      </c>
      <c r="H13" s="142">
        <f>VLOOKUP(A13,'-------НОВАЯ БАЗА'!$A$6:$AG$487,7+MATCH($H$9,СПИСОК_СТОЛБЦОВ_2,0),0)</f>
        <v>3193.69</v>
      </c>
      <c r="I13" s="148">
        <f>VLOOKUP(A13,'-------НОВАЯ БАЗА'!$A$6:$AG$487,7+MATCH($I$9,СПИСОК_СТОЛБЦОВ_2,0),0)</f>
        <v>3711.06</v>
      </c>
      <c r="J13" s="49" t="e">
        <f>VLOOKUP(A13,'-------НОВАЯ БАЗА'!$A$6:$AG$487,13+MATCH($J$9,СПИСОК_СТОЛБЦОВ_2,0),0)</f>
        <v>#REF!</v>
      </c>
      <c r="K13" s="50">
        <f>VLOOKUP(A13,'-------НОВАЯ БАЗА'!$A$6:$AG$487,7+MATCH($K$9,СПИСОК_СТОЛБЦОВ_2,0),0)</f>
        <v>84.84</v>
      </c>
      <c r="L13" s="51">
        <f>VLOOKUP(A13,'-------НОВАЯ БАЗА'!$A$6:$AG$487,7+MATCH($L$9,СПИСОК_СТОЛБЦОВ_2,0),0)</f>
        <v>114.47</v>
      </c>
      <c r="M13" s="166" t="e">
        <f t="shared" si="3"/>
        <v>#REF!</v>
      </c>
      <c r="N13" s="167" t="e">
        <f t="shared" si="4"/>
        <v>#REF!</v>
      </c>
      <c r="O13" s="166" t="e">
        <f t="shared" si="5"/>
        <v>#REF!</v>
      </c>
      <c r="P13" s="167" t="e">
        <f t="shared" si="6"/>
        <v>#REF!</v>
      </c>
      <c r="Q13" s="158" t="e">
        <f t="shared" si="7"/>
        <v>#REF!</v>
      </c>
      <c r="R13" s="176" t="e">
        <f t="shared" si="7"/>
        <v>#REF!</v>
      </c>
      <c r="S13" s="52" t="e">
        <f t="shared" si="8"/>
        <v>#REF!</v>
      </c>
      <c r="T13" s="178" t="e">
        <f t="shared" si="9"/>
        <v>#REF!</v>
      </c>
      <c r="U13" s="178" t="s">
        <v>17</v>
      </c>
      <c r="V13" s="224" t="e">
        <f t="shared" si="10"/>
        <v>#REF!</v>
      </c>
      <c r="W13" s="224" t="e">
        <f t="shared" si="11"/>
        <v>#REF!</v>
      </c>
      <c r="AB13" s="31">
        <v>7721632827</v>
      </c>
      <c r="AC13" s="31" t="s">
        <v>133</v>
      </c>
      <c r="AD13" s="31" t="s">
        <v>134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4">
        <f>'-------НОВАЯ БАЗА'!G15</f>
        <v>4633037132</v>
      </c>
      <c r="G14" s="147" t="e">
        <f>VLOOKUP(A14,'-------НОВАЯ БАЗА'!$A$6:$AG$487,6+MATCH($G$9,#REF!,0),0)</f>
        <v>#REF!</v>
      </c>
      <c r="H14" s="142">
        <f>VLOOKUP(A14,'-------НОВАЯ БАЗА'!$A$6:$AG$487,7+MATCH($H$9,СПИСОК_СТОЛБЦОВ_2,0),0)</f>
        <v>2585.9</v>
      </c>
      <c r="I14" s="148">
        <f>VLOOKUP(A14,'-------НОВАЯ БАЗА'!$A$6:$AG$487,7+MATCH($I$9,СПИСОК_СТОЛБЦОВ_2,0),0)</f>
        <v>3046.19</v>
      </c>
      <c r="J14" s="49" t="e">
        <f>VLOOKUP(A14,'-------НОВАЯ БАЗА'!$A$6:$AG$487,13+MATCH($J$9,СПИСОК_СТОЛБЦОВ_2,0),0)</f>
        <v>#REF!</v>
      </c>
      <c r="K14" s="50">
        <f>VLOOKUP(A14,'-------НОВАЯ БАЗА'!$A$6:$AG$487,7+MATCH($K$9,СПИСОК_СТОЛБЦОВ_2,0),0)</f>
        <v>84.84</v>
      </c>
      <c r="L14" s="51">
        <f>VLOOKUP(A14,'-------НОВАЯ БАЗА'!$A$6:$AG$487,7+MATCH($L$9,СПИСОК_СТОЛБЦОВ_2,0),0)</f>
        <v>114.47</v>
      </c>
      <c r="M14" s="166" t="e">
        <f t="shared" si="3"/>
        <v>#REF!</v>
      </c>
      <c r="N14" s="167" t="e">
        <f t="shared" si="4"/>
        <v>#REF!</v>
      </c>
      <c r="O14" s="166" t="e">
        <f t="shared" si="5"/>
        <v>#REF!</v>
      </c>
      <c r="P14" s="167" t="e">
        <f t="shared" si="6"/>
        <v>#REF!</v>
      </c>
      <c r="Q14" s="158" t="e">
        <f t="shared" si="7"/>
        <v>#REF!</v>
      </c>
      <c r="R14" s="176" t="e">
        <f t="shared" si="7"/>
        <v>#REF!</v>
      </c>
      <c r="S14" s="52" t="e">
        <f t="shared" si="8"/>
        <v>#REF!</v>
      </c>
      <c r="T14" s="178" t="e">
        <f t="shared" si="9"/>
        <v>#REF!</v>
      </c>
      <c r="U14" s="178" t="s">
        <v>17</v>
      </c>
      <c r="V14" s="224" t="e">
        <f t="shared" si="10"/>
        <v>#REF!</v>
      </c>
      <c r="W14" s="224" t="e">
        <f t="shared" si="11"/>
        <v>#REF!</v>
      </c>
      <c r="AB14" s="31">
        <v>4621009099</v>
      </c>
      <c r="AC14" s="31" t="s">
        <v>136</v>
      </c>
      <c r="AD14" s="31" t="s">
        <v>135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4">
        <f>'-------НОВАЯ БАЗА'!G17</f>
        <v>4632024035</v>
      </c>
      <c r="G15" s="147" t="e">
        <f>VLOOKUP(A15,'-------НОВАЯ БАЗА'!$A$6:$AG$487,6+MATCH($G$9,#REF!,0),0)</f>
        <v>#REF!</v>
      </c>
      <c r="H15" s="142">
        <f>VLOOKUP(A15,'-------НОВАЯ БАЗА'!$A$6:$AG$487,7+MATCH($H$9,СПИСОК_СТОЛБЦОВ_2,0),0)</f>
        <v>0</v>
      </c>
      <c r="I15" s="148">
        <f>VLOOKUP(A15,'-------НОВАЯ БАЗА'!$A$6:$AG$487,7+MATCH($I$9,СПИСОК_СТОЛБЦОВ_2,0),0)</f>
        <v>0</v>
      </c>
      <c r="J15" s="49" t="e">
        <f>VLOOKUP(A15,'-------НОВАЯ БАЗА'!$A$6:$AG$487,13+MATCH($J$9,СПИСОК_СТОЛБЦОВ_2,0),0)</f>
        <v>#REF!</v>
      </c>
      <c r="K15" s="50">
        <f>VLOOKUP(A15,'-------НОВАЯ БАЗА'!$A$6:$AG$487,7+MATCH($K$9,СПИСОК_СТОЛБЦОВ_2,0),0)</f>
        <v>78.336199999999991</v>
      </c>
      <c r="L15" s="51">
        <f>VLOOKUP(A15,'-------НОВАЯ БАЗА'!$A$6:$AG$487,7+MATCH($L$9,СПИСОК_СТОЛБЦОВ_2,0),0)</f>
        <v>105.82279999999999</v>
      </c>
      <c r="M15" s="166" t="e">
        <f t="shared" si="3"/>
        <v>#REF!</v>
      </c>
      <c r="N15" s="167" t="e">
        <f t="shared" si="4"/>
        <v>#REF!</v>
      </c>
      <c r="O15" s="166" t="e">
        <f t="shared" si="5"/>
        <v>#REF!</v>
      </c>
      <c r="P15" s="167" t="e">
        <f t="shared" si="6"/>
        <v>#REF!</v>
      </c>
      <c r="Q15" s="158" t="e">
        <f t="shared" si="7"/>
        <v>#REF!</v>
      </c>
      <c r="R15" s="176" t="e">
        <f t="shared" si="7"/>
        <v>#REF!</v>
      </c>
      <c r="S15" s="52" t="e">
        <f t="shared" si="8"/>
        <v>#REF!</v>
      </c>
      <c r="T15" s="178" t="e">
        <f t="shared" si="9"/>
        <v>#REF!</v>
      </c>
      <c r="U15" s="204" t="s">
        <v>16</v>
      </c>
      <c r="V15" s="224" t="e">
        <f t="shared" si="10"/>
        <v>#REF!</v>
      </c>
      <c r="W15" s="224" t="e">
        <f t="shared" si="11"/>
        <v>#REF!</v>
      </c>
      <c r="AB15" s="31">
        <v>4633022993</v>
      </c>
      <c r="AC15" s="31" t="s">
        <v>137</v>
      </c>
      <c r="AD15" s="31" t="s">
        <v>135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4">
        <f>'-------НОВАЯ БАЗА'!G19</f>
        <v>4611016308</v>
      </c>
      <c r="G16" s="147" t="e">
        <f>VLOOKUP(A16,'-------НОВАЯ БАЗА'!$A$6:$AG$487,6+MATCH($G$9,#REF!,0),0)</f>
        <v>#REF!</v>
      </c>
      <c r="H16" s="142">
        <f>VLOOKUP(A16,'-------НОВАЯ БАЗА'!$A$6:$AG$487,7+MATCH($H$9,СПИСОК_СТОЛБЦОВ_2,0),0)</f>
        <v>2464.71</v>
      </c>
      <c r="I16" s="148">
        <f>VLOOKUP(A16,'-------НОВАЯ БАЗА'!$A$6:$AG$487,7+MATCH($I$9,СПИСОК_СТОЛБЦОВ_2,0),0)</f>
        <v>2863.99</v>
      </c>
      <c r="J16" s="49" t="e">
        <f>VLOOKUP(A16,'-------НОВАЯ БАЗА'!$A$6:$AG$487,13+MATCH($J$9,СПИСОК_СТОЛБЦОВ_2,0),0)</f>
        <v>#REF!</v>
      </c>
      <c r="K16" s="50">
        <f>VLOOKUP(A16,'-------НОВАЯ БАЗА'!$A$6:$AG$487,7+MATCH($K$9,СПИСОК_СТОЛБЦОВ_2,0),0)</f>
        <v>57.620599999999996</v>
      </c>
      <c r="L16" s="51">
        <f>VLOOKUP(A16,'-------НОВАЯ БАЗА'!$A$6:$AG$487,7+MATCH($L$9,СПИСОК_СТОЛБЦОВ_2,0),0)</f>
        <v>63.696199999999997</v>
      </c>
      <c r="M16" s="166" t="e">
        <f t="shared" si="3"/>
        <v>#REF!</v>
      </c>
      <c r="N16" s="167" t="e">
        <f t="shared" si="4"/>
        <v>#REF!</v>
      </c>
      <c r="O16" s="166" t="e">
        <f t="shared" si="5"/>
        <v>#REF!</v>
      </c>
      <c r="P16" s="167" t="e">
        <f t="shared" si="6"/>
        <v>#REF!</v>
      </c>
      <c r="Q16" s="158" t="e">
        <f t="shared" si="7"/>
        <v>#REF!</v>
      </c>
      <c r="R16" s="176" t="e">
        <f t="shared" si="7"/>
        <v>#REF!</v>
      </c>
      <c r="S16" s="52" t="e">
        <f t="shared" si="8"/>
        <v>#REF!</v>
      </c>
      <c r="T16" s="178" t="e">
        <f t="shared" si="9"/>
        <v>#REF!</v>
      </c>
      <c r="U16" s="254" t="s">
        <v>16</v>
      </c>
      <c r="V16" s="224" t="e">
        <f t="shared" si="10"/>
        <v>#REF!</v>
      </c>
      <c r="W16" s="224" t="e">
        <f t="shared" si="11"/>
        <v>#REF!</v>
      </c>
      <c r="AB16" s="31">
        <v>4620001192</v>
      </c>
      <c r="AC16" s="31" t="s">
        <v>138</v>
      </c>
      <c r="AD16" s="31" t="s">
        <v>134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>
        <f>'-------НОВАЯ БАЗА'!D21</f>
        <v>0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4">
        <f>'-------НОВАЯ БАЗА'!G21</f>
        <v>7729314745</v>
      </c>
      <c r="G17" s="147" t="e">
        <f>VLOOKUP(A17,'-------НОВАЯ БАЗА'!$A$6:$AG$487,6+MATCH($G$9,#REF!,0),0)</f>
        <v>#REF!</v>
      </c>
      <c r="H17" s="142">
        <f>VLOOKUP(A17,'-------НОВАЯ БАЗА'!$A$6:$AG$487,7+MATCH($H$9,СПИСОК_СТОЛБЦОВ_2,0),0)</f>
        <v>1930.27</v>
      </c>
      <c r="I17" s="148">
        <f>VLOOKUP(A17,'-------НОВАЯ БАЗА'!$A$6:$AG$487,7+MATCH($I$9,СПИСОК_СТОЛБЦОВ_2,0),0)</f>
        <v>2242.79</v>
      </c>
      <c r="J17" s="49" t="e">
        <f>VLOOKUP(A17,'-------НОВАЯ БАЗА'!$A$6:$AG$487,13+MATCH($J$9,СПИСОК_СТОЛБЦОВ_2,0),0)</f>
        <v>#REF!</v>
      </c>
      <c r="K17" s="50">
        <f>VLOOKUP(A17,'-------НОВАЯ БАЗА'!$A$6:$AG$487,7+MATCH($K$9,СПИСОК_СТОЛБЦОВ_2,0),0)</f>
        <v>39.42</v>
      </c>
      <c r="L17" s="51">
        <f>VLOOKUP(A17,'-------НОВАЯ БАЗА'!$A$6:$AG$487,7+MATCH($L$9,СПИСОК_СТОЛБЦОВ_2,0),0)</f>
        <v>46.36</v>
      </c>
      <c r="M17" s="166" t="e">
        <f t="shared" si="3"/>
        <v>#REF!</v>
      </c>
      <c r="N17" s="167" t="e">
        <f t="shared" si="4"/>
        <v>#REF!</v>
      </c>
      <c r="O17" s="166" t="e">
        <f t="shared" si="5"/>
        <v>#REF!</v>
      </c>
      <c r="P17" s="167" t="e">
        <f t="shared" si="6"/>
        <v>#REF!</v>
      </c>
      <c r="Q17" s="158" t="e">
        <f t="shared" si="7"/>
        <v>#REF!</v>
      </c>
      <c r="R17" s="176" t="e">
        <f t="shared" si="7"/>
        <v>#REF!</v>
      </c>
      <c r="S17" s="52" t="e">
        <f t="shared" si="8"/>
        <v>#REF!</v>
      </c>
      <c r="T17" s="178" t="e">
        <f t="shared" si="9"/>
        <v>#REF!</v>
      </c>
      <c r="U17" s="178" t="s">
        <v>16</v>
      </c>
      <c r="V17" s="224" t="e">
        <f t="shared" si="10"/>
        <v>#REF!</v>
      </c>
      <c r="W17" s="224" t="e">
        <f t="shared" si="11"/>
        <v>#REF!</v>
      </c>
      <c r="X17" s="31"/>
      <c r="Y17" s="31"/>
      <c r="Z17" s="31"/>
      <c r="AB17" s="31">
        <v>4630001280</v>
      </c>
      <c r="AC17" s="31" t="s">
        <v>139</v>
      </c>
      <c r="AD17" s="31" t="s">
        <v>134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 t="e">
        <f>'-------НОВАЯ БАЗА'!D23</f>
        <v>#REF!</v>
      </c>
      <c r="D18" s="48" t="e">
        <f>'-------НОВАЯ БАЗА'!E23</f>
        <v>#REF!</v>
      </c>
      <c r="E18" s="48" t="str">
        <f>'-------НОВАЯ БАЗА'!F23</f>
        <v xml:space="preserve">МУП "Курские городские коммунальные тепловые сети"
</v>
      </c>
      <c r="F18" s="144">
        <f>'-------НОВАЯ БАЗА'!G23</f>
        <v>6829012680</v>
      </c>
      <c r="G18" s="147" t="e">
        <f>VLOOKUP(A18,'-------НОВАЯ БАЗА'!$A$6:$AG$487,6+MATCH($G$9,#REF!,0),0)</f>
        <v>#REF!</v>
      </c>
      <c r="H18" s="142" t="e">
        <f>VLOOKUP(A18,'-------НОВАЯ БАЗА'!$A$6:$AG$487,7+MATCH($H$9,СПИСОК_СТОЛБЦОВ_2,0),0)</f>
        <v>#REF!</v>
      </c>
      <c r="I18" s="148" t="e">
        <f>VLOOKUP(A18,'-------НОВАЯ БАЗА'!$A$6:$AG$487,7+MATCH($I$9,СПИСОК_СТОЛБЦОВ_2,0),0)</f>
        <v>#REF!</v>
      </c>
      <c r="J18" s="49" t="e">
        <f>VLOOKUP(A18,'-------НОВАЯ БАЗА'!$A$6:$AG$487,13+MATCH($J$9,СПИСОК_СТОЛБЦОВ_2,0),0)</f>
        <v>#REF!</v>
      </c>
      <c r="K18" s="50" t="e">
        <f>VLOOKUP(A18,'-------НОВАЯ БАЗА'!$A$6:$AG$487,7+MATCH($K$9,СПИСОК_СТОЛБЦОВ_2,0),0)</f>
        <v>#REF!</v>
      </c>
      <c r="L18" s="51" t="e">
        <f>VLOOKUP(A18,'-------НОВАЯ БАЗА'!$A$6:$AG$487,7+MATCH($L$9,СПИСОК_СТОЛБЦОВ_2,0),0)</f>
        <v>#REF!</v>
      </c>
      <c r="M18" s="166" t="e">
        <f t="shared" si="3"/>
        <v>#REF!</v>
      </c>
      <c r="N18" s="167" t="e">
        <f t="shared" si="4"/>
        <v>#REF!</v>
      </c>
      <c r="O18" s="166" t="e">
        <f t="shared" si="5"/>
        <v>#REF!</v>
      </c>
      <c r="P18" s="167" t="e">
        <f t="shared" si="6"/>
        <v>#REF!</v>
      </c>
      <c r="Q18" s="158" t="e">
        <f t="shared" si="7"/>
        <v>#REF!</v>
      </c>
      <c r="R18" s="176" t="e">
        <f t="shared" si="7"/>
        <v>#REF!</v>
      </c>
      <c r="S18" s="52" t="e">
        <f t="shared" si="8"/>
        <v>#REF!</v>
      </c>
      <c r="T18" s="178" t="e">
        <f t="shared" si="9"/>
        <v>#REF!</v>
      </c>
      <c r="U18" s="53" t="s">
        <v>16</v>
      </c>
      <c r="V18" s="224" t="e">
        <f t="shared" si="10"/>
        <v>#REF!</v>
      </c>
      <c r="W18" s="224" t="e">
        <f t="shared" si="11"/>
        <v>#REF!</v>
      </c>
      <c r="X18" s="31"/>
      <c r="Y18" s="31"/>
      <c r="Z18" s="31"/>
      <c r="AB18" s="55">
        <v>4632121159</v>
      </c>
      <c r="AC18" s="55" t="s">
        <v>140</v>
      </c>
      <c r="AD18" s="55" t="s">
        <v>134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4">
        <f>'-------НОВАЯ БАЗА'!G25</f>
        <v>4632024035</v>
      </c>
      <c r="G19" s="147" t="e">
        <f>VLOOKUP(A19,'-------НОВАЯ БАЗА'!$A$6:$AG$487,6+MATCH($G$9,#REF!,0),0)</f>
        <v>#REF!</v>
      </c>
      <c r="H19" s="142">
        <f>VLOOKUP(A19,'-------НОВАЯ БАЗА'!$A$6:$AG$487,7+MATCH($H$9,СПИСОК_СТОЛБЦОВ_2,0),0)</f>
        <v>0</v>
      </c>
      <c r="I19" s="148">
        <f>VLOOKUP(A19,'-------НОВАЯ БАЗА'!$A$6:$AG$487,7+MATCH($I$9,СПИСОК_СТОЛБЦОВ_2,0),0)</f>
        <v>0</v>
      </c>
      <c r="J19" s="49" t="e">
        <f>VLOOKUP(A19,'-------НОВАЯ БАЗА'!$A$6:$AG$487,13+MATCH($J$9,СПИСОК_СТОЛБЦОВ_2,0),0)</f>
        <v>#REF!</v>
      </c>
      <c r="K19" s="50">
        <f>VLOOKUP(A19,'-------НОВАЯ БАЗА'!$A$6:$AG$487,7+MATCH($K$9,СПИСОК_СТОЛБЦОВ_2,0),0)</f>
        <v>0</v>
      </c>
      <c r="L19" s="51">
        <f>VLOOKUP(A19,'-------НОВАЯ БАЗА'!$A$6:$AG$487,7+MATCH($L$9,СПИСОК_СТОЛБЦОВ_2,0),0)</f>
        <v>0</v>
      </c>
      <c r="M19" s="166" t="e">
        <f t="shared" si="3"/>
        <v>#REF!</v>
      </c>
      <c r="N19" s="167" t="e">
        <f t="shared" si="4"/>
        <v>#REF!</v>
      </c>
      <c r="O19" s="166" t="e">
        <f t="shared" si="5"/>
        <v>#REF!</v>
      </c>
      <c r="P19" s="167" t="e">
        <f t="shared" si="6"/>
        <v>#REF!</v>
      </c>
      <c r="Q19" s="158" t="e">
        <f t="shared" si="7"/>
        <v>#REF!</v>
      </c>
      <c r="R19" s="176" t="e">
        <f t="shared" si="7"/>
        <v>#REF!</v>
      </c>
      <c r="S19" s="52" t="e">
        <f t="shared" si="8"/>
        <v>#REF!</v>
      </c>
      <c r="T19" s="178" t="e">
        <f t="shared" si="9"/>
        <v>#REF!</v>
      </c>
      <c r="U19" s="204" t="s">
        <v>16</v>
      </c>
      <c r="V19" s="224" t="e">
        <f t="shared" si="10"/>
        <v>#REF!</v>
      </c>
      <c r="W19" s="224" t="e">
        <f t="shared" si="11"/>
        <v>#REF!</v>
      </c>
      <c r="AB19" s="31">
        <v>4632000330</v>
      </c>
      <c r="AC19" s="31" t="s">
        <v>141</v>
      </c>
      <c r="AD19" s="31" t="s">
        <v>134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4">
        <f>'-------НОВАЯ БАЗА'!G27</f>
        <v>4632024035</v>
      </c>
      <c r="G20" s="147" t="e">
        <f>VLOOKUP(A20,'-------НОВАЯ БАЗА'!$A$6:$AG$487,6+MATCH($G$9,#REF!,0),0)</f>
        <v>#REF!</v>
      </c>
      <c r="H20" s="142">
        <f>VLOOKUP(A20,'-------НОВАЯ БАЗА'!$A$6:$AG$487,7+MATCH($H$9,СПИСОК_СТОЛБЦОВ_2,0),0)</f>
        <v>0</v>
      </c>
      <c r="I20" s="148">
        <f>VLOOKUP(A20,'-------НОВАЯ БАЗА'!$A$6:$AG$487,7+MATCH($I$9,СПИСОК_СТОЛБЦОВ_2,0),0)</f>
        <v>0</v>
      </c>
      <c r="J20" s="49" t="e">
        <f>VLOOKUP(A20,'-------НОВАЯ БАЗА'!$A$6:$AG$487,13+MATCH($J$9,СПИСОК_СТОЛБЦОВ_2,0),0)</f>
        <v>#REF!</v>
      </c>
      <c r="K20" s="50">
        <f>VLOOKUP(A20,'-------НОВАЯ БАЗА'!$A$6:$AG$487,7+MATCH($K$9,СПИСОК_СТОЛБЦОВ_2,0),0)</f>
        <v>0</v>
      </c>
      <c r="L20" s="51">
        <f>VLOOKUP(A20,'-------НОВАЯ БАЗА'!$A$6:$AG$487,7+MATCH($L$9,СПИСОК_СТОЛБЦОВ_2,0),0)</f>
        <v>0</v>
      </c>
      <c r="M20" s="166" t="e">
        <f t="shared" si="3"/>
        <v>#REF!</v>
      </c>
      <c r="N20" s="167" t="e">
        <f t="shared" si="4"/>
        <v>#REF!</v>
      </c>
      <c r="O20" s="166" t="e">
        <f t="shared" si="5"/>
        <v>#REF!</v>
      </c>
      <c r="P20" s="167" t="e">
        <f t="shared" si="6"/>
        <v>#REF!</v>
      </c>
      <c r="Q20" s="158" t="e">
        <f t="shared" si="7"/>
        <v>#REF!</v>
      </c>
      <c r="R20" s="176" t="e">
        <f t="shared" si="7"/>
        <v>#REF!</v>
      </c>
      <c r="S20" s="52" t="e">
        <f t="shared" si="8"/>
        <v>#REF!</v>
      </c>
      <c r="T20" s="178" t="e">
        <f t="shared" si="9"/>
        <v>#REF!</v>
      </c>
      <c r="U20" s="178" t="s">
        <v>16</v>
      </c>
      <c r="V20" s="224" t="e">
        <f t="shared" si="10"/>
        <v>#REF!</v>
      </c>
      <c r="W20" s="224" t="e">
        <f t="shared" si="11"/>
        <v>#REF!</v>
      </c>
      <c r="AB20" s="31">
        <v>4623002116</v>
      </c>
      <c r="AC20" s="31" t="s">
        <v>142</v>
      </c>
      <c r="AD20" s="31" t="s">
        <v>135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4">
        <f>'-------НОВАЯ БАЗА'!G29</f>
        <v>461109152080</v>
      </c>
      <c r="G21" s="147" t="e">
        <f>VLOOKUP(A21,'-------НОВАЯ БАЗА'!$A$6:$AG$487,6+MATCH($G$9,#REF!,0),0)</f>
        <v>#REF!</v>
      </c>
      <c r="H21" s="142">
        <f>VLOOKUP(A21,'-------НОВАЯ БАЗА'!$A$6:$AG$487,7+MATCH($H$9,СПИСОК_СТОЛБЦОВ_2,0),0)</f>
        <v>2507.09</v>
      </c>
      <c r="I21" s="148">
        <f>VLOOKUP(A21,'-------НОВАЯ БАЗА'!$A$6:$AG$487,7+MATCH($I$9,СПИСОК_СТОЛБЦОВ_2,0),0)</f>
        <v>2913.24</v>
      </c>
      <c r="J21" s="49" t="e">
        <f>VLOOKUP(A21,'-------НОВАЯ БАЗА'!$A$6:$AG$487,13+MATCH($J$9,СПИСОК_СТОЛБЦОВ_2,0),0)</f>
        <v>#REF!</v>
      </c>
      <c r="K21" s="50">
        <f>VLOOKUP(A21,'-------НОВАЯ БАЗА'!$A$6:$AG$487,7+MATCH($K$9,СПИСОК_СТОЛБЦОВ_2,0),0)</f>
        <v>15.68</v>
      </c>
      <c r="L21" s="51">
        <f>VLOOKUP(A21,'-------НОВАЯ БАЗА'!$A$6:$AG$487,7+MATCH($L$9,СПИСОК_СТОЛБЦОВ_2,0),0)</f>
        <v>16.71</v>
      </c>
      <c r="M21" s="166" t="e">
        <f t="shared" si="3"/>
        <v>#REF!</v>
      </c>
      <c r="N21" s="167" t="e">
        <f t="shared" si="4"/>
        <v>#REF!</v>
      </c>
      <c r="O21" s="166" t="e">
        <f t="shared" si="5"/>
        <v>#REF!</v>
      </c>
      <c r="P21" s="167" t="e">
        <f t="shared" si="6"/>
        <v>#REF!</v>
      </c>
      <c r="Q21" s="158" t="e">
        <f t="shared" si="7"/>
        <v>#REF!</v>
      </c>
      <c r="R21" s="176" t="e">
        <f t="shared" si="7"/>
        <v>#REF!</v>
      </c>
      <c r="S21" s="52" t="e">
        <f t="shared" si="8"/>
        <v>#REF!</v>
      </c>
      <c r="T21" s="178" t="e">
        <f t="shared" si="9"/>
        <v>#REF!</v>
      </c>
      <c r="U21" s="53" t="s">
        <v>17</v>
      </c>
      <c r="V21" s="224" t="e">
        <f t="shared" si="10"/>
        <v>#REF!</v>
      </c>
      <c r="W21" s="224" t="e">
        <f t="shared" si="11"/>
        <v>#REF!</v>
      </c>
      <c r="AB21" s="31">
        <v>4610006900</v>
      </c>
      <c r="AC21" s="31" t="s">
        <v>143</v>
      </c>
      <c r="AD21" s="31" t="s">
        <v>135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 xml:space="preserve">МУП "Курские городские коммунальные тепловые сети"
</v>
      </c>
      <c r="F22" s="144">
        <f>'-------НОВАЯ БАЗА'!G31</f>
        <v>6829012680</v>
      </c>
      <c r="G22" s="147" t="e">
        <f>VLOOKUP(A22,'-------НОВАЯ БАЗА'!$A$6:$AG$487,6+MATCH($G$9,#REF!,0),0)</f>
        <v>#REF!</v>
      </c>
      <c r="H22" s="142">
        <f>VLOOKUP(A22,'-------НОВАЯ БАЗА'!$A$6:$AG$487,7+MATCH($H$9,СПИСОК_СТОЛБЦОВ_2,0),0)</f>
        <v>2755.78</v>
      </c>
      <c r="I22" s="148">
        <f>VLOOKUP(A22,'-------НОВАЯ БАЗА'!$A$6:$AG$487,7+MATCH($I$9,СПИСОК_СТОЛБЦОВ_2,0),0)</f>
        <v>3089.76</v>
      </c>
      <c r="J22" s="49" t="e">
        <f>VLOOKUP(A22,'-------НОВАЯ БАЗА'!$A$6:$AG$487,13+MATCH($J$9,СПИСОК_СТОЛБЦОВ_2,0),0)</f>
        <v>#REF!</v>
      </c>
      <c r="K22" s="50">
        <f>VLOOKUP(A22,'-------НОВАЯ БАЗА'!$A$6:$AG$487,7+MATCH($K$9,СПИСОК_СТОЛБЦОВ_2,0),0)</f>
        <v>47.396999999999998</v>
      </c>
      <c r="L22" s="51">
        <f>VLOOKUP(A22,'-------НОВАЯ БАЗА'!$A$6:$AG$487,7+MATCH($L$9,СПИСОК_СТОЛБЦОВ_2,0),0)</f>
        <v>56.876399999999997</v>
      </c>
      <c r="M22" s="166" t="e">
        <f t="shared" si="3"/>
        <v>#REF!</v>
      </c>
      <c r="N22" s="167" t="e">
        <f t="shared" si="4"/>
        <v>#REF!</v>
      </c>
      <c r="O22" s="166" t="e">
        <f t="shared" si="5"/>
        <v>#REF!</v>
      </c>
      <c r="P22" s="167" t="e">
        <f t="shared" si="6"/>
        <v>#REF!</v>
      </c>
      <c r="Q22" s="158" t="e">
        <f t="shared" si="7"/>
        <v>#REF!</v>
      </c>
      <c r="R22" s="176" t="e">
        <f t="shared" si="7"/>
        <v>#REF!</v>
      </c>
      <c r="S22" s="52" t="e">
        <f t="shared" si="8"/>
        <v>#REF!</v>
      </c>
      <c r="T22" s="178" t="e">
        <f t="shared" si="9"/>
        <v>#REF!</v>
      </c>
      <c r="U22" s="178" t="s">
        <v>16</v>
      </c>
      <c r="V22" s="224" t="e">
        <f t="shared" si="10"/>
        <v>#REF!</v>
      </c>
      <c r="W22" s="224" t="e">
        <f t="shared" si="11"/>
        <v>#REF!</v>
      </c>
      <c r="AB22" s="31">
        <v>4633016372</v>
      </c>
      <c r="AC22" s="31" t="s">
        <v>144</v>
      </c>
      <c r="AD22" s="31" t="s">
        <v>134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4">
        <f>'-------НОВАЯ БАЗА'!G33</f>
        <v>4632024035</v>
      </c>
      <c r="G23" s="147" t="e">
        <f>VLOOKUP(A23,'-------НОВАЯ БАЗА'!$A$6:$AG$487,6+MATCH($G$9,#REF!,0),0)</f>
        <v>#REF!</v>
      </c>
      <c r="H23" s="142">
        <f>VLOOKUP(A23,'-------НОВАЯ БАЗА'!$A$6:$AG$487,7+MATCH($H$9,СПИСОК_СТОЛБЦОВ_2,0),0)</f>
        <v>0</v>
      </c>
      <c r="I23" s="148">
        <f>VLOOKUP(A23,'-------НОВАЯ БАЗА'!$A$6:$AG$487,7+MATCH($I$9,СПИСОК_СТОЛБЦОВ_2,0),0)</f>
        <v>0</v>
      </c>
      <c r="J23" s="49" t="e">
        <f>VLOOKUP(A23,'-------НОВАЯ БАЗА'!$A$6:$AG$487,13+MATCH($J$9,СПИСОК_СТОЛБЦОВ_2,0),0)</f>
        <v>#REF!</v>
      </c>
      <c r="K23" s="50">
        <f>VLOOKUP(A23,'-------НОВАЯ БАЗА'!$A$6:$AG$487,7+MATCH($K$9,СПИСОК_СТОЛБЦОВ_2,0),0)</f>
        <v>0</v>
      </c>
      <c r="L23" s="51">
        <f>VLOOKUP(A23,'-------НОВАЯ БАЗА'!$A$6:$AG$487,7+MATCH($L$9,СПИСОК_СТОЛБЦОВ_2,0),0)</f>
        <v>0</v>
      </c>
      <c r="M23" s="166" t="e">
        <f t="shared" si="3"/>
        <v>#REF!</v>
      </c>
      <c r="N23" s="167" t="e">
        <f t="shared" si="4"/>
        <v>#REF!</v>
      </c>
      <c r="O23" s="166" t="e">
        <f t="shared" si="5"/>
        <v>#REF!</v>
      </c>
      <c r="P23" s="167" t="e">
        <f t="shared" si="6"/>
        <v>#REF!</v>
      </c>
      <c r="Q23" s="158" t="e">
        <f t="shared" si="7"/>
        <v>#REF!</v>
      </c>
      <c r="R23" s="176" t="e">
        <f t="shared" si="7"/>
        <v>#REF!</v>
      </c>
      <c r="S23" s="52" t="e">
        <f t="shared" si="8"/>
        <v>#REF!</v>
      </c>
      <c r="T23" s="178" t="e">
        <f t="shared" si="9"/>
        <v>#REF!</v>
      </c>
      <c r="U23" s="53" t="s">
        <v>16</v>
      </c>
      <c r="V23" s="224" t="e">
        <f t="shared" si="10"/>
        <v>#REF!</v>
      </c>
      <c r="W23" s="224" t="e">
        <f t="shared" si="11"/>
        <v>#REF!</v>
      </c>
      <c r="AB23" s="31">
        <v>4632033706</v>
      </c>
      <c r="AC23" s="31" t="s">
        <v>145</v>
      </c>
      <c r="AD23" s="31" t="s">
        <v>134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4">
        <f>'-------НОВАЯ БАЗА'!G35</f>
        <v>4611013586</v>
      </c>
      <c r="G24" s="147" t="e">
        <f>VLOOKUP(A24,'-------НОВАЯ БАЗА'!$A$6:$AG$487,6+MATCH($G$9,#REF!,0),0)</f>
        <v>#REF!</v>
      </c>
      <c r="H24" s="142">
        <f>VLOOKUP(A24,'-------НОВАЯ БАЗА'!$A$6:$AG$487,7+MATCH($H$9,СПИСОК_СТОЛБЦОВ_2,0),0)</f>
        <v>3595.17</v>
      </c>
      <c r="I24" s="148">
        <f>VLOOKUP(A24,'-------НОВАЯ БАЗА'!$A$6:$AG$487,7+MATCH($I$9,СПИСОК_СТОЛБЦОВ_2,0),0)</f>
        <v>4043.51</v>
      </c>
      <c r="J24" s="49" t="e">
        <f>VLOOKUP(A24,'-------НОВАЯ БАЗА'!$A$6:$AG$487,13+MATCH($J$9,СПИСОК_СТОЛБЦОВ_2,0),0)</f>
        <v>#REF!</v>
      </c>
      <c r="K24" s="50">
        <f>VLOOKUP(A24,'-------НОВАЯ БАЗА'!$A$6:$AG$487,7+MATCH($K$9,СПИСОК_СТОЛБЦОВ_2,0),0)</f>
        <v>0</v>
      </c>
      <c r="L24" s="51">
        <f>VLOOKUP(A24,'-------НОВАЯ БАЗА'!$A$6:$AG$487,7+MATCH($L$9,СПИСОК_СТОЛБЦОВ_2,0),0)</f>
        <v>0</v>
      </c>
      <c r="M24" s="166" t="e">
        <f t="shared" si="3"/>
        <v>#REF!</v>
      </c>
      <c r="N24" s="167" t="e">
        <f t="shared" si="4"/>
        <v>#REF!</v>
      </c>
      <c r="O24" s="166" t="e">
        <f t="shared" si="5"/>
        <v>#REF!</v>
      </c>
      <c r="P24" s="167" t="e">
        <f t="shared" si="6"/>
        <v>#REF!</v>
      </c>
      <c r="Q24" s="158" t="e">
        <f t="shared" si="7"/>
        <v>#REF!</v>
      </c>
      <c r="R24" s="176" t="e">
        <f t="shared" si="7"/>
        <v>#REF!</v>
      </c>
      <c r="S24" s="52" t="e">
        <f t="shared" si="8"/>
        <v>#REF!</v>
      </c>
      <c r="T24" s="178" t="e">
        <f t="shared" si="9"/>
        <v>#REF!</v>
      </c>
      <c r="U24" s="178" t="s">
        <v>17</v>
      </c>
      <c r="V24" s="224" t="e">
        <f t="shared" si="10"/>
        <v>#REF!</v>
      </c>
      <c r="W24" s="224" t="e">
        <f t="shared" si="11"/>
        <v>#REF!</v>
      </c>
      <c r="AB24" s="31">
        <v>4607005286</v>
      </c>
      <c r="AC24" s="31" t="s">
        <v>146</v>
      </c>
      <c r="AD24" s="31" t="s">
        <v>135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4">
        <f>'-------НОВАЯ БАЗА'!G37</f>
        <v>4611013586</v>
      </c>
      <c r="G25" s="147" t="e">
        <f>VLOOKUP(A25,'-------НОВАЯ БАЗА'!$A$6:$AG$487,6+MATCH($G$9,#REF!,0),0)</f>
        <v>#REF!</v>
      </c>
      <c r="H25" s="142">
        <f>VLOOKUP(A25,'-------НОВАЯ БАЗА'!$A$6:$AG$487,7+MATCH($H$9,СПИСОК_СТОЛБЦОВ_2,0),0)</f>
        <v>3479.78</v>
      </c>
      <c r="I25" s="148">
        <f>VLOOKUP(A25,'-------НОВАЯ БАЗА'!$A$6:$AG$487,7+MATCH($I$9,СПИСОК_СТОЛБЦОВ_2,0),0)</f>
        <v>4043.51</v>
      </c>
      <c r="J25" s="49" t="e">
        <f>VLOOKUP(A25,'-------НОВАЯ БАЗА'!$A$6:$AG$487,13+MATCH($J$9,СПИСОК_СТОЛБЦОВ_2,0),0)</f>
        <v>#REF!</v>
      </c>
      <c r="K25" s="50">
        <f>VLOOKUP(A25,'-------НОВАЯ БАЗА'!$A$6:$AG$487,7+MATCH($K$9,СПИСОК_СТОЛБЦОВ_2,0),0)</f>
        <v>0</v>
      </c>
      <c r="L25" s="51">
        <f>VLOOKUP(A25,'-------НОВАЯ БАЗА'!$A$6:$AG$487,7+MATCH($L$9,СПИСОК_СТОЛБЦОВ_2,0),0)</f>
        <v>0</v>
      </c>
      <c r="M25" s="166" t="e">
        <f t="shared" si="3"/>
        <v>#REF!</v>
      </c>
      <c r="N25" s="167" t="e">
        <f t="shared" si="4"/>
        <v>#REF!</v>
      </c>
      <c r="O25" s="166" t="e">
        <f t="shared" si="5"/>
        <v>#REF!</v>
      </c>
      <c r="P25" s="167" t="e">
        <f t="shared" si="6"/>
        <v>#REF!</v>
      </c>
      <c r="Q25" s="158" t="e">
        <f t="shared" si="7"/>
        <v>#REF!</v>
      </c>
      <c r="R25" s="176" t="e">
        <f t="shared" si="7"/>
        <v>#REF!</v>
      </c>
      <c r="S25" s="52" t="e">
        <f t="shared" si="8"/>
        <v>#REF!</v>
      </c>
      <c r="T25" s="178" t="e">
        <f t="shared" si="9"/>
        <v>#REF!</v>
      </c>
      <c r="U25" s="178" t="s">
        <v>17</v>
      </c>
      <c r="V25" s="224" t="e">
        <f t="shared" si="10"/>
        <v>#REF!</v>
      </c>
      <c r="W25" s="224" t="e">
        <f t="shared" si="11"/>
        <v>#REF!</v>
      </c>
      <c r="AB25" s="31">
        <v>4620014875</v>
      </c>
      <c r="AC25" s="31" t="s">
        <v>71</v>
      </c>
      <c r="AD25" s="31" t="s">
        <v>135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4">
        <f>'-------НОВАЯ БАЗА'!G39</f>
        <v>4632024035</v>
      </c>
      <c r="G26" s="147" t="e">
        <f>VLOOKUP(A26,'-------НОВАЯ БАЗА'!$A$6:$AG$487,6+MATCH($G$9,#REF!,0),0)</f>
        <v>#REF!</v>
      </c>
      <c r="H26" s="142">
        <f>VLOOKUP(A26,'-------НОВАЯ БАЗА'!$A$6:$AG$487,7+MATCH($H$9,СПИСОК_СТОЛБЦОВ_2,0),0)</f>
        <v>0</v>
      </c>
      <c r="I26" s="148">
        <f>VLOOKUP(A26,'-------НОВАЯ БАЗА'!$A$6:$AG$487,7+MATCH($I$9,СПИСОК_СТОЛБЦОВ_2,0),0)</f>
        <v>0</v>
      </c>
      <c r="J26" s="49" t="e">
        <f>VLOOKUP(A26,'-------НОВАЯ БАЗА'!$A$6:$AG$487,13+MATCH($J$9,СПИСОК_СТОЛБЦОВ_2,0),0)</f>
        <v>#REF!</v>
      </c>
      <c r="K26" s="50">
        <f>VLOOKUP(A26,'-------НОВАЯ БАЗА'!$A$6:$AG$487,7+MATCH($K$9,СПИСОК_СТОЛБЦОВ_2,0),0)</f>
        <v>79.592799999999997</v>
      </c>
      <c r="L26" s="51">
        <f>VLOOKUP(A26,'-------НОВАЯ БАЗА'!$A$6:$AG$487,7+MATCH($L$9,СПИСОК_СТОЛБЦОВ_2,0),0)</f>
        <v>83.008800000000008</v>
      </c>
      <c r="M26" s="166" t="e">
        <f t="shared" si="3"/>
        <v>#REF!</v>
      </c>
      <c r="N26" s="167" t="e">
        <f t="shared" si="4"/>
        <v>#REF!</v>
      </c>
      <c r="O26" s="166" t="e">
        <f t="shared" si="5"/>
        <v>#REF!</v>
      </c>
      <c r="P26" s="167" t="e">
        <f t="shared" si="6"/>
        <v>#REF!</v>
      </c>
      <c r="Q26" s="158" t="e">
        <f t="shared" ref="Q26:R68" si="13">M26+O26</f>
        <v>#REF!</v>
      </c>
      <c r="R26" s="176" t="e">
        <f t="shared" si="13"/>
        <v>#REF!</v>
      </c>
      <c r="S26" s="52" t="e">
        <f t="shared" si="8"/>
        <v>#REF!</v>
      </c>
      <c r="T26" s="178" t="e">
        <f t="shared" si="9"/>
        <v>#REF!</v>
      </c>
      <c r="U26" s="178" t="s">
        <v>16</v>
      </c>
      <c r="V26" s="224" t="e">
        <f t="shared" si="10"/>
        <v>#REF!</v>
      </c>
      <c r="W26" s="224" t="e">
        <f t="shared" si="11"/>
        <v>#REF!</v>
      </c>
      <c r="AB26" s="31">
        <v>4607000231</v>
      </c>
      <c r="AC26" s="31" t="s">
        <v>147</v>
      </c>
      <c r="AD26" s="31" t="s">
        <v>134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4">
        <f>'-------НОВАЯ БАЗА'!G41</f>
        <v>4632024035</v>
      </c>
      <c r="G27" s="147" t="e">
        <f>VLOOKUP(A27,'-------НОВАЯ БАЗА'!$A$6:$AG$487,6+MATCH($G$9,#REF!,0),0)</f>
        <v>#REF!</v>
      </c>
      <c r="H27" s="142">
        <f>VLOOKUP(A27,'-------НОВАЯ БАЗА'!$A$6:$AG$487,7+MATCH($H$9,СПИСОК_СТОЛБЦОВ_2,0),0)</f>
        <v>0</v>
      </c>
      <c r="I27" s="148">
        <f>VLOOKUP(A27,'-------НОВАЯ БАЗА'!$A$6:$AG$487,7+MATCH($I$9,СПИСОК_СТОЛБЦОВ_2,0),0)</f>
        <v>0</v>
      </c>
      <c r="J27" s="49" t="e">
        <f>VLOOKUP(A27,'-------НОВАЯ БАЗА'!$A$6:$AG$487,13+MATCH($J$9,СПИСОК_СТОЛБЦОВ_2,0),0)</f>
        <v>#REF!</v>
      </c>
      <c r="K27" s="50">
        <f>VLOOKUP(A27,'-------НОВАЯ БАЗА'!$A$6:$AG$487,7+MATCH($K$9,СПИСОК_СТОЛБЦОВ_2,0),0)</f>
        <v>51.252199999999995</v>
      </c>
      <c r="L27" s="51">
        <f>VLOOKUP(A27,'-------НОВАЯ БАЗА'!$A$6:$AG$487,7+MATCH($L$9,СПИСОК_СТОЛБЦОВ_2,0),0)</f>
        <v>53.1188</v>
      </c>
      <c r="M27" s="166" t="e">
        <f t="shared" si="3"/>
        <v>#REF!</v>
      </c>
      <c r="N27" s="167" t="e">
        <f t="shared" si="4"/>
        <v>#REF!</v>
      </c>
      <c r="O27" s="166" t="e">
        <f t="shared" si="5"/>
        <v>#REF!</v>
      </c>
      <c r="P27" s="167" t="e">
        <f t="shared" si="6"/>
        <v>#REF!</v>
      </c>
      <c r="Q27" s="158" t="e">
        <f t="shared" si="13"/>
        <v>#REF!</v>
      </c>
      <c r="R27" s="176" t="e">
        <f t="shared" si="13"/>
        <v>#REF!</v>
      </c>
      <c r="S27" s="52" t="e">
        <f t="shared" si="8"/>
        <v>#REF!</v>
      </c>
      <c r="T27" s="178" t="e">
        <f t="shared" si="9"/>
        <v>#REF!</v>
      </c>
      <c r="U27" s="53" t="s">
        <v>16</v>
      </c>
      <c r="V27" s="224" t="e">
        <f t="shared" si="10"/>
        <v>#REF!</v>
      </c>
      <c r="W27" s="224" t="e">
        <f t="shared" si="11"/>
        <v>#REF!</v>
      </c>
      <c r="AB27" s="31">
        <v>4603005599</v>
      </c>
      <c r="AC27" s="31" t="s">
        <v>130</v>
      </c>
      <c r="AD27" s="31" t="s">
        <v>135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4">
        <f>'-------НОВАЯ БАЗА'!G43</f>
        <v>4616008283</v>
      </c>
      <c r="G28" s="147" t="e">
        <f>VLOOKUP(A28,'-------НОВАЯ БАЗА'!$A$6:$AG$487,6+MATCH($G$9,#REF!,0),0)</f>
        <v>#REF!</v>
      </c>
      <c r="H28" s="142">
        <f>VLOOKUP(A28,'-------НОВАЯ БАЗА'!$A$6:$AG$487,7+MATCH($H$9,СПИСОК_СТОЛБЦОВ_2,0),0)</f>
        <v>0</v>
      </c>
      <c r="I28" s="148">
        <f>VLOOKUP(A28,'-------НОВАЯ БАЗА'!$A$6:$AG$487,7+MATCH($I$9,СПИСОК_СТОЛБЦОВ_2,0),0)</f>
        <v>0</v>
      </c>
      <c r="J28" s="49" t="e">
        <f>VLOOKUP(A28,'-------НОВАЯ БАЗА'!$A$6:$AG$487,13+MATCH($J$9,СПИСОК_СТОЛБЦОВ_2,0),0)</f>
        <v>#REF!</v>
      </c>
      <c r="K28" s="50">
        <f>VLOOKUP(A28,'-------НОВАЯ БАЗА'!$A$6:$AG$487,7+MATCH($K$9,СПИСОК_СТОЛБЦОВ_2,0),0)</f>
        <v>0</v>
      </c>
      <c r="L28" s="51">
        <f>VLOOKUP(A28,'-------НОВАЯ БАЗА'!$A$6:$AG$487,7+MATCH($L$9,СПИСОК_СТОЛБЦОВ_2,0),0)</f>
        <v>0</v>
      </c>
      <c r="M28" s="166" t="e">
        <f t="shared" si="3"/>
        <v>#REF!</v>
      </c>
      <c r="N28" s="167" t="e">
        <f t="shared" si="4"/>
        <v>#REF!</v>
      </c>
      <c r="O28" s="166" t="e">
        <f t="shared" si="5"/>
        <v>#REF!</v>
      </c>
      <c r="P28" s="167" t="e">
        <f t="shared" si="6"/>
        <v>#REF!</v>
      </c>
      <c r="Q28" s="158" t="e">
        <f t="shared" si="13"/>
        <v>#REF!</v>
      </c>
      <c r="R28" s="176" t="e">
        <f t="shared" si="13"/>
        <v>#REF!</v>
      </c>
      <c r="S28" s="52" t="e">
        <f t="shared" si="8"/>
        <v>#REF!</v>
      </c>
      <c r="T28" s="178" t="e">
        <f t="shared" si="9"/>
        <v>#REF!</v>
      </c>
      <c r="U28" s="178" t="s">
        <v>17</v>
      </c>
      <c r="V28" s="224" t="e">
        <f t="shared" si="10"/>
        <v>#REF!</v>
      </c>
      <c r="W28" s="224" t="e">
        <f t="shared" si="11"/>
        <v>#REF!</v>
      </c>
      <c r="AB28" s="31">
        <v>4626006207</v>
      </c>
      <c r="AC28" s="31" t="s">
        <v>148</v>
      </c>
      <c r="AD28" s="31" t="s">
        <v>135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4">
        <f>'-------НОВАЯ БАЗА'!G45</f>
        <v>4616008283</v>
      </c>
      <c r="G29" s="147" t="e">
        <f>VLOOKUP(A29,'-------НОВАЯ БАЗА'!$A$6:$AG$487,6+MATCH($G$9,#REF!,0),0)</f>
        <v>#REF!</v>
      </c>
      <c r="H29" s="142">
        <f>VLOOKUP(A29,'-------НОВАЯ БАЗА'!$A$6:$AG$487,7+MATCH($H$9,СПИСОК_СТОЛБЦОВ_2,0),0)</f>
        <v>3986.88</v>
      </c>
      <c r="I29" s="148">
        <f>VLOOKUP(A29,'-------НОВАЯ БАЗА'!$A$6:$AG$487,7+MATCH($I$9,СПИСОК_СТОЛБЦОВ_2,0),0)</f>
        <v>4632.75</v>
      </c>
      <c r="J29" s="49" t="e">
        <f>VLOOKUP(A29,'-------НОВАЯ БАЗА'!$A$6:$AG$487,13+MATCH($J$9,СПИСОК_СТОЛБЦОВ_2,0),0)</f>
        <v>#REF!</v>
      </c>
      <c r="K29" s="50">
        <f>VLOOKUP(A29,'-------НОВАЯ БАЗА'!$A$6:$AG$487,7+MATCH($K$9,СПИСОК_СТОЛБЦОВ_2,0),0)</f>
        <v>67.900000000000006</v>
      </c>
      <c r="L29" s="51">
        <f>VLOOKUP(A29,'-------НОВАЯ БАЗА'!$A$6:$AG$487,7+MATCH($L$9,СПИСОК_СТОЛБЦОВ_2,0),0)</f>
        <v>72.7</v>
      </c>
      <c r="M29" s="166" t="e">
        <f t="shared" si="3"/>
        <v>#REF!</v>
      </c>
      <c r="N29" s="167" t="e">
        <f t="shared" si="4"/>
        <v>#REF!</v>
      </c>
      <c r="O29" s="166" t="e">
        <f t="shared" si="5"/>
        <v>#REF!</v>
      </c>
      <c r="P29" s="167" t="e">
        <f t="shared" si="6"/>
        <v>#REF!</v>
      </c>
      <c r="Q29" s="158" t="e">
        <f t="shared" si="13"/>
        <v>#REF!</v>
      </c>
      <c r="R29" s="176" t="e">
        <f t="shared" si="13"/>
        <v>#REF!</v>
      </c>
      <c r="S29" s="52" t="e">
        <f t="shared" si="8"/>
        <v>#REF!</v>
      </c>
      <c r="T29" s="178" t="e">
        <f t="shared" si="9"/>
        <v>#REF!</v>
      </c>
      <c r="U29" s="178" t="s">
        <v>17</v>
      </c>
      <c r="V29" s="224" t="e">
        <f t="shared" si="10"/>
        <v>#REF!</v>
      </c>
      <c r="W29" s="224" t="e">
        <f t="shared" si="11"/>
        <v>#REF!</v>
      </c>
      <c r="AB29" s="31">
        <v>4632077904</v>
      </c>
      <c r="AC29" s="31" t="s">
        <v>149</v>
      </c>
      <c r="AD29" s="31" t="s">
        <v>134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4">
        <f>'-------НОВАЯ БАЗА'!G47</f>
        <v>4617004147</v>
      </c>
      <c r="G30" s="147" t="e">
        <f>VLOOKUP(A30,'-------НОВАЯ БАЗА'!$A$6:$AG$487,6+MATCH($G$9,#REF!,0),0)</f>
        <v>#REF!</v>
      </c>
      <c r="H30" s="142">
        <f>VLOOKUP(A30,'-------НОВАЯ БАЗА'!$A$6:$AG$487,7+MATCH($H$9,СПИСОК_СТОЛБЦОВ_2,0),0)</f>
        <v>0</v>
      </c>
      <c r="I30" s="148">
        <f>VLOOKUP(A30,'-------НОВАЯ БАЗА'!$A$6:$AG$487,7+MATCH($I$9,СПИСОК_СТОЛБЦОВ_2,0),0)</f>
        <v>0</v>
      </c>
      <c r="J30" s="49" t="e">
        <f>VLOOKUP(A30,'-------НОВАЯ БАЗА'!$A$6:$AG$487,13+MATCH($J$9,СПИСОК_СТОЛБЦОВ_2,0),0)</f>
        <v>#REF!</v>
      </c>
      <c r="K30" s="50">
        <f>VLOOKUP(A30,'-------НОВАЯ БАЗА'!$A$6:$AG$487,7+MATCH($K$9,СПИСОК_СТОЛБЦОВ_2,0),0)</f>
        <v>48.44</v>
      </c>
      <c r="L30" s="51">
        <f>VLOOKUP(A30,'-------НОВАЯ БАЗА'!$A$6:$AG$487,7+MATCH($L$9,СПИСОК_СТОЛБЦОВ_2,0),0)</f>
        <v>53.96</v>
      </c>
      <c r="M30" s="166" t="e">
        <f t="shared" si="3"/>
        <v>#REF!</v>
      </c>
      <c r="N30" s="167" t="e">
        <f t="shared" si="4"/>
        <v>#REF!</v>
      </c>
      <c r="O30" s="166" t="e">
        <f t="shared" si="5"/>
        <v>#REF!</v>
      </c>
      <c r="P30" s="167" t="e">
        <f t="shared" si="6"/>
        <v>#REF!</v>
      </c>
      <c r="Q30" s="158" t="e">
        <f t="shared" si="13"/>
        <v>#REF!</v>
      </c>
      <c r="R30" s="176" t="e">
        <f t="shared" si="13"/>
        <v>#REF!</v>
      </c>
      <c r="S30" s="52" t="e">
        <f t="shared" si="8"/>
        <v>#REF!</v>
      </c>
      <c r="T30" s="178" t="e">
        <f t="shared" si="9"/>
        <v>#REF!</v>
      </c>
      <c r="U30" s="178" t="s">
        <v>17</v>
      </c>
      <c r="V30" s="224" t="e">
        <f t="shared" si="10"/>
        <v>#REF!</v>
      </c>
      <c r="W30" s="224" t="e">
        <f t="shared" si="11"/>
        <v>#REF!</v>
      </c>
      <c r="AB30" s="31">
        <v>7729314745</v>
      </c>
      <c r="AC30" s="31" t="s">
        <v>150</v>
      </c>
      <c r="AD30" s="31" t="s">
        <v>134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4">
        <f>'-------НОВАЯ БАЗА'!G49</f>
        <v>4618003724</v>
      </c>
      <c r="G31" s="147" t="e">
        <f>VLOOKUP(A31,'-------НОВАЯ БАЗА'!$A$6:$AG$487,6+MATCH($G$9,#REF!,0),0)</f>
        <v>#REF!</v>
      </c>
      <c r="H31" s="142">
        <f>VLOOKUP(A31,'-------НОВАЯ БАЗА'!$A$6:$AG$487,7+MATCH($H$9,СПИСОК_СТОЛБЦОВ_2,0),0)</f>
        <v>0</v>
      </c>
      <c r="I31" s="148">
        <f>VLOOKUP(A31,'-------НОВАЯ БАЗА'!$A$6:$AG$487,7+MATCH($I$9,СПИСОК_СТОЛБЦОВ_2,0),0)</f>
        <v>0</v>
      </c>
      <c r="J31" s="49" t="e">
        <f>VLOOKUP(A31,'-------НОВАЯ БАЗА'!$A$6:$AG$487,13+MATCH($J$9,СПИСОК_СТОЛБЦОВ_2,0),0)</f>
        <v>#REF!</v>
      </c>
      <c r="K31" s="50">
        <f>VLOOKUP(A31,'-------НОВАЯ БАЗА'!$A$6:$AG$487,7+MATCH($K$9,СПИСОК_СТОЛБЦОВ_2,0),0)</f>
        <v>52.5</v>
      </c>
      <c r="L31" s="51">
        <f>VLOOKUP(A31,'-------НОВАЯ БАЗА'!$A$6:$AG$487,7+MATCH($L$9,СПИСОК_СТОЛБЦОВ_2,0),0)</f>
        <v>54</v>
      </c>
      <c r="M31" s="166" t="e">
        <f t="shared" si="3"/>
        <v>#REF!</v>
      </c>
      <c r="N31" s="167" t="e">
        <f t="shared" si="4"/>
        <v>#REF!</v>
      </c>
      <c r="O31" s="166" t="e">
        <f t="shared" si="5"/>
        <v>#REF!</v>
      </c>
      <c r="P31" s="167" t="e">
        <f t="shared" si="6"/>
        <v>#REF!</v>
      </c>
      <c r="Q31" s="158" t="e">
        <f t="shared" si="13"/>
        <v>#REF!</v>
      </c>
      <c r="R31" s="176" t="e">
        <f t="shared" si="13"/>
        <v>#REF!</v>
      </c>
      <c r="S31" s="52" t="e">
        <f t="shared" si="8"/>
        <v>#REF!</v>
      </c>
      <c r="T31" s="178" t="e">
        <f t="shared" si="9"/>
        <v>#REF!</v>
      </c>
      <c r="U31" s="53" t="s">
        <v>17</v>
      </c>
      <c r="V31" s="224" t="e">
        <f t="shared" si="10"/>
        <v>#REF!</v>
      </c>
      <c r="W31" s="224" t="e">
        <f t="shared" si="11"/>
        <v>#REF!</v>
      </c>
      <c r="AB31" s="31">
        <v>4633039010</v>
      </c>
      <c r="AC31" s="31" t="s">
        <v>151</v>
      </c>
      <c r="AD31" s="31" t="s">
        <v>135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4">
        <f>'-------НОВАЯ БАЗА'!G51</f>
        <v>4620014875</v>
      </c>
      <c r="G32" s="147" t="e">
        <f>VLOOKUP(A32,'-------НОВАЯ БАЗА'!$A$6:$AG$487,6+MATCH($G$9,#REF!,0),0)</f>
        <v>#REF!</v>
      </c>
      <c r="H32" s="142">
        <f>VLOOKUP(A32,'-------НОВАЯ БАЗА'!$A$6:$AG$487,7+MATCH($H$9,СПИСОК_СТОЛБЦОВ_2,0),0)</f>
        <v>2798.86</v>
      </c>
      <c r="I32" s="148">
        <f>VLOOKUP(A32,'-------НОВАЯ БАЗА'!$A$6:$AG$487,7+MATCH($I$9,СПИСОК_СТОЛБЦОВ_2,0),0)</f>
        <v>3252.27</v>
      </c>
      <c r="J32" s="49" t="e">
        <f>VLOOKUP(A32,'-------НОВАЯ БАЗА'!$A$6:$AG$487,13+MATCH($J$9,СПИСОК_СТОЛБЦОВ_2,0),0)</f>
        <v>#REF!</v>
      </c>
      <c r="K32" s="50">
        <f>VLOOKUP(A32,'-------НОВАЯ БАЗА'!$A$6:$AG$487,7+MATCH($K$9,СПИСОК_СТОЛБЦОВ_2,0),0)</f>
        <v>55.5</v>
      </c>
      <c r="L32" s="51">
        <f>VLOOKUP(A32,'-------НОВАЯ БАЗА'!$A$6:$AG$487,7+MATCH($L$9,СПИСОК_СТОЛБЦОВ_2,0),0)</f>
        <v>61.06</v>
      </c>
      <c r="M32" s="166" t="e">
        <f t="shared" si="3"/>
        <v>#REF!</v>
      </c>
      <c r="N32" s="167" t="e">
        <f t="shared" si="4"/>
        <v>#REF!</v>
      </c>
      <c r="O32" s="166" t="e">
        <f t="shared" si="5"/>
        <v>#REF!</v>
      </c>
      <c r="P32" s="167" t="e">
        <f t="shared" si="6"/>
        <v>#REF!</v>
      </c>
      <c r="Q32" s="158" t="e">
        <f t="shared" si="13"/>
        <v>#REF!</v>
      </c>
      <c r="R32" s="176" t="e">
        <f t="shared" si="13"/>
        <v>#REF!</v>
      </c>
      <c r="S32" s="52" t="e">
        <f t="shared" si="8"/>
        <v>#REF!</v>
      </c>
      <c r="T32" s="178" t="e">
        <f t="shared" si="9"/>
        <v>#REF!</v>
      </c>
      <c r="U32" s="178" t="s">
        <v>17</v>
      </c>
      <c r="V32" s="224" t="e">
        <f t="shared" si="10"/>
        <v>#REF!</v>
      </c>
      <c r="W32" s="224" t="e">
        <f t="shared" si="11"/>
        <v>#REF!</v>
      </c>
      <c r="AB32" s="31">
        <v>4622005001</v>
      </c>
      <c r="AC32" s="31" t="s">
        <v>152</v>
      </c>
      <c r="AD32" s="31" t="s">
        <v>135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4">
        <f>'-------НОВАЯ БАЗА'!G53</f>
        <v>4620014875</v>
      </c>
      <c r="G33" s="147" t="e">
        <f>VLOOKUP(A33,'-------НОВАЯ БАЗА'!$A$6:$AG$487,6+MATCH($G$9,#REF!,0),0)</f>
        <v>#REF!</v>
      </c>
      <c r="H33" s="142">
        <f>VLOOKUP(A33,'-------НОВАЯ БАЗА'!$A$6:$AG$487,7+MATCH($H$9,СПИСОК_СТОЛБЦОВ_2,0),0)</f>
        <v>2473.02</v>
      </c>
      <c r="I33" s="148">
        <f>VLOOKUP(A33,'-------НОВАЯ БАЗА'!$A$6:$AG$487,7+MATCH($I$9,СПИСОК_СТОЛБЦОВ_2,0),0)</f>
        <v>2873.65</v>
      </c>
      <c r="J33" s="49" t="e">
        <f>VLOOKUP(A33,'-------НОВАЯ БАЗА'!$A$6:$AG$487,13+MATCH($J$9,СПИСОК_СТОЛБЦОВ_2,0),0)</f>
        <v>#REF!</v>
      </c>
      <c r="K33" s="50">
        <f>VLOOKUP(A33,'-------НОВАЯ БАЗА'!$A$6:$AG$487,7+MATCH($K$9,СПИСОК_СТОЛБЦОВ_2,0),0)</f>
        <v>0</v>
      </c>
      <c r="L33" s="51">
        <f>VLOOKUP(A33,'-------НОВАЯ БАЗА'!$A$6:$AG$487,7+MATCH($L$9,СПИСОК_СТОЛБЦОВ_2,0),0)</f>
        <v>0</v>
      </c>
      <c r="M33" s="166" t="e">
        <f t="shared" si="3"/>
        <v>#REF!</v>
      </c>
      <c r="N33" s="167" t="e">
        <f t="shared" si="4"/>
        <v>#REF!</v>
      </c>
      <c r="O33" s="166" t="e">
        <f t="shared" si="5"/>
        <v>#REF!</v>
      </c>
      <c r="P33" s="167" t="e">
        <f t="shared" si="6"/>
        <v>#REF!</v>
      </c>
      <c r="Q33" s="158" t="e">
        <f t="shared" si="13"/>
        <v>#REF!</v>
      </c>
      <c r="R33" s="176" t="e">
        <f t="shared" si="13"/>
        <v>#REF!</v>
      </c>
      <c r="S33" s="52" t="e">
        <f t="shared" si="8"/>
        <v>#REF!</v>
      </c>
      <c r="T33" s="178" t="e">
        <f t="shared" si="9"/>
        <v>#REF!</v>
      </c>
      <c r="U33" s="178" t="s">
        <v>17</v>
      </c>
      <c r="V33" s="224" t="e">
        <f t="shared" si="10"/>
        <v>#REF!</v>
      </c>
      <c r="W33" s="224" t="e">
        <f t="shared" si="11"/>
        <v>#REF!</v>
      </c>
      <c r="AB33" s="31">
        <v>3666120176</v>
      </c>
      <c r="AC33" s="31" t="s">
        <v>90</v>
      </c>
      <c r="AD33" s="31" t="s">
        <v>135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4">
        <f>'-------НОВАЯ БАЗА'!G55</f>
        <v>4620001192</v>
      </c>
      <c r="G34" s="147" t="e">
        <f>VLOOKUP(A34,'-------НОВАЯ БАЗА'!$A$6:$AG$487,6+MATCH($G$9,#REF!,0),0)</f>
        <v>#REF!</v>
      </c>
      <c r="H34" s="142">
        <f>VLOOKUP(A34,'-------НОВАЯ БАЗА'!$A$6:$AG$487,7+MATCH($H$9,СПИСОК_СТОЛБЦОВ_2,0),0)</f>
        <v>2514.46</v>
      </c>
      <c r="I34" s="148">
        <f>VLOOKUP(A34,'-------НОВАЯ БАЗА'!$A$6:$AG$487,7+MATCH($I$9,СПИСОК_СТОЛБЦОВ_2,0),0)</f>
        <v>2921.8</v>
      </c>
      <c r="J34" s="49" t="e">
        <f>VLOOKUP(A34,'-------НОВАЯ БАЗА'!$A$6:$AG$487,13+MATCH($J$9,СПИСОК_СТОЛБЦОВ_2,0),0)</f>
        <v>#REF!</v>
      </c>
      <c r="K34" s="50">
        <f>VLOOKUP(A34,'-------НОВАЯ БАЗА'!$A$6:$AG$487,7+MATCH($K$9,СПИСОК_СТОЛБЦОВ_2,0),0)</f>
        <v>23.03</v>
      </c>
      <c r="L34" s="51">
        <f>VLOOKUP(A34,'-------НОВАЯ БАЗА'!$A$6:$AG$487,7+MATCH($L$9,СПИСОК_СТОЛБЦОВ_2,0),0)</f>
        <v>26.96</v>
      </c>
      <c r="M34" s="166" t="e">
        <f t="shared" si="3"/>
        <v>#REF!</v>
      </c>
      <c r="N34" s="167" t="e">
        <f t="shared" si="4"/>
        <v>#REF!</v>
      </c>
      <c r="O34" s="166" t="e">
        <f t="shared" si="5"/>
        <v>#REF!</v>
      </c>
      <c r="P34" s="167" t="e">
        <f t="shared" si="6"/>
        <v>#REF!</v>
      </c>
      <c r="Q34" s="158" t="e">
        <f t="shared" si="13"/>
        <v>#REF!</v>
      </c>
      <c r="R34" s="176" t="e">
        <f t="shared" si="13"/>
        <v>#REF!</v>
      </c>
      <c r="S34" s="52" t="e">
        <f t="shared" si="8"/>
        <v>#REF!</v>
      </c>
      <c r="T34" s="178" t="e">
        <f t="shared" si="9"/>
        <v>#REF!</v>
      </c>
      <c r="U34" s="204" t="s">
        <v>16</v>
      </c>
      <c r="V34" s="224"/>
      <c r="W34" s="224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4">
        <f>'-------НОВАЯ БАЗА'!G57</f>
        <v>4632024035</v>
      </c>
      <c r="G35" s="147" t="e">
        <f>VLOOKUP(A35,'-------НОВАЯ БАЗА'!$A$6:$AG$487,6+MATCH($G$9,#REF!,0),0)</f>
        <v>#REF!</v>
      </c>
      <c r="H35" s="142">
        <f>VLOOKUP(A35,'-------НОВАЯ БАЗА'!$A$6:$AG$487,7+MATCH($H$9,СПИСОК_СТОЛБЦОВ_2,0),0)</f>
        <v>0</v>
      </c>
      <c r="I35" s="148">
        <f>VLOOKUP(A35,'-------НОВАЯ БАЗА'!$A$6:$AG$487,7+MATCH($I$9,СПИСОК_СТОЛБЦОВ_2,0),0)</f>
        <v>0</v>
      </c>
      <c r="J35" s="49" t="e">
        <f>VLOOKUP(A35,'-------НОВАЯ БАЗА'!$A$6:$AG$487,13+MATCH($J$9,СПИСОК_СТОЛБЦОВ_2,0),0)</f>
        <v>#REF!</v>
      </c>
      <c r="K35" s="50">
        <f>VLOOKUP(A35,'-------НОВАЯ БАЗА'!$A$6:$AG$487,7+MATCH($K$9,СПИСОК_СТОЛБЦОВ_2,0),0)</f>
        <v>66.502200000000002</v>
      </c>
      <c r="L35" s="51">
        <f>VLOOKUP(A35,'-------НОВАЯ БАЗА'!$A$6:$AG$487,7+MATCH($L$9,СПИСОК_СТОЛБЦОВ_2,0),0)</f>
        <v>68.843999999999994</v>
      </c>
      <c r="M35" s="166" t="e">
        <f t="shared" si="3"/>
        <v>#REF!</v>
      </c>
      <c r="N35" s="167" t="e">
        <f t="shared" si="4"/>
        <v>#REF!</v>
      </c>
      <c r="O35" s="166" t="e">
        <f t="shared" si="5"/>
        <v>#REF!</v>
      </c>
      <c r="P35" s="167" t="e">
        <f t="shared" si="6"/>
        <v>#REF!</v>
      </c>
      <c r="Q35" s="158" t="e">
        <f t="shared" si="13"/>
        <v>#REF!</v>
      </c>
      <c r="R35" s="176" t="e">
        <f t="shared" si="13"/>
        <v>#REF!</v>
      </c>
      <c r="S35" s="52" t="e">
        <f t="shared" si="8"/>
        <v>#REF!</v>
      </c>
      <c r="T35" s="178" t="e">
        <f t="shared" si="9"/>
        <v>#REF!</v>
      </c>
      <c r="U35" s="178" t="s">
        <v>16</v>
      </c>
      <c r="V35" s="224"/>
      <c r="W35" s="224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4">
        <f>'-------НОВАЯ БАЗА'!G59</f>
        <v>4632024035</v>
      </c>
      <c r="G36" s="147" t="e">
        <f>VLOOKUP(A36,'-------НОВАЯ БАЗА'!$A$6:$AG$487,6+MATCH($G$9,#REF!,0),0)</f>
        <v>#REF!</v>
      </c>
      <c r="H36" s="142">
        <f>VLOOKUP(A36,'-------НОВАЯ БАЗА'!$A$6:$AG$487,7+MATCH($H$9,СПИСОК_СТОЛБЦОВ_2,0),0)</f>
        <v>0</v>
      </c>
      <c r="I36" s="148">
        <f>VLOOKUP(A36,'-------НОВАЯ БАЗА'!$A$6:$AG$487,7+MATCH($I$9,СПИСОК_СТОЛБЦОВ_2,0),0)</f>
        <v>0</v>
      </c>
      <c r="J36" s="49" t="e">
        <f>VLOOKUP(A36,'-------НОВАЯ БАЗА'!$A$6:$AG$487,13+MATCH($J$9,СПИСОК_СТОЛБЦОВ_2,0),0)</f>
        <v>#REF!</v>
      </c>
      <c r="K36" s="50">
        <f>VLOOKUP(A36,'-------НОВАЯ БАЗА'!$A$6:$AG$487,7+MATCH($K$9,СПИСОК_СТОЛБЦОВ_2,0),0)</f>
        <v>78.336199999999991</v>
      </c>
      <c r="L36" s="51">
        <f>VLOOKUP(A36,'-------НОВАЯ БАЗА'!$A$6:$AG$487,7+MATCH($L$9,СПИСОК_СТОЛБЦОВ_2,0),0)</f>
        <v>104.08799999999999</v>
      </c>
      <c r="M36" s="166" t="e">
        <f t="shared" si="3"/>
        <v>#REF!</v>
      </c>
      <c r="N36" s="167" t="e">
        <f t="shared" si="4"/>
        <v>#REF!</v>
      </c>
      <c r="O36" s="166" t="e">
        <f t="shared" si="5"/>
        <v>#REF!</v>
      </c>
      <c r="P36" s="167" t="e">
        <f t="shared" si="6"/>
        <v>#REF!</v>
      </c>
      <c r="Q36" s="158" t="e">
        <f t="shared" si="13"/>
        <v>#REF!</v>
      </c>
      <c r="R36" s="176" t="e">
        <f t="shared" si="13"/>
        <v>#REF!</v>
      </c>
      <c r="S36" s="52" t="e">
        <f t="shared" si="8"/>
        <v>#REF!</v>
      </c>
      <c r="T36" s="178" t="e">
        <f t="shared" si="9"/>
        <v>#REF!</v>
      </c>
      <c r="U36" s="178" t="s">
        <v>16</v>
      </c>
      <c r="V36" s="224"/>
      <c r="W36" s="224"/>
      <c r="X36" s="202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4">
        <f>'-------НОВАЯ БАЗА'!G61</f>
        <v>4623002116</v>
      </c>
      <c r="G37" s="147" t="e">
        <f>VLOOKUP(A37,'-------НОВАЯ БАЗА'!$A$6:$AG$487,6+MATCH($G$9,#REF!,0),0)</f>
        <v>#REF!</v>
      </c>
      <c r="H37" s="142">
        <f>VLOOKUP(A37,'-------НОВАЯ БАЗА'!$A$6:$AG$487,7+MATCH($H$9,СПИСОК_СТОЛБЦОВ_2,0),0)</f>
        <v>0</v>
      </c>
      <c r="I37" s="148">
        <f>VLOOKUP(A37,'-------НОВАЯ БАЗА'!$A$6:$AG$487,7+MATCH($I$9,СПИСОК_СТОЛБЦОВ_2,0),0)</f>
        <v>0</v>
      </c>
      <c r="J37" s="49" t="e">
        <f>VLOOKUP(A37,'-------НОВАЯ БАЗА'!$A$6:$AG$487,13+MATCH($J$9,СПИСОК_СТОЛБЦОВ_2,0),0)</f>
        <v>#REF!</v>
      </c>
      <c r="K37" s="50">
        <f>VLOOKUP(A37,'-------НОВАЯ БАЗА'!$A$6:$AG$487,7+MATCH($K$9,СПИСОК_СТОЛБЦОВ_2,0),0)</f>
        <v>0</v>
      </c>
      <c r="L37" s="51">
        <f>VLOOKUP(A37,'-------НОВАЯ БАЗА'!$A$6:$AG$487,7+MATCH($L$9,СПИСОК_СТОЛБЦОВ_2,0),0)</f>
        <v>0</v>
      </c>
      <c r="M37" s="166" t="e">
        <f t="shared" si="3"/>
        <v>#REF!</v>
      </c>
      <c r="N37" s="167" t="e">
        <f t="shared" si="4"/>
        <v>#REF!</v>
      </c>
      <c r="O37" s="166" t="e">
        <f t="shared" si="5"/>
        <v>#REF!</v>
      </c>
      <c r="P37" s="167" t="e">
        <f t="shared" si="6"/>
        <v>#REF!</v>
      </c>
      <c r="Q37" s="158" t="e">
        <f t="shared" si="13"/>
        <v>#REF!</v>
      </c>
      <c r="R37" s="176" t="e">
        <f t="shared" si="13"/>
        <v>#REF!</v>
      </c>
      <c r="S37" s="52" t="e">
        <f t="shared" si="8"/>
        <v>#REF!</v>
      </c>
      <c r="T37" s="178" t="e">
        <f t="shared" si="9"/>
        <v>#REF!</v>
      </c>
      <c r="U37" s="204" t="s">
        <v>17</v>
      </c>
      <c r="V37" s="224"/>
      <c r="W37" s="224"/>
      <c r="X37" s="202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4">
        <f>'-------НОВАЯ БАЗА'!G63</f>
        <v>4632024035</v>
      </c>
      <c r="G38" s="147" t="e">
        <f>VLOOKUP(A38,'-------НОВАЯ БАЗА'!$A$6:$AG$487,6+MATCH($G$9,#REF!,0),0)</f>
        <v>#REF!</v>
      </c>
      <c r="H38" s="142">
        <f>VLOOKUP(A38,'-------НОВАЯ БАЗА'!$A$6:$AG$487,7+MATCH($H$9,СПИСОК_СТОЛБЦОВ_2,0),0)</f>
        <v>0</v>
      </c>
      <c r="I38" s="148">
        <f>VLOOKUP(A38,'-------НОВАЯ БАЗА'!$A$6:$AG$487,7+MATCH($I$9,СПИСОК_СТОЛБЦОВ_2,0),0)</f>
        <v>0</v>
      </c>
      <c r="J38" s="49" t="e">
        <f>VLOOKUP(A38,'-------НОВАЯ БАЗА'!$A$6:$AG$487,13+MATCH($J$9,СПИСОК_СТОЛБЦОВ_2,0),0)</f>
        <v>#REF!</v>
      </c>
      <c r="K38" s="50">
        <f>VLOOKUP(A38,'-------НОВАЯ БАЗА'!$A$6:$AG$487,7+MATCH($K$9,СПИСОК_СТОЛБЦОВ_2,0),0)</f>
        <v>78.336199999999991</v>
      </c>
      <c r="L38" s="51">
        <f>VLOOKUP(A38,'-------НОВАЯ БАЗА'!$A$6:$AG$487,7+MATCH($L$9,СПИСОК_СТОЛБЦОВ_2,0),0)</f>
        <v>105.82279999999999</v>
      </c>
      <c r="M38" s="166" t="e">
        <f t="shared" si="3"/>
        <v>#REF!</v>
      </c>
      <c r="N38" s="167" t="e">
        <f t="shared" si="4"/>
        <v>#REF!</v>
      </c>
      <c r="O38" s="166" t="e">
        <f t="shared" si="5"/>
        <v>#REF!</v>
      </c>
      <c r="P38" s="167" t="e">
        <f t="shared" si="6"/>
        <v>#REF!</v>
      </c>
      <c r="Q38" s="158" t="e">
        <f t="shared" si="13"/>
        <v>#REF!</v>
      </c>
      <c r="R38" s="176" t="e">
        <f t="shared" si="13"/>
        <v>#REF!</v>
      </c>
      <c r="S38" s="52" t="e">
        <f t="shared" si="8"/>
        <v>#REF!</v>
      </c>
      <c r="T38" s="178" t="e">
        <f t="shared" si="9"/>
        <v>#REF!</v>
      </c>
      <c r="U38" s="178" t="s">
        <v>16</v>
      </c>
      <c r="V38" s="224"/>
      <c r="W38" s="224"/>
      <c r="X38" s="202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4">
        <f>'-------НОВАЯ БАЗА'!G65</f>
        <v>4633002394</v>
      </c>
      <c r="G39" s="147" t="e">
        <f>VLOOKUP(A39,'-------НОВАЯ БАЗА'!$A$6:$AG$487,6+MATCH($G$9,#REF!,0),0)</f>
        <v>#REF!</v>
      </c>
      <c r="H39" s="142">
        <f>VLOOKUP(A39,'-------НОВАЯ БАЗА'!$A$6:$AG$487,7+MATCH($H$9,СПИСОК_СТОЛБЦОВ_2,0),0)</f>
        <v>2614.42</v>
      </c>
      <c r="I39" s="148">
        <f>VLOOKUP(A39,'-------НОВАЯ БАЗА'!$A$6:$AG$487,7+MATCH($I$9,СПИСОК_СТОЛБЦОВ_2,0),0)</f>
        <v>3113.51</v>
      </c>
      <c r="J39" s="49" t="e">
        <f>VLOOKUP(A39,'-------НОВАЯ БАЗА'!$A$6:$AG$487,13+MATCH($J$9,СПИСОК_СТОЛБЦОВ_2,0),0)</f>
        <v>#REF!</v>
      </c>
      <c r="K39" s="50">
        <f>VLOOKUP(A39,'-------НОВАЯ БАЗА'!$A$6:$AG$487,7+MATCH($K$9,СПИСОК_СТОЛБЦОВ_2,0),0)</f>
        <v>41.455599999999997</v>
      </c>
      <c r="L39" s="51">
        <f>VLOOKUP(A39,'-------НОВАЯ БАЗА'!$A$6:$AG$487,7+MATCH($L$9,СПИСОК_СТОЛБЦОВ_2,0),0)</f>
        <v>51.837800000000001</v>
      </c>
      <c r="M39" s="166" t="e">
        <f t="shared" si="3"/>
        <v>#REF!</v>
      </c>
      <c r="N39" s="167" t="e">
        <f t="shared" si="4"/>
        <v>#REF!</v>
      </c>
      <c r="O39" s="166" t="e">
        <f t="shared" si="5"/>
        <v>#REF!</v>
      </c>
      <c r="P39" s="167" t="e">
        <f t="shared" si="6"/>
        <v>#REF!</v>
      </c>
      <c r="Q39" s="158" t="e">
        <f t="shared" si="13"/>
        <v>#REF!</v>
      </c>
      <c r="R39" s="176" t="e">
        <f t="shared" si="13"/>
        <v>#REF!</v>
      </c>
      <c r="S39" s="52" t="e">
        <f t="shared" si="8"/>
        <v>#REF!</v>
      </c>
      <c r="T39" s="178" t="e">
        <f t="shared" si="9"/>
        <v>#REF!</v>
      </c>
      <c r="U39" s="204" t="s">
        <v>16</v>
      </c>
      <c r="V39" s="224"/>
      <c r="W39" s="224"/>
      <c r="X39" s="202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4">
        <f>'-------НОВАЯ БАЗА'!G67</f>
        <v>4633022993</v>
      </c>
      <c r="G40" s="147" t="e">
        <f>VLOOKUP(A40,'-------НОВАЯ БАЗА'!$A$6:$AG$487,6+MATCH($G$9,#REF!,0),0)</f>
        <v>#REF!</v>
      </c>
      <c r="H40" s="142">
        <f>VLOOKUP(A40,'-------НОВАЯ БАЗА'!$A$6:$AG$487,7+MATCH($H$9,СПИСОК_СТОЛБЦОВ_2,0),0)</f>
        <v>1997.3</v>
      </c>
      <c r="I40" s="148">
        <f>VLOOKUP(A40,'-------НОВАЯ БАЗА'!$A$6:$AG$487,7+MATCH($I$9,СПИСОК_СТОЛБЦОВ_2,0),0)</f>
        <v>2376.7800000000002</v>
      </c>
      <c r="J40" s="49" t="e">
        <f>VLOOKUP(A40,'-------НОВАЯ БАЗА'!$A$6:$AG$487,13+MATCH($J$9,СПИСОК_СТОЛБЦОВ_2,0),0)</f>
        <v>#REF!</v>
      </c>
      <c r="K40" s="50">
        <f>VLOOKUP(A40,'-------НОВАЯ БАЗА'!$A$6:$AG$487,7+MATCH($K$9,СПИСОК_СТОЛБЦОВ_2,0),0)</f>
        <v>0</v>
      </c>
      <c r="L40" s="51">
        <f>VLOOKUP(A40,'-------НОВАЯ БАЗА'!$A$6:$AG$487,7+MATCH($L$9,СПИСОК_СТОЛБЦОВ_2,0),0)</f>
        <v>0</v>
      </c>
      <c r="M40" s="166" t="e">
        <f t="shared" si="3"/>
        <v>#REF!</v>
      </c>
      <c r="N40" s="167" t="e">
        <f t="shared" si="4"/>
        <v>#REF!</v>
      </c>
      <c r="O40" s="166" t="e">
        <f t="shared" si="5"/>
        <v>#REF!</v>
      </c>
      <c r="P40" s="167" t="e">
        <f t="shared" si="6"/>
        <v>#REF!</v>
      </c>
      <c r="Q40" s="158" t="e">
        <f t="shared" si="13"/>
        <v>#REF!</v>
      </c>
      <c r="R40" s="176" t="e">
        <f t="shared" si="13"/>
        <v>#REF!</v>
      </c>
      <c r="S40" s="52" t="e">
        <f t="shared" si="8"/>
        <v>#REF!</v>
      </c>
      <c r="T40" s="178" t="e">
        <f t="shared" si="9"/>
        <v>#REF!</v>
      </c>
      <c r="U40" s="204" t="s">
        <v>17</v>
      </c>
      <c r="V40" s="224"/>
      <c r="W40" s="224"/>
      <c r="X40" s="202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"Комфорт"</v>
      </c>
      <c r="F41" s="144">
        <f>'-------НОВАЯ БАЗА'!G69</f>
        <v>4633039010</v>
      </c>
      <c r="G41" s="147" t="e">
        <f>VLOOKUP(A41,'-------НОВАЯ БАЗА'!$A$6:$AG$487,6+MATCH($G$9,#REF!,0),0)</f>
        <v>#REF!</v>
      </c>
      <c r="H41" s="142">
        <f>VLOOKUP(A41,'-------НОВАЯ БАЗА'!$A$6:$AG$487,7+MATCH($H$9,СПИСОК_СТОЛБЦОВ_2,0),0)</f>
        <v>1964.56</v>
      </c>
      <c r="I41" s="148">
        <f>VLOOKUP(A41,'-------НОВАЯ БАЗА'!$A$6:$AG$487,7+MATCH($I$9,СПИСОК_СТОЛБЦОВ_2,0),0)</f>
        <v>1964.56</v>
      </c>
      <c r="J41" s="49" t="e">
        <f>VLOOKUP(A41,'-------НОВАЯ БАЗА'!$A$6:$AG$487,13+MATCH($J$9,СПИСОК_СТОЛБЦОВ_2,0),0)</f>
        <v>#REF!</v>
      </c>
      <c r="K41" s="50">
        <f>VLOOKUP(A41,'-------НОВАЯ БАЗА'!$A$6:$AG$487,7+MATCH($K$9,СПИСОК_СТОЛБЦОВ_2,0),0)</f>
        <v>0</v>
      </c>
      <c r="L41" s="51">
        <f>VLOOKUP(A41,'-------НОВАЯ БАЗА'!$A$6:$AG$487,7+MATCH($L$9,СПИСОК_СТОЛБЦОВ_2,0),0)</f>
        <v>0</v>
      </c>
      <c r="M41" s="166" t="e">
        <f t="shared" si="3"/>
        <v>#REF!</v>
      </c>
      <c r="N41" s="167" t="e">
        <f t="shared" si="4"/>
        <v>#REF!</v>
      </c>
      <c r="O41" s="166" t="e">
        <f t="shared" si="5"/>
        <v>#REF!</v>
      </c>
      <c r="P41" s="167" t="e">
        <f t="shared" si="6"/>
        <v>#REF!</v>
      </c>
      <c r="Q41" s="158" t="e">
        <f t="shared" si="13"/>
        <v>#REF!</v>
      </c>
      <c r="R41" s="176" t="e">
        <f t="shared" si="13"/>
        <v>#REF!</v>
      </c>
      <c r="S41" s="52" t="e">
        <f t="shared" si="8"/>
        <v>#REF!</v>
      </c>
      <c r="T41" s="178" t="e">
        <f t="shared" si="9"/>
        <v>#REF!</v>
      </c>
      <c r="U41" s="204" t="s">
        <v>17</v>
      </c>
      <c r="V41" s="224"/>
      <c r="W41" s="224"/>
      <c r="X41" s="202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4">
        <f>'-------НОВАЯ БАЗА'!G71</f>
        <v>5261077695</v>
      </c>
      <c r="G42" s="147" t="e">
        <f>VLOOKUP(A42,'-------НОВАЯ БАЗА'!$A$6:$AG$487,6+MATCH($G$9,#REF!,0),0)</f>
        <v>#REF!</v>
      </c>
      <c r="H42" s="142">
        <f>VLOOKUP(A42,'-------НОВАЯ БАЗА'!$A$6:$AG$487,7+MATCH($H$9,СПИСОК_СТОЛБЦОВ_2,0),0)</f>
        <v>0</v>
      </c>
      <c r="I42" s="148">
        <f>VLOOKUP(A42,'-------НОВАЯ БАЗА'!$A$6:$AG$487,7+MATCH($I$9,СПИСОК_СТОЛБЦОВ_2,0),0)</f>
        <v>0</v>
      </c>
      <c r="J42" s="49" t="e">
        <f>VLOOKUP(A42,'-------НОВАЯ БАЗА'!$A$6:$AG$487,13+MATCH($J$9,СПИСОК_СТОЛБЦОВ_2,0),0)</f>
        <v>#REF!</v>
      </c>
      <c r="K42" s="50">
        <f>VLOOKUP(A42,'-------НОВАЯ БАЗА'!$A$6:$AG$487,7+MATCH($K$9,СПИСОК_СТОЛБЦОВ_2,0),0)</f>
        <v>31.65</v>
      </c>
      <c r="L42" s="51">
        <f>VLOOKUP(A42,'-------НОВАЯ БАЗА'!$A$6:$AG$487,7+MATCH($L$9,СПИСОК_СТОЛБЦОВ_2,0),0)</f>
        <v>37.979999999999997</v>
      </c>
      <c r="M42" s="166" t="e">
        <f t="shared" si="3"/>
        <v>#REF!</v>
      </c>
      <c r="N42" s="167" t="e">
        <f t="shared" si="4"/>
        <v>#REF!</v>
      </c>
      <c r="O42" s="166" t="e">
        <f t="shared" si="5"/>
        <v>#REF!</v>
      </c>
      <c r="P42" s="167" t="e">
        <f t="shared" si="6"/>
        <v>#REF!</v>
      </c>
      <c r="Q42" s="158" t="e">
        <f t="shared" si="13"/>
        <v>#REF!</v>
      </c>
      <c r="R42" s="176" t="e">
        <f t="shared" si="13"/>
        <v>#REF!</v>
      </c>
      <c r="S42" s="52" t="e">
        <f t="shared" si="8"/>
        <v>#REF!</v>
      </c>
      <c r="T42" s="178" t="e">
        <f t="shared" si="9"/>
        <v>#REF!</v>
      </c>
      <c r="U42" s="204" t="s">
        <v>16</v>
      </c>
      <c r="V42" s="224"/>
      <c r="W42" s="224"/>
      <c r="X42" s="202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4">
        <f>'-------НОВАЯ БАЗА'!G73</f>
        <v>4632068226</v>
      </c>
      <c r="G43" s="147" t="e">
        <f>VLOOKUP(A43,'-------НОВАЯ БАЗА'!$A$6:$AG$487,6+MATCH($G$9,#REF!,0),0)</f>
        <v>#REF!</v>
      </c>
      <c r="H43" s="142">
        <f>VLOOKUP(A43,'-------НОВАЯ БАЗА'!$A$6:$AG$487,7+MATCH($H$9,СПИСОК_СТОЛБЦОВ_2,0),0)</f>
        <v>2119.5100000000002</v>
      </c>
      <c r="I43" s="148">
        <f>VLOOKUP(A43,'-------НОВАЯ БАЗА'!$A$6:$AG$487,7+MATCH($I$9,СПИСОК_СТОЛБЦОВ_2,0),0)</f>
        <v>2462.86</v>
      </c>
      <c r="J43" s="49" t="e">
        <f>VLOOKUP(A43,'-------НОВАЯ БАЗА'!$A$6:$AG$487,13+MATCH($J$9,СПИСОК_СТОЛБЦОВ_2,0),0)</f>
        <v>#REF!</v>
      </c>
      <c r="K43" s="50">
        <f>VLOOKUP(A43,'-------НОВАЯ БАЗА'!$A$6:$AG$487,7+MATCH($K$9,СПИСОК_СТОЛБЦОВ_2,0),0)</f>
        <v>39.299999999999997</v>
      </c>
      <c r="L43" s="51">
        <f>VLOOKUP(A43,'-------НОВАЯ БАЗА'!$A$6:$AG$487,7+MATCH($L$9,СПИСОК_СТОЛБЦОВ_2,0),0)</f>
        <v>46.2</v>
      </c>
      <c r="M43" s="166" t="e">
        <f t="shared" si="3"/>
        <v>#REF!</v>
      </c>
      <c r="N43" s="167" t="e">
        <f t="shared" si="4"/>
        <v>#REF!</v>
      </c>
      <c r="O43" s="166" t="e">
        <f t="shared" si="5"/>
        <v>#REF!</v>
      </c>
      <c r="P43" s="167" t="e">
        <f t="shared" si="6"/>
        <v>#REF!</v>
      </c>
      <c r="Q43" s="158" t="e">
        <f t="shared" si="13"/>
        <v>#REF!</v>
      </c>
      <c r="R43" s="176" t="e">
        <f t="shared" si="13"/>
        <v>#REF!</v>
      </c>
      <c r="S43" s="52" t="e">
        <f t="shared" si="8"/>
        <v>#REF!</v>
      </c>
      <c r="T43" s="178" t="e">
        <f t="shared" si="9"/>
        <v>#REF!</v>
      </c>
      <c r="U43" s="204" t="s">
        <v>16</v>
      </c>
      <c r="V43" s="224"/>
      <c r="W43" s="224"/>
      <c r="X43" s="202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4">
        <f>'-------НОВАЯ БАЗА'!G75</f>
        <v>4632024035</v>
      </c>
      <c r="G44" s="147" t="e">
        <f>VLOOKUP(A44,'-------НОВАЯ БАЗА'!$A$6:$AG$487,6+MATCH($G$9,#REF!,0),0)</f>
        <v>#REF!</v>
      </c>
      <c r="H44" s="142">
        <f>VLOOKUP(A44,'-------НОВАЯ БАЗА'!$A$6:$AG$487,7+MATCH($H$9,СПИСОК_СТОЛБЦОВ_2,0),0)</f>
        <v>0</v>
      </c>
      <c r="I44" s="148">
        <f>VLOOKUP(A44,'-------НОВАЯ БАЗА'!$A$6:$AG$487,7+MATCH($I$9,СПИСОК_СТОЛБЦОВ_2,0),0)</f>
        <v>0</v>
      </c>
      <c r="J44" s="49" t="e">
        <f>VLOOKUP(A44,'-------НОВАЯ БАЗА'!$A$6:$AG$487,13+MATCH($J$9,СПИСОК_СТОЛБЦОВ_2,0),0)</f>
        <v>#REF!</v>
      </c>
      <c r="K44" s="50">
        <f>VLOOKUP(A44,'-------НОВАЯ БАЗА'!$A$6:$AG$487,7+MATCH($K$9,СПИСОК_СТОЛБЦОВ_2,0),0)</f>
        <v>35.172599999999996</v>
      </c>
      <c r="L44" s="51">
        <f>VLOOKUP(A44,'-------НОВАЯ БАЗА'!$A$6:$AG$487,7+MATCH($L$9,СПИСОК_СТОЛБЦОВ_2,0),0)</f>
        <v>39.186399999999999</v>
      </c>
      <c r="M44" s="166" t="e">
        <f t="shared" si="3"/>
        <v>#REF!</v>
      </c>
      <c r="N44" s="167" t="e">
        <f t="shared" si="4"/>
        <v>#REF!</v>
      </c>
      <c r="O44" s="166" t="e">
        <f t="shared" si="5"/>
        <v>#REF!</v>
      </c>
      <c r="P44" s="167" t="e">
        <f t="shared" si="6"/>
        <v>#REF!</v>
      </c>
      <c r="Q44" s="158" t="e">
        <f t="shared" si="13"/>
        <v>#REF!</v>
      </c>
      <c r="R44" s="176" t="e">
        <f t="shared" si="13"/>
        <v>#REF!</v>
      </c>
      <c r="S44" s="52" t="e">
        <f t="shared" si="8"/>
        <v>#REF!</v>
      </c>
      <c r="T44" s="178" t="e">
        <f t="shared" si="9"/>
        <v>#REF!</v>
      </c>
      <c r="U44" s="178" t="s">
        <v>16</v>
      </c>
      <c r="V44" s="224"/>
      <c r="W44" s="224"/>
      <c r="X44" s="202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4">
        <f>'-------НОВАЯ БАЗА'!G77</f>
        <v>4632024035</v>
      </c>
      <c r="G45" s="147" t="e">
        <f>VLOOKUP(A45,'-------НОВАЯ БАЗА'!$A$6:$AG$487,6+MATCH($G$9,#REF!,0),0)</f>
        <v>#REF!</v>
      </c>
      <c r="H45" s="142">
        <f>VLOOKUP(A45,'-------НОВАЯ БАЗА'!$A$6:$AG$487,7+MATCH($H$9,СПИСОК_СТОЛБЦОВ_2,0),0)</f>
        <v>3059.67</v>
      </c>
      <c r="I45" s="148">
        <f>VLOOKUP(A45,'-------НОВАЯ БАЗА'!$A$6:$AG$487,7+MATCH($I$9,СПИСОК_СТОЛБЦОВ_2,0),0)</f>
        <v>3549.22</v>
      </c>
      <c r="J45" s="49" t="e">
        <f>VLOOKUP(A45,'-------НОВАЯ БАЗА'!$A$6:$AG$487,13+MATCH($J$9,СПИСОК_СТОЛБЦОВ_2,0),0)</f>
        <v>#REF!</v>
      </c>
      <c r="K45" s="50">
        <f>VLOOKUP(A45,'-------НОВАЯ БАЗА'!$A$6:$AG$487,7+MATCH($K$9,СПИСОК_СТОЛБЦОВ_2,0),0)</f>
        <v>27.1816</v>
      </c>
      <c r="L45" s="51">
        <f>VLOOKUP(A45,'-------НОВАЯ БАЗА'!$A$6:$AG$487,7+MATCH($L$9,СПИСОК_СТОЛБЦОВ_2,0),0)</f>
        <v>30.7562</v>
      </c>
      <c r="M45" s="166" t="e">
        <f t="shared" si="3"/>
        <v>#REF!</v>
      </c>
      <c r="N45" s="167" t="e">
        <f t="shared" si="4"/>
        <v>#REF!</v>
      </c>
      <c r="O45" s="166" t="e">
        <f t="shared" si="5"/>
        <v>#REF!</v>
      </c>
      <c r="P45" s="167" t="e">
        <f t="shared" si="6"/>
        <v>#REF!</v>
      </c>
      <c r="Q45" s="158" t="e">
        <f t="shared" si="13"/>
        <v>#REF!</v>
      </c>
      <c r="R45" s="176" t="e">
        <f t="shared" si="13"/>
        <v>#REF!</v>
      </c>
      <c r="S45" s="52" t="e">
        <f t="shared" si="8"/>
        <v>#REF!</v>
      </c>
      <c r="T45" s="178" t="e">
        <f t="shared" si="9"/>
        <v>#REF!</v>
      </c>
      <c r="U45" s="178" t="s">
        <v>16</v>
      </c>
      <c r="V45" s="224"/>
      <c r="W45" s="224"/>
      <c r="X45" s="202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>«АО «РИР Энерго» (филиал  АО «РИР Энерго» - «Курская генерация»)</v>
      </c>
      <c r="F46" s="144">
        <f>'-------НОВАЯ БАЗА'!G79</f>
        <v>6829012680</v>
      </c>
      <c r="G46" s="147" t="e">
        <f>VLOOKUP(A46,'-------НОВАЯ БАЗА'!$A$6:$AG$487,6+MATCH($G$9,#REF!,0),0)</f>
        <v>#REF!</v>
      </c>
      <c r="H46" s="142">
        <f>VLOOKUP(A46,'-------НОВАЯ БАЗА'!$A$6:$AG$487,7+MATCH($H$9,СПИСОК_СТОЛБЦОВ_2,0),0)</f>
        <v>2755.78</v>
      </c>
      <c r="I46" s="148">
        <f>VLOOKUP(A46,'-------НОВАЯ БАЗА'!$A$6:$AG$487,7+MATCH($I$9,СПИСОК_СТОЛБЦОВ_2,0),0)</f>
        <v>3089.76</v>
      </c>
      <c r="J46" s="49" t="e">
        <f>VLOOKUP(A46,'-------НОВАЯ БАЗА'!$A$6:$AG$487,13+MATCH($J$9,СПИСОК_СТОЛБЦОВ_2,0),0)</f>
        <v>#REF!</v>
      </c>
      <c r="K46" s="50">
        <f>VLOOKUP(A46,'-------НОВАЯ БАЗА'!$A$6:$AG$487,7+MATCH($K$9,СПИСОК_СТОЛБЦОВ_2,0),0)</f>
        <v>35.172599999999996</v>
      </c>
      <c r="L46" s="51">
        <f>VLOOKUP(A46,'-------НОВАЯ БАЗА'!$A$6:$AG$487,7+MATCH($L$9,СПИСОК_СТОЛБЦОВ_2,0),0)</f>
        <v>39.186399999999999</v>
      </c>
      <c r="M46" s="166" t="e">
        <f t="shared" si="3"/>
        <v>#REF!</v>
      </c>
      <c r="N46" s="167" t="e">
        <f t="shared" si="4"/>
        <v>#REF!</v>
      </c>
      <c r="O46" s="166" t="e">
        <f t="shared" si="5"/>
        <v>#REF!</v>
      </c>
      <c r="P46" s="167" t="e">
        <f t="shared" si="6"/>
        <v>#REF!</v>
      </c>
      <c r="Q46" s="158" t="e">
        <f t="shared" si="13"/>
        <v>#REF!</v>
      </c>
      <c r="R46" s="176" t="e">
        <f t="shared" si="13"/>
        <v>#REF!</v>
      </c>
      <c r="S46" s="52" t="e">
        <f t="shared" si="8"/>
        <v>#REF!</v>
      </c>
      <c r="T46" s="178" t="e">
        <f t="shared" si="9"/>
        <v>#REF!</v>
      </c>
      <c r="U46" s="204" t="s">
        <v>16</v>
      </c>
      <c r="V46" s="224"/>
      <c r="W46" s="224"/>
      <c r="X46" s="202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>«АО «РИР Энерго» (филиал  АО «РИР Энерго» - «Курская генерация»)</v>
      </c>
      <c r="F47" s="144">
        <f>'-------НОВАЯ БАЗА'!G81</f>
        <v>6829012680</v>
      </c>
      <c r="G47" s="147" t="e">
        <f>VLOOKUP(A47,'-------НОВАЯ БАЗА'!$A$6:$AG$487,6+MATCH($G$9,#REF!,0),0)</f>
        <v>#REF!</v>
      </c>
      <c r="H47" s="142">
        <f>VLOOKUP(A47,'-------НОВАЯ БАЗА'!$A$6:$AG$487,7+MATCH($H$9,СПИСОК_СТОЛБЦОВ_2,0),0)</f>
        <v>2755.78</v>
      </c>
      <c r="I47" s="148">
        <f>VLOOKUP(A47,'-------НОВАЯ БАЗА'!$A$6:$AG$487,7+MATCH($I$9,СПИСОК_СТОЛБЦОВ_2,0),0)</f>
        <v>3089.76</v>
      </c>
      <c r="J47" s="49" t="e">
        <f>VLOOKUP(A47,'-------НОВАЯ БАЗА'!$A$6:$AG$487,13+MATCH($J$9,СПИСОК_СТОЛБЦОВ_2,0),0)</f>
        <v>#REF!</v>
      </c>
      <c r="K47" s="50">
        <f>VLOOKUP(A47,'-------НОВАЯ БАЗА'!$A$6:$AG$487,7+MATCH($K$9,СПИСОК_СТОЛБЦОВ_2,0),0)</f>
        <v>36.78</v>
      </c>
      <c r="L47" s="51">
        <f>VLOOKUP(A47,'-------НОВАЯ БАЗА'!$A$6:$AG$487,7+MATCH($L$9,СПИСОК_СТОЛБЦОВ_2,0),0)</f>
        <v>41.58</v>
      </c>
      <c r="M47" s="166" t="e">
        <f t="shared" si="3"/>
        <v>#REF!</v>
      </c>
      <c r="N47" s="167" t="e">
        <f t="shared" si="4"/>
        <v>#REF!</v>
      </c>
      <c r="O47" s="166" t="e">
        <f t="shared" si="5"/>
        <v>#REF!</v>
      </c>
      <c r="P47" s="167" t="e">
        <f t="shared" si="6"/>
        <v>#REF!</v>
      </c>
      <c r="Q47" s="158" t="e">
        <f t="shared" si="13"/>
        <v>#REF!</v>
      </c>
      <c r="R47" s="176" t="e">
        <f t="shared" si="13"/>
        <v>#REF!</v>
      </c>
      <c r="S47" s="52" t="e">
        <f t="shared" si="8"/>
        <v>#REF!</v>
      </c>
      <c r="T47" s="178" t="e">
        <f t="shared" si="9"/>
        <v>#REF!</v>
      </c>
      <c r="U47" s="204" t="s">
        <v>16</v>
      </c>
      <c r="V47" s="224"/>
      <c r="W47" s="224"/>
      <c r="X47" s="202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4">
        <f>'-------НОВАЯ БАЗА'!G83</f>
        <v>4632000330</v>
      </c>
      <c r="G48" s="147" t="e">
        <f>VLOOKUP(A48,'-------НОВАЯ БАЗА'!$A$6:$AG$487,6+MATCH($G$9,#REF!,0),0)</f>
        <v>#REF!</v>
      </c>
      <c r="H48" s="142">
        <f>VLOOKUP(A48,'-------НОВАЯ БАЗА'!$A$6:$AG$487,7+MATCH($H$9,СПИСОК_СТОЛБЦОВ_2,0),0)</f>
        <v>2755.78</v>
      </c>
      <c r="I48" s="148">
        <f>VLOOKUP(A48,'-------НОВАЯ БАЗА'!$A$6:$AG$487,7+MATCH($I$9,СПИСОК_СТОЛБЦОВ_2,0),0)</f>
        <v>3089.76</v>
      </c>
      <c r="J48" s="49" t="e">
        <f>VLOOKUP(A48,'-------НОВАЯ БАЗА'!$A$6:$AG$487,13+MATCH($J$9,СПИСОК_СТОЛБЦОВ_2,0),0)</f>
        <v>#REF!</v>
      </c>
      <c r="K48" s="50">
        <f>VLOOKUP(A48,'-------НОВАЯ БАЗА'!$A$6:$AG$487,7+MATCH($K$9,СПИСОК_СТОЛБЦОВ_2,0),0)</f>
        <v>35.172599999999996</v>
      </c>
      <c r="L48" s="51">
        <f>VLOOKUP(A48,'-------НОВАЯ БАЗА'!$A$6:$AG$487,7+MATCH($L$9,СПИСОК_СТОЛБЦОВ_2,0),0)</f>
        <v>39.186399999999999</v>
      </c>
      <c r="M48" s="166" t="e">
        <f t="shared" si="3"/>
        <v>#REF!</v>
      </c>
      <c r="N48" s="167" t="e">
        <f t="shared" si="4"/>
        <v>#REF!</v>
      </c>
      <c r="O48" s="166" t="e">
        <f t="shared" si="5"/>
        <v>#REF!</v>
      </c>
      <c r="P48" s="167" t="e">
        <f t="shared" si="6"/>
        <v>#REF!</v>
      </c>
      <c r="Q48" s="158" t="e">
        <f t="shared" si="13"/>
        <v>#REF!</v>
      </c>
      <c r="R48" s="176" t="e">
        <f t="shared" si="13"/>
        <v>#REF!</v>
      </c>
      <c r="S48" s="52" t="e">
        <f t="shared" si="8"/>
        <v>#REF!</v>
      </c>
      <c r="T48" s="178" t="e">
        <f t="shared" si="9"/>
        <v>#REF!</v>
      </c>
      <c r="U48" s="204" t="s">
        <v>16</v>
      </c>
      <c r="V48" s="224"/>
      <c r="W48" s="224"/>
      <c r="X48" s="202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e">
        <f>'-------НОВАЯ БАЗА'!D85</f>
        <v>#REF!</v>
      </c>
      <c r="D49" s="48" t="e">
        <f>'-------НОВАЯ БАЗА'!E85</f>
        <v>#REF!</v>
      </c>
      <c r="E49" s="48" t="e">
        <f>'-------НОВАЯ БАЗА'!F85</f>
        <v>#REF!</v>
      </c>
      <c r="F49" s="144">
        <f>'-------НОВАЯ БАЗА'!G85</f>
        <v>3123389689</v>
      </c>
      <c r="G49" s="147" t="e">
        <f>VLOOKUP(A49,'-------НОВАЯ БАЗА'!$A$6:$AG$487,6+MATCH($G$9,#REF!,0),0)</f>
        <v>#REF!</v>
      </c>
      <c r="H49" s="142" t="e">
        <f>VLOOKUP(A49,'-------НОВАЯ БАЗА'!$A$6:$AG$487,7+MATCH($H$9,СПИСОК_СТОЛБЦОВ_2,0),0)</f>
        <v>#REF!</v>
      </c>
      <c r="I49" s="148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6" t="e">
        <f t="shared" si="3"/>
        <v>#REF!</v>
      </c>
      <c r="N49" s="167" t="e">
        <f t="shared" si="4"/>
        <v>#REF!</v>
      </c>
      <c r="O49" s="166" t="e">
        <f t="shared" si="5"/>
        <v>#REF!</v>
      </c>
      <c r="P49" s="167" t="e">
        <f t="shared" si="6"/>
        <v>#REF!</v>
      </c>
      <c r="Q49" s="158" t="e">
        <f t="shared" si="13"/>
        <v>#REF!</v>
      </c>
      <c r="R49" s="176" t="e">
        <f t="shared" si="13"/>
        <v>#REF!</v>
      </c>
      <c r="S49" s="52" t="e">
        <f t="shared" si="8"/>
        <v>#REF!</v>
      </c>
      <c r="T49" s="178" t="e">
        <f t="shared" si="9"/>
        <v>#REF!</v>
      </c>
      <c r="U49" s="204" t="s">
        <v>17</v>
      </c>
      <c r="V49" s="224"/>
      <c r="W49" s="224"/>
      <c r="X49" s="202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4">
        <f>'-------НОВАЯ БАЗА'!G87</f>
        <v>3666120176</v>
      </c>
      <c r="G50" s="147" t="e">
        <f>VLOOKUP(A50,'-------НОВАЯ БАЗА'!$A$6:$AG$487,6+MATCH($G$9,#REF!,0),0)</f>
        <v>#REF!</v>
      </c>
      <c r="H50" s="142">
        <f>VLOOKUP(A50,'-------НОВАЯ БАЗА'!$A$6:$AG$487,7+MATCH($H$9,СПИСОК_СТОЛБЦОВ_2,0),0)</f>
        <v>2335.23</v>
      </c>
      <c r="I50" s="148">
        <f>VLOOKUP(A50,'-------НОВАЯ БАЗА'!$A$6:$AG$487,7+MATCH($I$9,СПИСОК_СТОЛБЦОВ_2,0),0)</f>
        <v>2713.54</v>
      </c>
      <c r="J50" s="49" t="e">
        <f>VLOOKUP(A50,'-------НОВАЯ БАЗА'!$A$6:$AG$487,13+MATCH($J$9,СПИСОК_СТОЛБЦОВ_2,0),0)</f>
        <v>#REF!</v>
      </c>
      <c r="K50" s="50">
        <f>VLOOKUP(A50,'-------НОВАЯ БАЗА'!$A$6:$AG$487,7+MATCH($K$9,СПИСОК_СТОЛБЦОВ_2,0),0)</f>
        <v>0</v>
      </c>
      <c r="L50" s="51">
        <f>VLOOKUP(A50,'-------НОВАЯ БАЗА'!$A$6:$AG$487,7+MATCH($L$9,СПИСОК_СТОЛБЦОВ_2,0),0)</f>
        <v>0</v>
      </c>
      <c r="M50" s="166" t="e">
        <f t="shared" si="3"/>
        <v>#REF!</v>
      </c>
      <c r="N50" s="167" t="e">
        <f t="shared" si="4"/>
        <v>#REF!</v>
      </c>
      <c r="O50" s="166" t="e">
        <f t="shared" si="5"/>
        <v>#REF!</v>
      </c>
      <c r="P50" s="167" t="e">
        <f t="shared" si="6"/>
        <v>#REF!</v>
      </c>
      <c r="Q50" s="158" t="e">
        <f t="shared" si="13"/>
        <v>#REF!</v>
      </c>
      <c r="R50" s="176" t="e">
        <f t="shared" si="13"/>
        <v>#REF!</v>
      </c>
      <c r="S50" s="52" t="e">
        <f t="shared" si="8"/>
        <v>#REF!</v>
      </c>
      <c r="T50" s="178" t="e">
        <f t="shared" si="9"/>
        <v>#REF!</v>
      </c>
      <c r="U50" s="204" t="s">
        <v>17</v>
      </c>
      <c r="V50" s="224"/>
      <c r="W50" s="224"/>
      <c r="X50" s="202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4">
        <f>'-------НОВАЯ БАЗА'!G89</f>
        <v>4634002573</v>
      </c>
      <c r="G51" s="147" t="e">
        <f>VLOOKUP(A51,'-------НОВАЯ БАЗА'!$A$6:$AG$487,6+MATCH($G$9,#REF!,0),0)</f>
        <v>#REF!</v>
      </c>
      <c r="H51" s="142">
        <f>VLOOKUP(A51,'-------НОВАЯ БАЗА'!$A$6:$AG$487,7+MATCH($H$9,СПИСОК_СТОЛБЦОВ_2,0),0)</f>
        <v>937.89</v>
      </c>
      <c r="I51" s="148">
        <f>VLOOKUP(A51,'-------НОВАЯ БАЗА'!$A$6:$AG$487,7+MATCH($I$9,СПИСОК_СТОЛБЦОВ_2,0),0)</f>
        <v>1153.74</v>
      </c>
      <c r="J51" s="49" t="e">
        <f>VLOOKUP(A51,'-------НОВАЯ БАЗА'!$A$6:$AG$487,13+MATCH($J$9,СПИСОК_СТОЛБЦОВ_2,0),0)</f>
        <v>#REF!</v>
      </c>
      <c r="K51" s="50">
        <f>VLOOKUP(A51,'-------НОВАЯ БАЗА'!$A$6:$AG$487,7+MATCH($K$9,СПИСОК_СТОЛБЦОВ_2,0),0)</f>
        <v>27.3</v>
      </c>
      <c r="L51" s="51">
        <f>VLOOKUP(A51,'-------НОВАЯ БАЗА'!$A$6:$AG$487,7+MATCH($L$9,СПИСОК_СТОЛБЦОВ_2,0),0)</f>
        <v>28.24</v>
      </c>
      <c r="M51" s="166" t="e">
        <f t="shared" si="3"/>
        <v>#REF!</v>
      </c>
      <c r="N51" s="167" t="e">
        <f t="shared" si="4"/>
        <v>#REF!</v>
      </c>
      <c r="O51" s="166" t="e">
        <f t="shared" si="5"/>
        <v>#REF!</v>
      </c>
      <c r="P51" s="167" t="e">
        <f t="shared" si="6"/>
        <v>#REF!</v>
      </c>
      <c r="Q51" s="158" t="e">
        <f t="shared" si="13"/>
        <v>#REF!</v>
      </c>
      <c r="R51" s="176" t="e">
        <f t="shared" si="13"/>
        <v>#REF!</v>
      </c>
      <c r="S51" s="52" t="e">
        <f t="shared" si="8"/>
        <v>#REF!</v>
      </c>
      <c r="T51" s="178" t="e">
        <f t="shared" si="9"/>
        <v>#REF!</v>
      </c>
      <c r="U51" s="204" t="s">
        <v>16</v>
      </c>
      <c r="V51" s="224"/>
      <c r="W51" s="224"/>
      <c r="X51" s="202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4">
        <f>'-------НОВАЯ БАЗА'!G91</f>
        <v>7721632827</v>
      </c>
      <c r="G52" s="147" t="e">
        <f>VLOOKUP(A52,'-------НОВАЯ БАЗА'!$A$6:$AG$487,6+MATCH($G$9,#REF!,0),0)</f>
        <v>#REF!</v>
      </c>
      <c r="H52" s="142">
        <f>VLOOKUP(A52,'-------НОВАЯ БАЗА'!$A$6:$AG$487,7+MATCH($H$9,СПИСОК_СТОЛБЦОВ_2,0),0)</f>
        <v>372.88</v>
      </c>
      <c r="I52" s="148">
        <f>VLOOKUP(A52,'-------НОВАЯ БАЗА'!$A$6:$AG$487,7+MATCH($I$9,СПИСОК_СТОЛБЦОВ_2,0),0)</f>
        <v>429.23</v>
      </c>
      <c r="J52" s="49" t="e">
        <f>VLOOKUP(A52,'-------НОВАЯ БАЗА'!$A$6:$AG$487,13+MATCH($J$9,СПИСОК_СТОЛБЦОВ_2,0),0)</f>
        <v>#REF!</v>
      </c>
      <c r="K52" s="50">
        <f>VLOOKUP(A52,'-------НОВАЯ БАЗА'!$A$6:$AG$487,7+MATCH($K$9,СПИСОК_СТОЛБЦОВ_2,0),0)</f>
        <v>27.3</v>
      </c>
      <c r="L52" s="51">
        <f>VLOOKUP(A52,'-------НОВАЯ БАЗА'!$A$6:$AG$487,7+MATCH($L$9,СПИСОК_СТОЛБЦОВ_2,0),0)</f>
        <v>28.24</v>
      </c>
      <c r="M52" s="166" t="e">
        <f t="shared" si="3"/>
        <v>#REF!</v>
      </c>
      <c r="N52" s="167" t="e">
        <f t="shared" si="4"/>
        <v>#REF!</v>
      </c>
      <c r="O52" s="166" t="e">
        <f t="shared" si="5"/>
        <v>#REF!</v>
      </c>
      <c r="P52" s="167" t="e">
        <f t="shared" si="6"/>
        <v>#REF!</v>
      </c>
      <c r="Q52" s="158" t="e">
        <f t="shared" si="13"/>
        <v>#REF!</v>
      </c>
      <c r="R52" s="176" t="e">
        <f t="shared" si="13"/>
        <v>#REF!</v>
      </c>
      <c r="S52" s="52" t="e">
        <f t="shared" si="8"/>
        <v>#REF!</v>
      </c>
      <c r="T52" s="178" t="e">
        <f t="shared" si="9"/>
        <v>#REF!</v>
      </c>
      <c r="U52" s="204" t="s">
        <v>16</v>
      </c>
      <c r="V52" s="224"/>
      <c r="W52" s="224"/>
      <c r="X52" s="202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4">
        <f>'-------НОВАЯ БАЗА'!G93</f>
        <v>4632024035</v>
      </c>
      <c r="G53" s="147" t="e">
        <f>VLOOKUP(A53,'-------НОВАЯ БАЗА'!$A$6:$AG$487,6+MATCH($G$9,#REF!,0),0)</f>
        <v>#REF!</v>
      </c>
      <c r="H53" s="142">
        <f>VLOOKUP(A53,'-------НОВАЯ БАЗА'!$A$6:$AG$487,7+MATCH($H$9,СПИСОК_СТОЛБЦОВ_2,0),0)</f>
        <v>2357.63</v>
      </c>
      <c r="I53" s="148">
        <f>VLOOKUP(A53,'-------НОВАЯ БАЗА'!$A$6:$AG$487,7+MATCH($I$9,СПИСОК_СТОЛБЦОВ_2,0),0)</f>
        <v>2734.85</v>
      </c>
      <c r="J53" s="49" t="e">
        <f>VLOOKUP(A53,'-------НОВАЯ БАЗА'!$A$6:$AG$487,13+MATCH($J$9,СПИСОК_СТОЛБЦОВ_2,0),0)</f>
        <v>#REF!</v>
      </c>
      <c r="K53" s="50">
        <f>VLOOKUP(A53,'-------НОВАЯ БАЗА'!$A$6:$AG$487,7+MATCH($K$9,СПИСОК_СТОЛБЦОВ_2,0),0)</f>
        <v>78.336199999999991</v>
      </c>
      <c r="L53" s="51">
        <f>VLOOKUP(A53,'-------НОВАЯ БАЗА'!$A$6:$AG$487,7+MATCH($L$9,СПИСОК_СТОЛБЦОВ_2,0),0)</f>
        <v>105.82279999999999</v>
      </c>
      <c r="M53" s="166" t="e">
        <f t="shared" si="3"/>
        <v>#REF!</v>
      </c>
      <c r="N53" s="167" t="e">
        <f t="shared" si="4"/>
        <v>#REF!</v>
      </c>
      <c r="O53" s="166" t="e">
        <f t="shared" si="5"/>
        <v>#REF!</v>
      </c>
      <c r="P53" s="167" t="e">
        <f t="shared" si="6"/>
        <v>#REF!</v>
      </c>
      <c r="Q53" s="158" t="e">
        <f t="shared" si="13"/>
        <v>#REF!</v>
      </c>
      <c r="R53" s="176" t="e">
        <f t="shared" si="13"/>
        <v>#REF!</v>
      </c>
      <c r="S53" s="52" t="e">
        <f t="shared" si="8"/>
        <v>#REF!</v>
      </c>
      <c r="T53" s="178" t="e">
        <f t="shared" si="9"/>
        <v>#REF!</v>
      </c>
      <c r="U53" s="178" t="s">
        <v>16</v>
      </c>
      <c r="V53" s="224"/>
      <c r="W53" s="224"/>
      <c r="X53" s="202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4">
        <f>'-------НОВАЯ БАЗА'!G95</f>
        <v>4632024035</v>
      </c>
      <c r="G54" s="147" t="e">
        <f>VLOOKUP(A54,'-------НОВАЯ БАЗА'!$A$6:$AG$487,6+MATCH($G$9,#REF!,0),0)</f>
        <v>#REF!</v>
      </c>
      <c r="H54" s="142">
        <f>VLOOKUP(A54,'-------НОВАЯ БАЗА'!$A$6:$AG$487,7+MATCH($H$9,СПИСОК_СТОЛБЦОВ_2,0),0)</f>
        <v>2357.63</v>
      </c>
      <c r="I54" s="148">
        <f>VLOOKUP(A54,'-------НОВАЯ БАЗА'!$A$6:$AG$487,7+MATCH($I$9,СПИСОК_СТОЛБЦОВ_2,0),0)</f>
        <v>2734.85</v>
      </c>
      <c r="J54" s="49" t="e">
        <f>VLOOKUP(A54,'-------НОВАЯ БАЗА'!$A$6:$AG$487,13+MATCH($J$9,СПИСОК_СТОЛБЦОВ_2,0),0)</f>
        <v>#REF!</v>
      </c>
      <c r="K54" s="50">
        <f>VLOOKUP(A54,'-------НОВАЯ БАЗА'!$A$6:$AG$487,7+MATCH($K$9,СПИСОК_СТОЛБЦОВ_2,0),0)</f>
        <v>78.336199999999991</v>
      </c>
      <c r="L54" s="51">
        <f>VLOOKUP(A54,'-------НОВАЯ БАЗА'!$A$6:$AG$487,7+MATCH($L$9,СПИСОК_СТОЛБЦОВ_2,0),0)</f>
        <v>105.82279999999999</v>
      </c>
      <c r="M54" s="166" t="e">
        <f t="shared" si="3"/>
        <v>#REF!</v>
      </c>
      <c r="N54" s="167" t="e">
        <f t="shared" si="4"/>
        <v>#REF!</v>
      </c>
      <c r="O54" s="166" t="e">
        <f t="shared" si="5"/>
        <v>#REF!</v>
      </c>
      <c r="P54" s="167" t="e">
        <f t="shared" si="6"/>
        <v>#REF!</v>
      </c>
      <c r="Q54" s="158" t="e">
        <f t="shared" si="13"/>
        <v>#REF!</v>
      </c>
      <c r="R54" s="176" t="e">
        <f t="shared" si="13"/>
        <v>#REF!</v>
      </c>
      <c r="S54" s="52" t="e">
        <f t="shared" si="8"/>
        <v>#REF!</v>
      </c>
      <c r="T54" s="178" t="e">
        <f t="shared" si="9"/>
        <v>#REF!</v>
      </c>
      <c r="U54" s="178" t="s">
        <v>16</v>
      </c>
      <c r="V54" s="224"/>
      <c r="W54" s="224"/>
      <c r="X54" s="202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4">
        <f>'-------НОВАЯ БАЗА'!G97</f>
        <v>4632024035</v>
      </c>
      <c r="G55" s="147" t="e">
        <f>VLOOKUP(A55,'-------НОВАЯ БАЗА'!$A$6:$AG$487,6+MATCH($G$9,#REF!,0),0)</f>
        <v>#REF!</v>
      </c>
      <c r="H55" s="142">
        <f>VLOOKUP(A55,'-------НОВАЯ БАЗА'!$A$6:$AG$487,7+MATCH($H$9,СПИСОК_СТОЛБЦОВ_2,0),0)</f>
        <v>0</v>
      </c>
      <c r="I55" s="148">
        <f>VLOOKUP(A55,'-------НОВАЯ БАЗА'!$A$6:$AG$487,7+MATCH($I$9,СПИСОК_СТОЛБЦОВ_2,0),0)</f>
        <v>0</v>
      </c>
      <c r="J55" s="49" t="e">
        <f>VLOOKUP(A55,'-------НОВАЯ БАЗА'!$A$6:$AG$487,13+MATCH($J$9,СПИСОК_СТОЛБЦОВ_2,0),0)</f>
        <v>#REF!</v>
      </c>
      <c r="K55" s="50">
        <f>VLOOKUP(A55,'-------НОВАЯ БАЗА'!$A$6:$AG$487,7+MATCH($K$9,СПИСОК_СТОЛБЦОВ_2,0),0)</f>
        <v>78.580199999999991</v>
      </c>
      <c r="L55" s="51">
        <f>VLOOKUP(A55,'-------НОВАЯ БАЗА'!$A$6:$AG$487,7+MATCH($L$9,СПИСОК_СТОЛБЦОВ_2,0),0)</f>
        <v>80.495599999999996</v>
      </c>
      <c r="M55" s="166" t="e">
        <f t="shared" si="3"/>
        <v>#REF!</v>
      </c>
      <c r="N55" s="167" t="e">
        <f t="shared" si="4"/>
        <v>#REF!</v>
      </c>
      <c r="O55" s="166" t="e">
        <f t="shared" si="5"/>
        <v>#REF!</v>
      </c>
      <c r="P55" s="167" t="e">
        <f t="shared" si="6"/>
        <v>#REF!</v>
      </c>
      <c r="Q55" s="158" t="e">
        <f t="shared" si="13"/>
        <v>#REF!</v>
      </c>
      <c r="R55" s="176" t="e">
        <f t="shared" si="13"/>
        <v>#REF!</v>
      </c>
      <c r="S55" s="52" t="e">
        <f t="shared" si="8"/>
        <v>#REF!</v>
      </c>
      <c r="T55" s="178" t="e">
        <f t="shared" si="9"/>
        <v>#REF!</v>
      </c>
      <c r="U55" s="178" t="s">
        <v>16</v>
      </c>
      <c r="V55" s="224"/>
      <c r="W55" s="224"/>
      <c r="X55" s="202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4">
        <f>'-------НОВАЯ БАЗА'!G99</f>
        <v>4632024035</v>
      </c>
      <c r="G56" s="147" t="e">
        <f>VLOOKUP(A56,'-------НОВАЯ БАЗА'!$A$6:$AG$487,6+MATCH($G$9,#REF!,0),0)</f>
        <v>#REF!</v>
      </c>
      <c r="H56" s="142">
        <f>VLOOKUP(A56,'-------НОВАЯ БАЗА'!$A$6:$AG$487,7+MATCH($H$9,СПИСОК_СТОЛБЦОВ_2,0),0)</f>
        <v>0</v>
      </c>
      <c r="I56" s="148">
        <f>VLOOKUP(A56,'-------НОВАЯ БАЗА'!$A$6:$AG$487,7+MATCH($I$9,СПИСОК_СТОЛБЦОВ_2,0),0)</f>
        <v>0</v>
      </c>
      <c r="J56" s="49" t="e">
        <f>VLOOKUP(A56,'-------НОВАЯ БАЗА'!$A$6:$AG$487,13+MATCH($J$9,СПИСОК_СТОЛБЦОВ_2,0),0)</f>
        <v>#REF!</v>
      </c>
      <c r="K56" s="50">
        <f>VLOOKUP(A56,'-------НОВАЯ БАЗА'!$A$6:$AG$487,7+MATCH($K$9,СПИСОК_СТОЛБЦОВ_2,0),0)</f>
        <v>77.051999999999992</v>
      </c>
      <c r="L56" s="51">
        <f>VLOOKUP(A56,'-------НОВАЯ БАЗА'!$A$6:$AG$487,7+MATCH($L$9,СПИСОК_СТОЛБЦОВ_2,0),0)</f>
        <v>104.08799999999999</v>
      </c>
      <c r="M56" s="166" t="e">
        <f t="shared" si="3"/>
        <v>#REF!</v>
      </c>
      <c r="N56" s="167" t="e">
        <f t="shared" si="4"/>
        <v>#REF!</v>
      </c>
      <c r="O56" s="166" t="e">
        <f t="shared" si="5"/>
        <v>#REF!</v>
      </c>
      <c r="P56" s="167" t="e">
        <f t="shared" si="6"/>
        <v>#REF!</v>
      </c>
      <c r="Q56" s="158" t="e">
        <f t="shared" si="13"/>
        <v>#REF!</v>
      </c>
      <c r="R56" s="176" t="e">
        <f t="shared" si="13"/>
        <v>#REF!</v>
      </c>
      <c r="S56" s="52" t="e">
        <f t="shared" si="8"/>
        <v>#REF!</v>
      </c>
      <c r="T56" s="178" t="e">
        <f t="shared" si="9"/>
        <v>#REF!</v>
      </c>
      <c r="U56" s="178" t="s">
        <v>16</v>
      </c>
      <c r="V56" s="224"/>
      <c r="W56" s="224"/>
      <c r="X56" s="202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4">
        <f>'-------НОВАЯ БАЗА'!G106</f>
        <v>0</v>
      </c>
      <c r="G57" s="147"/>
      <c r="H57" s="142"/>
      <c r="I57" s="148"/>
      <c r="J57" s="49"/>
      <c r="K57" s="50"/>
      <c r="L57" s="51">
        <f>VLOOKUP(A57,'-------НОВАЯ БАЗА'!$A$6:$AG$487,7+MATCH($L$9,СПИСОК_СТОЛБЦОВ_2,0),0)</f>
        <v>0</v>
      </c>
      <c r="M57" s="166">
        <f t="shared" si="3"/>
        <v>0</v>
      </c>
      <c r="N57" s="167">
        <f t="shared" si="4"/>
        <v>0</v>
      </c>
      <c r="O57" s="166">
        <f t="shared" si="5"/>
        <v>0</v>
      </c>
      <c r="P57" s="167">
        <f t="shared" si="6"/>
        <v>0</v>
      </c>
      <c r="Q57" s="158">
        <f t="shared" si="13"/>
        <v>0</v>
      </c>
      <c r="R57" s="176">
        <f t="shared" si="13"/>
        <v>0</v>
      </c>
      <c r="S57" s="52">
        <f t="shared" si="8"/>
        <v>0</v>
      </c>
      <c r="T57" s="178"/>
      <c r="U57" s="204"/>
      <c r="V57" s="224"/>
      <c r="W57" s="224"/>
      <c r="X57" s="202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4">
        <f>'-------НОВАЯ БАЗА'!G107</f>
        <v>0</v>
      </c>
      <c r="G58" s="147"/>
      <c r="H58" s="142"/>
      <c r="I58" s="148"/>
      <c r="J58" s="49"/>
      <c r="K58" s="50"/>
      <c r="L58" s="51">
        <f>VLOOKUP(A58,'-------НОВАЯ БАЗА'!$A$6:$AG$487,7+MATCH($L$9,СПИСОК_СТОЛБЦОВ_2,0),0)</f>
        <v>0</v>
      </c>
      <c r="M58" s="166">
        <f t="shared" si="3"/>
        <v>0</v>
      </c>
      <c r="N58" s="167">
        <f t="shared" si="4"/>
        <v>0</v>
      </c>
      <c r="O58" s="166">
        <f t="shared" si="5"/>
        <v>0</v>
      </c>
      <c r="P58" s="167">
        <f t="shared" si="6"/>
        <v>0</v>
      </c>
      <c r="Q58" s="158">
        <f t="shared" si="13"/>
        <v>0</v>
      </c>
      <c r="R58" s="176">
        <f t="shared" si="13"/>
        <v>0</v>
      </c>
      <c r="S58" s="52">
        <f t="shared" si="8"/>
        <v>0</v>
      </c>
      <c r="T58" s="178"/>
      <c r="U58" s="204"/>
      <c r="V58" s="224"/>
      <c r="W58" s="224"/>
      <c r="X58" s="202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4">
        <f>'-------НОВАЯ БАЗА'!G108</f>
        <v>0</v>
      </c>
      <c r="G59" s="147"/>
      <c r="H59" s="142"/>
      <c r="I59" s="148"/>
      <c r="J59" s="49"/>
      <c r="K59" s="50"/>
      <c r="L59" s="51">
        <f>VLOOKUP(A59,'-------НОВАЯ БАЗА'!$A$6:$AG$487,7+MATCH($L$9,СПИСОК_СТОЛБЦОВ_2,0),0)</f>
        <v>0</v>
      </c>
      <c r="M59" s="166">
        <f t="shared" si="3"/>
        <v>0</v>
      </c>
      <c r="N59" s="167">
        <f t="shared" si="4"/>
        <v>0</v>
      </c>
      <c r="O59" s="166">
        <f t="shared" si="5"/>
        <v>0</v>
      </c>
      <c r="P59" s="167">
        <f t="shared" si="6"/>
        <v>0</v>
      </c>
      <c r="Q59" s="158">
        <f t="shared" si="13"/>
        <v>0</v>
      </c>
      <c r="R59" s="176">
        <f t="shared" si="13"/>
        <v>0</v>
      </c>
      <c r="S59" s="52">
        <f t="shared" si="8"/>
        <v>0</v>
      </c>
      <c r="T59" s="178"/>
      <c r="U59" s="204"/>
      <c r="V59" s="224"/>
      <c r="W59" s="224"/>
      <c r="X59" s="202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4">
        <f>'-------НОВАЯ БАЗА'!G109</f>
        <v>0</v>
      </c>
      <c r="G60" s="147"/>
      <c r="H60" s="142"/>
      <c r="I60" s="148"/>
      <c r="J60" s="49"/>
      <c r="K60" s="50"/>
      <c r="L60" s="51">
        <f>VLOOKUP(A60,'-------НОВАЯ БАЗА'!$A$6:$AG$487,7+MATCH($L$9,СПИСОК_СТОЛБЦОВ_2,0),0)</f>
        <v>0</v>
      </c>
      <c r="M60" s="166">
        <f t="shared" si="3"/>
        <v>0</v>
      </c>
      <c r="N60" s="167">
        <f t="shared" si="4"/>
        <v>0</v>
      </c>
      <c r="O60" s="166">
        <f t="shared" si="5"/>
        <v>0</v>
      </c>
      <c r="P60" s="167">
        <f t="shared" si="6"/>
        <v>0</v>
      </c>
      <c r="Q60" s="158">
        <f t="shared" si="13"/>
        <v>0</v>
      </c>
      <c r="R60" s="176">
        <f t="shared" si="13"/>
        <v>0</v>
      </c>
      <c r="S60" s="52">
        <f t="shared" si="8"/>
        <v>0</v>
      </c>
      <c r="T60" s="178"/>
      <c r="U60" s="204"/>
      <c r="V60" s="224"/>
      <c r="W60" s="224"/>
      <c r="X60" s="202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4">
        <f>'-------НОВАЯ БАЗА'!G110</f>
        <v>0</v>
      </c>
      <c r="G61" s="147"/>
      <c r="H61" s="142"/>
      <c r="I61" s="148"/>
      <c r="J61" s="49"/>
      <c r="K61" s="50"/>
      <c r="L61" s="51">
        <f>VLOOKUP(A61,'-------НОВАЯ БАЗА'!$A$6:$AG$487,7+MATCH($L$9,СПИСОК_СТОЛБЦОВ_2,0),0)</f>
        <v>0</v>
      </c>
      <c r="M61" s="166">
        <f t="shared" si="3"/>
        <v>0</v>
      </c>
      <c r="N61" s="167">
        <f t="shared" si="4"/>
        <v>0</v>
      </c>
      <c r="O61" s="166">
        <f t="shared" si="5"/>
        <v>0</v>
      </c>
      <c r="P61" s="167">
        <f t="shared" si="6"/>
        <v>0</v>
      </c>
      <c r="Q61" s="158">
        <f t="shared" si="13"/>
        <v>0</v>
      </c>
      <c r="R61" s="176">
        <f t="shared" si="13"/>
        <v>0</v>
      </c>
      <c r="S61" s="52">
        <f t="shared" si="8"/>
        <v>0</v>
      </c>
      <c r="T61" s="178"/>
      <c r="U61" s="204"/>
      <c r="V61" s="224"/>
      <c r="W61" s="224"/>
      <c r="X61" s="202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4">
        <f>'-------НОВАЯ БАЗА'!G111</f>
        <v>0</v>
      </c>
      <c r="G62" s="147"/>
      <c r="H62" s="142"/>
      <c r="I62" s="148"/>
      <c r="J62" s="49"/>
      <c r="K62" s="50"/>
      <c r="L62" s="51">
        <f>VLOOKUP(A62,'-------НОВАЯ БАЗА'!$A$6:$AG$487,7+MATCH($L$9,СПИСОК_СТОЛБЦОВ_2,0),0)</f>
        <v>0</v>
      </c>
      <c r="M62" s="166">
        <f t="shared" si="3"/>
        <v>0</v>
      </c>
      <c r="N62" s="167">
        <f t="shared" si="4"/>
        <v>0</v>
      </c>
      <c r="O62" s="166">
        <f t="shared" si="5"/>
        <v>0</v>
      </c>
      <c r="P62" s="167">
        <f t="shared" si="6"/>
        <v>0</v>
      </c>
      <c r="Q62" s="158">
        <f t="shared" si="13"/>
        <v>0</v>
      </c>
      <c r="R62" s="176">
        <f t="shared" si="13"/>
        <v>0</v>
      </c>
      <c r="S62" s="52">
        <f t="shared" si="8"/>
        <v>0</v>
      </c>
      <c r="T62" s="178"/>
      <c r="U62" s="204"/>
      <c r="V62" s="224"/>
      <c r="W62" s="224"/>
      <c r="X62" s="202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4">
        <f>'-------НОВАЯ БАЗА'!G112</f>
        <v>0</v>
      </c>
      <c r="G63" s="147"/>
      <c r="H63" s="142"/>
      <c r="I63" s="148"/>
      <c r="J63" s="49"/>
      <c r="K63" s="50"/>
      <c r="L63" s="51">
        <f>VLOOKUP(A63,'-------НОВАЯ БАЗА'!$A$6:$AG$487,7+MATCH($L$9,СПИСОК_СТОЛБЦОВ_2,0),0)</f>
        <v>0</v>
      </c>
      <c r="M63" s="166">
        <f t="shared" si="3"/>
        <v>0</v>
      </c>
      <c r="N63" s="167">
        <f t="shared" si="4"/>
        <v>0</v>
      </c>
      <c r="O63" s="166">
        <f t="shared" si="5"/>
        <v>0</v>
      </c>
      <c r="P63" s="167">
        <f t="shared" si="6"/>
        <v>0</v>
      </c>
      <c r="Q63" s="158">
        <f t="shared" si="13"/>
        <v>0</v>
      </c>
      <c r="R63" s="176">
        <f t="shared" si="13"/>
        <v>0</v>
      </c>
      <c r="S63" s="52">
        <f t="shared" si="8"/>
        <v>0</v>
      </c>
      <c r="T63" s="178"/>
      <c r="U63" s="204"/>
      <c r="V63" s="224"/>
      <c r="W63" s="224"/>
      <c r="X63" s="202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4">
        <f>'-------НОВАЯ БАЗА'!G113</f>
        <v>0</v>
      </c>
      <c r="G64" s="147"/>
      <c r="H64" s="142"/>
      <c r="I64" s="148"/>
      <c r="J64" s="49"/>
      <c r="K64" s="50"/>
      <c r="L64" s="51">
        <f>VLOOKUP(A64,'-------НОВАЯ БАЗА'!$A$6:$AG$487,7+MATCH($L$9,СПИСОК_СТОЛБЦОВ_2,0),0)</f>
        <v>0</v>
      </c>
      <c r="M64" s="166">
        <f t="shared" si="3"/>
        <v>0</v>
      </c>
      <c r="N64" s="167">
        <f t="shared" si="4"/>
        <v>0</v>
      </c>
      <c r="O64" s="166">
        <f t="shared" si="5"/>
        <v>0</v>
      </c>
      <c r="P64" s="167">
        <f t="shared" si="6"/>
        <v>0</v>
      </c>
      <c r="Q64" s="158">
        <f t="shared" si="13"/>
        <v>0</v>
      </c>
      <c r="R64" s="176">
        <f t="shared" si="13"/>
        <v>0</v>
      </c>
      <c r="S64" s="52">
        <f t="shared" si="8"/>
        <v>0</v>
      </c>
      <c r="T64" s="178"/>
      <c r="U64" s="204"/>
      <c r="V64" s="224"/>
      <c r="W64" s="224"/>
      <c r="X64" s="202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4">
        <f>'-------НОВАЯ БАЗА'!G114</f>
        <v>0</v>
      </c>
      <c r="G65" s="147"/>
      <c r="H65" s="142"/>
      <c r="I65" s="148"/>
      <c r="J65" s="49"/>
      <c r="K65" s="50"/>
      <c r="L65" s="51">
        <f>VLOOKUP(A65,'-------НОВАЯ БАЗА'!$A$6:$AG$487,7+MATCH($L$9,СПИСОК_СТОЛБЦОВ_2,0),0)</f>
        <v>0</v>
      </c>
      <c r="M65" s="166">
        <f t="shared" si="3"/>
        <v>0</v>
      </c>
      <c r="N65" s="167">
        <f t="shared" si="4"/>
        <v>0</v>
      </c>
      <c r="O65" s="166">
        <f t="shared" si="5"/>
        <v>0</v>
      </c>
      <c r="P65" s="167">
        <f t="shared" si="6"/>
        <v>0</v>
      </c>
      <c r="Q65" s="158">
        <f t="shared" si="13"/>
        <v>0</v>
      </c>
      <c r="R65" s="176">
        <f t="shared" si="13"/>
        <v>0</v>
      </c>
      <c r="S65" s="52">
        <f t="shared" si="8"/>
        <v>0</v>
      </c>
      <c r="T65" s="178"/>
      <c r="U65" s="204"/>
      <c r="V65" s="224"/>
      <c r="W65" s="224"/>
      <c r="X65" s="202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4">
        <f>'-------НОВАЯ БАЗА'!G115</f>
        <v>0</v>
      </c>
      <c r="G66" s="147"/>
      <c r="H66" s="142"/>
      <c r="I66" s="148"/>
      <c r="J66" s="49"/>
      <c r="K66" s="50"/>
      <c r="L66" s="51">
        <f>VLOOKUP(A66,'-------НОВАЯ БАЗА'!$A$6:$AG$487,7+MATCH($L$9,СПИСОК_СТОЛБЦОВ_2,0),0)</f>
        <v>0</v>
      </c>
      <c r="M66" s="166">
        <f t="shared" si="3"/>
        <v>0</v>
      </c>
      <c r="N66" s="167">
        <f t="shared" si="4"/>
        <v>0</v>
      </c>
      <c r="O66" s="166">
        <f t="shared" si="5"/>
        <v>0</v>
      </c>
      <c r="P66" s="167">
        <f t="shared" si="6"/>
        <v>0</v>
      </c>
      <c r="Q66" s="158">
        <f t="shared" si="13"/>
        <v>0</v>
      </c>
      <c r="R66" s="176">
        <f t="shared" si="13"/>
        <v>0</v>
      </c>
      <c r="S66" s="52">
        <f t="shared" si="8"/>
        <v>0</v>
      </c>
      <c r="T66" s="178"/>
      <c r="U66" s="204"/>
      <c r="V66" s="224"/>
      <c r="W66" s="224"/>
      <c r="X66" s="202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4">
        <f>'-------НОВАЯ БАЗА'!G116</f>
        <v>0</v>
      </c>
      <c r="G67" s="147"/>
      <c r="H67" s="142"/>
      <c r="I67" s="148"/>
      <c r="J67" s="49"/>
      <c r="K67" s="50"/>
      <c r="L67" s="51">
        <f>VLOOKUP(A67,'-------НОВАЯ БАЗА'!$A$6:$AG$487,7+MATCH($L$9,СПИСОК_СТОЛБЦОВ_2,0),0)</f>
        <v>0</v>
      </c>
      <c r="M67" s="166">
        <f t="shared" si="3"/>
        <v>0</v>
      </c>
      <c r="N67" s="167">
        <f t="shared" si="4"/>
        <v>0</v>
      </c>
      <c r="O67" s="166">
        <f t="shared" si="5"/>
        <v>0</v>
      </c>
      <c r="P67" s="167">
        <f t="shared" si="6"/>
        <v>0</v>
      </c>
      <c r="Q67" s="158">
        <f t="shared" si="13"/>
        <v>0</v>
      </c>
      <c r="R67" s="176">
        <f t="shared" si="13"/>
        <v>0</v>
      </c>
      <c r="S67" s="52">
        <f t="shared" si="8"/>
        <v>0</v>
      </c>
      <c r="T67" s="178"/>
      <c r="U67" s="204"/>
      <c r="V67" s="224"/>
      <c r="W67" s="224"/>
      <c r="X67" s="202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4">
        <f>'-------НОВАЯ БАЗА'!G117</f>
        <v>0</v>
      </c>
      <c r="G68" s="147"/>
      <c r="H68" s="142"/>
      <c r="I68" s="148"/>
      <c r="J68" s="49"/>
      <c r="K68" s="50"/>
      <c r="L68" s="51"/>
      <c r="M68" s="166">
        <f t="shared" si="3"/>
        <v>0</v>
      </c>
      <c r="N68" s="167">
        <f t="shared" si="4"/>
        <v>0</v>
      </c>
      <c r="O68" s="166">
        <f t="shared" si="5"/>
        <v>0</v>
      </c>
      <c r="P68" s="167">
        <f t="shared" si="6"/>
        <v>0</v>
      </c>
      <c r="Q68" s="158">
        <f t="shared" si="13"/>
        <v>0</v>
      </c>
      <c r="R68" s="176">
        <f t="shared" si="13"/>
        <v>0</v>
      </c>
      <c r="S68" s="52">
        <f t="shared" si="8"/>
        <v>0</v>
      </c>
      <c r="T68" s="178"/>
      <c r="U68" s="204"/>
      <c r="V68" s="224"/>
      <c r="W68" s="224"/>
      <c r="X68" s="202"/>
    </row>
    <row r="69" spans="1:30" s="31" customFormat="1" ht="15" customHeight="1">
      <c r="A69" s="27"/>
      <c r="B69" s="46"/>
      <c r="C69" s="47"/>
      <c r="D69" s="48"/>
      <c r="E69" s="48"/>
      <c r="F69" s="144"/>
      <c r="G69" s="149"/>
      <c r="H69" s="142"/>
      <c r="I69" s="148"/>
      <c r="J69" s="49"/>
      <c r="K69" s="50"/>
      <c r="L69" s="51"/>
      <c r="M69" s="166"/>
      <c r="N69" s="167"/>
      <c r="O69" s="166"/>
      <c r="P69" s="167"/>
      <c r="Q69" s="158"/>
      <c r="R69" s="176"/>
      <c r="S69" s="203"/>
      <c r="T69" s="178"/>
      <c r="U69" s="204"/>
      <c r="V69" s="224"/>
      <c r="W69" s="224"/>
      <c r="X69" s="202"/>
    </row>
    <row r="70" spans="1:30" s="31" customFormat="1" ht="15" customHeight="1">
      <c r="A70" s="27"/>
      <c r="B70" s="46"/>
      <c r="C70" s="47"/>
      <c r="D70" s="48"/>
      <c r="E70" s="48"/>
      <c r="F70" s="144"/>
      <c r="G70" s="149"/>
      <c r="H70" s="142"/>
      <c r="I70" s="148"/>
      <c r="J70" s="49"/>
      <c r="K70" s="50"/>
      <c r="L70" s="51"/>
      <c r="M70" s="166"/>
      <c r="N70" s="167"/>
      <c r="O70" s="166"/>
      <c r="P70" s="167"/>
      <c r="Q70" s="158"/>
      <c r="R70" s="176"/>
      <c r="S70" s="203"/>
      <c r="T70" s="178"/>
      <c r="U70" s="204"/>
      <c r="V70" s="224"/>
      <c r="W70" s="224"/>
      <c r="X70" s="202"/>
    </row>
    <row r="71" spans="1:30" s="31" customFormat="1" ht="15" customHeight="1">
      <c r="A71" s="27"/>
      <c r="B71" s="46"/>
      <c r="C71" s="47"/>
      <c r="D71" s="48"/>
      <c r="E71" s="48"/>
      <c r="F71" s="144"/>
      <c r="G71" s="149"/>
      <c r="H71" s="142"/>
      <c r="I71" s="148"/>
      <c r="J71" s="49"/>
      <c r="K71" s="50"/>
      <c r="L71" s="51"/>
      <c r="M71" s="166"/>
      <c r="N71" s="167"/>
      <c r="O71" s="166"/>
      <c r="P71" s="167"/>
      <c r="Q71" s="158"/>
      <c r="R71" s="176"/>
      <c r="S71" s="203"/>
      <c r="T71" s="178"/>
      <c r="U71" s="204"/>
      <c r="V71" s="224"/>
      <c r="W71" s="224"/>
      <c r="X71" s="202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4"/>
      <c r="G72" s="149"/>
      <c r="H72" s="142"/>
      <c r="I72" s="148"/>
      <c r="J72" s="49"/>
      <c r="K72" s="50"/>
      <c r="L72" s="51"/>
      <c r="M72" s="166"/>
      <c r="N72" s="167"/>
      <c r="O72" s="166"/>
      <c r="P72" s="167"/>
      <c r="Q72" s="158"/>
      <c r="R72" s="176"/>
      <c r="S72" s="54"/>
      <c r="T72" s="178"/>
      <c r="U72" s="53"/>
      <c r="V72" s="225"/>
      <c r="W72" s="225"/>
      <c r="X72" s="202">
        <f t="shared" ref="X72:X135" si="14">VLOOKUP(F72,AB:AD,3,0)</f>
        <v>0</v>
      </c>
      <c r="Y72" s="31" t="b">
        <f t="shared" ref="Y72:Y145" si="15">U72=X72</f>
        <v>1</v>
      </c>
      <c r="AB72" s="31">
        <v>4633037132</v>
      </c>
      <c r="AC72" s="31" t="s">
        <v>153</v>
      </c>
      <c r="AD72" s="31" t="s">
        <v>135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4"/>
      <c r="G73" s="147"/>
      <c r="H73" s="142"/>
      <c r="I73" s="148"/>
      <c r="J73" s="49"/>
      <c r="K73" s="50"/>
      <c r="L73" s="51"/>
      <c r="M73" s="166"/>
      <c r="N73" s="167"/>
      <c r="O73" s="166"/>
      <c r="P73" s="167"/>
      <c r="Q73" s="158"/>
      <c r="R73" s="176"/>
      <c r="S73" s="54"/>
      <c r="T73" s="178"/>
      <c r="U73" s="53"/>
      <c r="V73" s="225"/>
      <c r="W73" s="225"/>
      <c r="X73" s="202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4"/>
      <c r="G74" s="147"/>
      <c r="H74" s="142"/>
      <c r="I74" s="148"/>
      <c r="J74" s="49"/>
      <c r="K74" s="50"/>
      <c r="L74" s="51"/>
      <c r="M74" s="166"/>
      <c r="N74" s="167"/>
      <c r="O74" s="166"/>
      <c r="P74" s="167"/>
      <c r="Q74" s="158"/>
      <c r="R74" s="176"/>
      <c r="S74" s="54"/>
      <c r="T74" s="178"/>
      <c r="U74" s="53"/>
      <c r="V74" s="225"/>
      <c r="W74" s="225"/>
      <c r="X74" s="202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4"/>
      <c r="G75" s="147"/>
      <c r="H75" s="142"/>
      <c r="I75" s="148"/>
      <c r="J75" s="49"/>
      <c r="K75" s="50"/>
      <c r="L75" s="51"/>
      <c r="M75" s="166"/>
      <c r="N75" s="167"/>
      <c r="O75" s="166"/>
      <c r="P75" s="167"/>
      <c r="Q75" s="158"/>
      <c r="R75" s="176"/>
      <c r="S75" s="54"/>
      <c r="T75" s="178"/>
      <c r="U75" s="53"/>
      <c r="V75" s="225"/>
      <c r="W75" s="225"/>
      <c r="X75" s="202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4"/>
      <c r="G76" s="147"/>
      <c r="H76" s="142"/>
      <c r="I76" s="148"/>
      <c r="J76" s="49"/>
      <c r="K76" s="50"/>
      <c r="L76" s="51"/>
      <c r="M76" s="166"/>
      <c r="N76" s="167"/>
      <c r="O76" s="166"/>
      <c r="P76" s="167"/>
      <c r="Q76" s="158"/>
      <c r="R76" s="176"/>
      <c r="S76" s="54"/>
      <c r="T76" s="178"/>
      <c r="U76" s="53"/>
      <c r="V76" s="225"/>
      <c r="W76" s="225"/>
      <c r="X76" s="202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4"/>
      <c r="G77" s="147"/>
      <c r="H77" s="142"/>
      <c r="I77" s="148"/>
      <c r="J77" s="49"/>
      <c r="K77" s="50"/>
      <c r="L77" s="51"/>
      <c r="M77" s="166"/>
      <c r="N77" s="167"/>
      <c r="O77" s="166"/>
      <c r="P77" s="167"/>
      <c r="Q77" s="158"/>
      <c r="R77" s="176"/>
      <c r="S77" s="54"/>
      <c r="T77" s="178"/>
      <c r="U77" s="53"/>
      <c r="V77" s="225"/>
      <c r="W77" s="225"/>
      <c r="X77" s="202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4"/>
      <c r="G78" s="147"/>
      <c r="H78" s="142"/>
      <c r="I78" s="148"/>
      <c r="J78" s="49"/>
      <c r="K78" s="50"/>
      <c r="L78" s="51"/>
      <c r="M78" s="166"/>
      <c r="N78" s="167"/>
      <c r="O78" s="166"/>
      <c r="P78" s="167"/>
      <c r="Q78" s="158"/>
      <c r="R78" s="176"/>
      <c r="S78" s="54"/>
      <c r="T78" s="178"/>
      <c r="U78" s="53"/>
      <c r="V78" s="225"/>
      <c r="W78" s="225"/>
      <c r="X78" s="202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4"/>
      <c r="G79" s="147"/>
      <c r="H79" s="142"/>
      <c r="I79" s="148"/>
      <c r="J79" s="49"/>
      <c r="K79" s="50"/>
      <c r="L79" s="51"/>
      <c r="M79" s="166"/>
      <c r="N79" s="167"/>
      <c r="O79" s="166"/>
      <c r="P79" s="167"/>
      <c r="Q79" s="158"/>
      <c r="R79" s="176"/>
      <c r="S79" s="54"/>
      <c r="T79" s="178"/>
      <c r="U79" s="53"/>
      <c r="V79" s="225"/>
      <c r="W79" s="225"/>
      <c r="X79" s="202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4"/>
      <c r="G80" s="149"/>
      <c r="H80" s="142"/>
      <c r="I80" s="148"/>
      <c r="J80" s="49"/>
      <c r="K80" s="50"/>
      <c r="L80" s="51"/>
      <c r="M80" s="166"/>
      <c r="N80" s="167"/>
      <c r="O80" s="166"/>
      <c r="P80" s="167"/>
      <c r="Q80" s="158"/>
      <c r="R80" s="176"/>
      <c r="S80" s="54"/>
      <c r="T80" s="178"/>
      <c r="U80" s="53"/>
      <c r="V80" s="225"/>
      <c r="W80" s="225"/>
      <c r="X80" s="202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4"/>
      <c r="G81" s="149"/>
      <c r="H81" s="142"/>
      <c r="I81" s="148"/>
      <c r="J81" s="49"/>
      <c r="K81" s="50"/>
      <c r="L81" s="51"/>
      <c r="M81" s="166"/>
      <c r="N81" s="167"/>
      <c r="O81" s="166"/>
      <c r="P81" s="167"/>
      <c r="Q81" s="158"/>
      <c r="R81" s="176"/>
      <c r="S81" s="54"/>
      <c r="T81" s="178"/>
      <c r="U81" s="53"/>
      <c r="V81" s="225"/>
      <c r="W81" s="225"/>
      <c r="X81" s="202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4"/>
      <c r="G82" s="149"/>
      <c r="H82" s="142"/>
      <c r="I82" s="148"/>
      <c r="J82" s="49"/>
      <c r="K82" s="50"/>
      <c r="L82" s="51"/>
      <c r="M82" s="166"/>
      <c r="N82" s="167"/>
      <c r="O82" s="166"/>
      <c r="P82" s="167"/>
      <c r="Q82" s="158"/>
      <c r="R82" s="176"/>
      <c r="S82" s="54"/>
      <c r="T82" s="178"/>
      <c r="U82" s="53"/>
      <c r="V82" s="225"/>
      <c r="W82" s="225"/>
      <c r="X82" s="202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4"/>
      <c r="G83" s="149"/>
      <c r="H83" s="142"/>
      <c r="I83" s="148"/>
      <c r="J83" s="49"/>
      <c r="K83" s="50"/>
      <c r="L83" s="51"/>
      <c r="M83" s="166"/>
      <c r="N83" s="167"/>
      <c r="O83" s="166"/>
      <c r="P83" s="167"/>
      <c r="Q83" s="158"/>
      <c r="R83" s="176"/>
      <c r="S83" s="54"/>
      <c r="T83" s="178"/>
      <c r="U83" s="53"/>
      <c r="V83" s="225"/>
      <c r="W83" s="225"/>
      <c r="X83" s="202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4"/>
      <c r="G84" s="149"/>
      <c r="H84" s="142"/>
      <c r="I84" s="148"/>
      <c r="J84" s="49"/>
      <c r="K84" s="50"/>
      <c r="L84" s="51"/>
      <c r="M84" s="166"/>
      <c r="N84" s="167"/>
      <c r="O84" s="166"/>
      <c r="P84" s="167"/>
      <c r="Q84" s="158"/>
      <c r="R84" s="176"/>
      <c r="S84" s="54"/>
      <c r="T84" s="178"/>
      <c r="U84" s="53"/>
      <c r="V84" s="225"/>
      <c r="W84" s="225"/>
      <c r="X84" s="202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4"/>
      <c r="G85" s="149"/>
      <c r="H85" s="142"/>
      <c r="I85" s="148"/>
      <c r="J85" s="49"/>
      <c r="K85" s="50"/>
      <c r="L85" s="51"/>
      <c r="M85" s="166"/>
      <c r="N85" s="167"/>
      <c r="O85" s="166"/>
      <c r="P85" s="167"/>
      <c r="Q85" s="158"/>
      <c r="R85" s="176"/>
      <c r="S85" s="54"/>
      <c r="T85" s="178"/>
      <c r="U85" s="53"/>
      <c r="V85" s="225"/>
      <c r="W85" s="225"/>
      <c r="X85" s="202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4"/>
      <c r="G86" s="149"/>
      <c r="H86" s="142"/>
      <c r="I86" s="148"/>
      <c r="J86" s="49"/>
      <c r="K86" s="50"/>
      <c r="L86" s="51"/>
      <c r="M86" s="166"/>
      <c r="N86" s="167"/>
      <c r="O86" s="166"/>
      <c r="P86" s="167"/>
      <c r="Q86" s="158"/>
      <c r="R86" s="176"/>
      <c r="S86" s="54"/>
      <c r="T86" s="178"/>
      <c r="U86" s="53"/>
      <c r="V86" s="225"/>
      <c r="W86" s="225"/>
      <c r="X86" s="202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4"/>
      <c r="G87" s="149"/>
      <c r="H87" s="142"/>
      <c r="I87" s="148"/>
      <c r="J87" s="49"/>
      <c r="K87" s="50"/>
      <c r="L87" s="51"/>
      <c r="M87" s="166"/>
      <c r="N87" s="167"/>
      <c r="O87" s="166"/>
      <c r="P87" s="167"/>
      <c r="Q87" s="158"/>
      <c r="R87" s="176"/>
      <c r="S87" s="54"/>
      <c r="T87" s="178"/>
      <c r="U87" s="53"/>
      <c r="V87" s="225"/>
      <c r="W87" s="225"/>
      <c r="X87" s="202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4"/>
      <c r="G88" s="149"/>
      <c r="H88" s="142"/>
      <c r="I88" s="148"/>
      <c r="J88" s="49"/>
      <c r="K88" s="50"/>
      <c r="L88" s="51"/>
      <c r="M88" s="166"/>
      <c r="N88" s="167"/>
      <c r="O88" s="166"/>
      <c r="P88" s="167"/>
      <c r="Q88" s="158"/>
      <c r="R88" s="176"/>
      <c r="S88" s="54"/>
      <c r="T88" s="178"/>
      <c r="U88" s="53"/>
      <c r="V88" s="225"/>
      <c r="W88" s="225"/>
      <c r="X88" s="202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4"/>
      <c r="G89" s="149"/>
      <c r="H89" s="142"/>
      <c r="I89" s="148"/>
      <c r="J89" s="49"/>
      <c r="K89" s="50"/>
      <c r="L89" s="51"/>
      <c r="M89" s="166"/>
      <c r="N89" s="167"/>
      <c r="O89" s="166"/>
      <c r="P89" s="167"/>
      <c r="Q89" s="158"/>
      <c r="R89" s="176"/>
      <c r="S89" s="54"/>
      <c r="T89" s="178"/>
      <c r="U89" s="53"/>
      <c r="V89" s="225"/>
      <c r="W89" s="225"/>
      <c r="X89" s="202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4"/>
      <c r="G90" s="149"/>
      <c r="H90" s="142"/>
      <c r="I90" s="148"/>
      <c r="J90" s="49"/>
      <c r="K90" s="50"/>
      <c r="L90" s="51"/>
      <c r="M90" s="166"/>
      <c r="N90" s="167"/>
      <c r="O90" s="166"/>
      <c r="P90" s="167"/>
      <c r="Q90" s="158"/>
      <c r="R90" s="176"/>
      <c r="S90" s="54"/>
      <c r="T90" s="178"/>
      <c r="U90" s="53"/>
      <c r="V90" s="225"/>
      <c r="W90" s="225"/>
      <c r="X90" s="202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4"/>
      <c r="G91" s="149"/>
      <c r="H91" s="143"/>
      <c r="I91" s="150"/>
      <c r="J91" s="49"/>
      <c r="K91" s="50"/>
      <c r="L91" s="51"/>
      <c r="M91" s="166"/>
      <c r="N91" s="167"/>
      <c r="O91" s="166"/>
      <c r="P91" s="167"/>
      <c r="Q91" s="158"/>
      <c r="R91" s="176"/>
      <c r="S91" s="54"/>
      <c r="T91" s="178"/>
      <c r="U91" s="53"/>
      <c r="V91" s="224"/>
      <c r="W91" s="224"/>
      <c r="X91" s="202">
        <f t="shared" si="14"/>
        <v>0</v>
      </c>
      <c r="Y91" s="31" t="b">
        <f t="shared" si="15"/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5"/>
      <c r="G92" s="151"/>
      <c r="H92" s="152"/>
      <c r="I92" s="153"/>
      <c r="J92" s="56"/>
      <c r="K92" s="57"/>
      <c r="L92" s="58"/>
      <c r="M92" s="168">
        <f t="shared" ref="M92" si="17">G92*H92/1000</f>
        <v>0</v>
      </c>
      <c r="N92" s="169">
        <f t="shared" ref="N92" si="18">G92*I92/1000</f>
        <v>0</v>
      </c>
      <c r="O92" s="168"/>
      <c r="P92" s="169"/>
      <c r="Q92" s="177"/>
      <c r="R92" s="169"/>
      <c r="S92" s="59">
        <f t="shared" ref="S92" si="19">G92</f>
        <v>0</v>
      </c>
      <c r="T92" s="178"/>
      <c r="U92" s="60"/>
      <c r="V92" s="224"/>
      <c r="W92" s="224"/>
      <c r="X92" s="202">
        <f t="shared" si="14"/>
        <v>0</v>
      </c>
      <c r="Y92" s="31" t="b">
        <f t="shared" si="15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24"/>
      <c r="W93" s="224"/>
      <c r="X93" s="202">
        <f t="shared" si="14"/>
        <v>0</v>
      </c>
      <c r="Y93" s="31" t="b">
        <f t="shared" si="15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24"/>
      <c r="W94" s="224"/>
      <c r="X94" s="202">
        <f t="shared" si="14"/>
        <v>0</v>
      </c>
      <c r="Y94" s="31" t="b">
        <f t="shared" si="15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24"/>
      <c r="W95" s="224"/>
      <c r="X95" s="202">
        <f t="shared" si="14"/>
        <v>0</v>
      </c>
      <c r="Y95" s="31" t="b">
        <f t="shared" si="15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24"/>
      <c r="W96" s="224"/>
      <c r="X96" s="202">
        <f t="shared" si="14"/>
        <v>0</v>
      </c>
      <c r="Y96" s="31" t="b">
        <f t="shared" si="15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24"/>
      <c r="W97" s="224"/>
      <c r="X97" s="202">
        <f t="shared" si="14"/>
        <v>0</v>
      </c>
      <c r="Y97" s="31" t="b">
        <f t="shared" si="15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24"/>
      <c r="W98" s="224"/>
      <c r="X98" s="202">
        <f t="shared" si="14"/>
        <v>0</v>
      </c>
      <c r="Y98" s="31" t="b">
        <f t="shared" si="15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24"/>
      <c r="W99" s="224"/>
      <c r="X99" s="202">
        <f t="shared" si="14"/>
        <v>0</v>
      </c>
      <c r="Y99" s="31" t="b">
        <f t="shared" si="15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24"/>
      <c r="W100" s="224"/>
      <c r="X100" s="202">
        <f t="shared" si="14"/>
        <v>0</v>
      </c>
      <c r="Y100" s="31" t="b">
        <f t="shared" si="15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24"/>
      <c r="W101" s="224"/>
      <c r="X101" s="202">
        <f t="shared" si="14"/>
        <v>0</v>
      </c>
      <c r="Y101" s="31" t="b">
        <f t="shared" si="15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24"/>
      <c r="W102" s="224"/>
      <c r="X102" s="202">
        <f t="shared" si="14"/>
        <v>0</v>
      </c>
      <c r="Y102" s="31" t="b">
        <f t="shared" si="15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24"/>
      <c r="W103" s="224"/>
      <c r="X103" s="202">
        <f t="shared" si="14"/>
        <v>0</v>
      </c>
      <c r="Y103" s="31" t="b">
        <f t="shared" si="15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24"/>
      <c r="W104" s="224"/>
      <c r="X104" s="202">
        <f t="shared" si="14"/>
        <v>0</v>
      </c>
      <c r="Y104" s="31" t="b">
        <f t="shared" si="15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24"/>
      <c r="W105" s="224"/>
      <c r="X105" s="202">
        <f t="shared" si="14"/>
        <v>0</v>
      </c>
      <c r="Y105" s="31" t="b">
        <f t="shared" si="15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24"/>
      <c r="W106" s="224"/>
      <c r="X106" s="202">
        <f t="shared" si="14"/>
        <v>0</v>
      </c>
      <c r="Y106" s="31" t="b">
        <f t="shared" si="15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24"/>
      <c r="W107" s="224"/>
      <c r="X107" s="202">
        <f t="shared" si="14"/>
        <v>0</v>
      </c>
      <c r="Y107" s="31" t="b">
        <f t="shared" si="15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24"/>
      <c r="W108" s="224"/>
      <c r="X108" s="202">
        <f t="shared" si="14"/>
        <v>0</v>
      </c>
      <c r="Y108" s="31" t="b">
        <f t="shared" si="15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24"/>
      <c r="W109" s="224"/>
      <c r="X109" s="202">
        <f t="shared" si="14"/>
        <v>0</v>
      </c>
      <c r="Y109" s="31" t="b">
        <f t="shared" si="15"/>
        <v>1</v>
      </c>
      <c r="AB109" s="31">
        <v>0</v>
      </c>
    </row>
    <row r="110" spans="1:32">
      <c r="X110" s="202">
        <f t="shared" si="14"/>
        <v>0</v>
      </c>
      <c r="Y110" s="31" t="b">
        <f t="shared" si="15"/>
        <v>1</v>
      </c>
      <c r="Z110" s="31"/>
      <c r="AB110" s="28">
        <v>0</v>
      </c>
      <c r="AF110" s="31"/>
    </row>
    <row r="111" spans="1:32">
      <c r="X111" s="202">
        <f t="shared" si="14"/>
        <v>0</v>
      </c>
      <c r="Y111" s="31" t="b">
        <f t="shared" si="15"/>
        <v>1</v>
      </c>
      <c r="Z111" s="31"/>
      <c r="AB111" s="28">
        <v>0</v>
      </c>
      <c r="AF111" s="31"/>
    </row>
    <row r="112" spans="1:32">
      <c r="X112" s="202">
        <f t="shared" si="14"/>
        <v>0</v>
      </c>
      <c r="Y112" s="31" t="b">
        <f t="shared" si="15"/>
        <v>1</v>
      </c>
      <c r="Z112" s="31"/>
      <c r="AB112" s="28">
        <v>0</v>
      </c>
      <c r="AF112" s="31"/>
    </row>
    <row r="113" spans="24:32">
      <c r="X113" s="202">
        <f t="shared" si="14"/>
        <v>0</v>
      </c>
      <c r="Y113" s="31" t="b">
        <f t="shared" si="15"/>
        <v>1</v>
      </c>
      <c r="Z113" s="31"/>
      <c r="AB113" s="28">
        <v>0</v>
      </c>
      <c r="AF113" s="31"/>
    </row>
    <row r="114" spans="24:32">
      <c r="X114" s="202">
        <f t="shared" si="14"/>
        <v>0</v>
      </c>
      <c r="Y114" s="31" t="b">
        <f t="shared" si="15"/>
        <v>1</v>
      </c>
      <c r="Z114" s="31"/>
      <c r="AB114" s="28">
        <v>0</v>
      </c>
      <c r="AF114" s="31"/>
    </row>
    <row r="115" spans="24:32">
      <c r="X115" s="202">
        <f t="shared" si="14"/>
        <v>0</v>
      </c>
      <c r="Y115" s="31" t="b">
        <f t="shared" si="15"/>
        <v>1</v>
      </c>
      <c r="Z115" s="31"/>
      <c r="AB115" s="28">
        <v>0</v>
      </c>
      <c r="AF115" s="31"/>
    </row>
    <row r="116" spans="24:32">
      <c r="X116" s="202">
        <f t="shared" si="14"/>
        <v>0</v>
      </c>
      <c r="Y116" s="31" t="b">
        <f t="shared" si="15"/>
        <v>1</v>
      </c>
      <c r="Z116" s="31"/>
      <c r="AB116" s="28">
        <v>0</v>
      </c>
      <c r="AF116" s="31"/>
    </row>
    <row r="117" spans="24:32">
      <c r="X117" s="202">
        <f t="shared" si="14"/>
        <v>0</v>
      </c>
      <c r="Y117" s="31" t="b">
        <f t="shared" si="15"/>
        <v>1</v>
      </c>
      <c r="Z117" s="31"/>
      <c r="AB117" s="28">
        <v>0</v>
      </c>
      <c r="AF117" s="31"/>
    </row>
    <row r="118" spans="24:32">
      <c r="X118" s="202">
        <f t="shared" si="14"/>
        <v>0</v>
      </c>
      <c r="Y118" s="31" t="b">
        <f t="shared" si="15"/>
        <v>1</v>
      </c>
      <c r="Z118" s="31"/>
      <c r="AB118" s="28">
        <v>0</v>
      </c>
      <c r="AF118" s="31"/>
    </row>
    <row r="119" spans="24:32">
      <c r="X119" s="202">
        <f t="shared" si="14"/>
        <v>0</v>
      </c>
      <c r="Y119" s="31" t="b">
        <f t="shared" si="15"/>
        <v>1</v>
      </c>
      <c r="Z119" s="31"/>
      <c r="AB119" s="28">
        <v>0</v>
      </c>
      <c r="AF119" s="31"/>
    </row>
    <row r="120" spans="24:32">
      <c r="X120" s="202">
        <f t="shared" si="14"/>
        <v>0</v>
      </c>
      <c r="Y120" s="31" t="b">
        <f t="shared" si="15"/>
        <v>1</v>
      </c>
      <c r="Z120" s="31"/>
      <c r="AB120" s="28">
        <v>0</v>
      </c>
      <c r="AF120" s="31"/>
    </row>
    <row r="121" spans="24:32">
      <c r="X121" s="202">
        <f t="shared" si="14"/>
        <v>0</v>
      </c>
      <c r="Y121" s="31" t="b">
        <f t="shared" si="15"/>
        <v>1</v>
      </c>
      <c r="Z121" s="31"/>
      <c r="AB121" s="28">
        <v>0</v>
      </c>
      <c r="AF121" s="31"/>
    </row>
    <row r="122" spans="24:32">
      <c r="X122" s="202">
        <f t="shared" si="14"/>
        <v>0</v>
      </c>
      <c r="Y122" s="31" t="b">
        <f t="shared" si="15"/>
        <v>1</v>
      </c>
      <c r="Z122" s="31"/>
      <c r="AB122" s="28">
        <v>0</v>
      </c>
      <c r="AF122" s="31"/>
    </row>
    <row r="123" spans="24:32">
      <c r="X123" s="202">
        <f t="shared" si="14"/>
        <v>0</v>
      </c>
      <c r="Y123" s="31" t="b">
        <f t="shared" si="15"/>
        <v>1</v>
      </c>
      <c r="Z123" s="31"/>
      <c r="AB123" s="28">
        <v>0</v>
      </c>
      <c r="AF123" s="31"/>
    </row>
    <row r="124" spans="24:32">
      <c r="X124" s="202">
        <f t="shared" si="14"/>
        <v>0</v>
      </c>
      <c r="Y124" s="31" t="b">
        <f t="shared" si="15"/>
        <v>1</v>
      </c>
      <c r="Z124" s="31"/>
      <c r="AB124" s="28">
        <v>0</v>
      </c>
      <c r="AF124" s="31"/>
    </row>
    <row r="125" spans="24:32">
      <c r="X125" s="202">
        <f t="shared" si="14"/>
        <v>0</v>
      </c>
      <c r="Y125" s="31" t="b">
        <f t="shared" si="15"/>
        <v>1</v>
      </c>
      <c r="Z125" s="31"/>
      <c r="AB125" s="28">
        <v>0</v>
      </c>
      <c r="AF125" s="31"/>
    </row>
    <row r="126" spans="24:32">
      <c r="X126" s="202">
        <f t="shared" si="14"/>
        <v>0</v>
      </c>
      <c r="Y126" s="31" t="b">
        <f t="shared" si="15"/>
        <v>1</v>
      </c>
      <c r="Z126" s="31"/>
      <c r="AB126" s="28">
        <v>0</v>
      </c>
      <c r="AF126" s="31"/>
    </row>
    <row r="127" spans="24:32">
      <c r="X127" s="202">
        <f t="shared" si="14"/>
        <v>0</v>
      </c>
      <c r="Y127" s="31" t="b">
        <f t="shared" si="15"/>
        <v>1</v>
      </c>
      <c r="Z127" s="31"/>
      <c r="AB127" s="28">
        <v>0</v>
      </c>
      <c r="AF127" s="31"/>
    </row>
    <row r="128" spans="24:32">
      <c r="X128" s="202">
        <f t="shared" si="14"/>
        <v>0</v>
      </c>
      <c r="Y128" s="31" t="b">
        <f t="shared" si="15"/>
        <v>1</v>
      </c>
      <c r="Z128" s="31"/>
      <c r="AB128" s="28">
        <v>0</v>
      </c>
      <c r="AF128" s="31"/>
    </row>
    <row r="129" spans="24:32">
      <c r="X129" s="202">
        <f t="shared" si="14"/>
        <v>0</v>
      </c>
      <c r="Y129" s="31" t="b">
        <f t="shared" si="15"/>
        <v>1</v>
      </c>
      <c r="Z129" s="31"/>
      <c r="AB129" s="28">
        <v>0</v>
      </c>
      <c r="AF129" s="31"/>
    </row>
    <row r="130" spans="24:32">
      <c r="X130" s="202">
        <f t="shared" si="14"/>
        <v>0</v>
      </c>
      <c r="Y130" s="31" t="b">
        <f t="shared" si="15"/>
        <v>1</v>
      </c>
      <c r="Z130" s="31"/>
      <c r="AB130" s="28">
        <v>0</v>
      </c>
      <c r="AF130" s="31"/>
    </row>
    <row r="131" spans="24:32">
      <c r="X131" s="202">
        <f t="shared" si="14"/>
        <v>0</v>
      </c>
      <c r="Y131" s="31" t="b">
        <f t="shared" si="15"/>
        <v>1</v>
      </c>
      <c r="Z131" s="31"/>
      <c r="AB131" s="28">
        <v>0</v>
      </c>
      <c r="AF131" s="31"/>
    </row>
    <row r="132" spans="24:32">
      <c r="X132" s="202">
        <f t="shared" si="14"/>
        <v>0</v>
      </c>
      <c r="Y132" s="31" t="b">
        <f t="shared" si="15"/>
        <v>1</v>
      </c>
      <c r="Z132" s="31"/>
      <c r="AB132" s="28">
        <v>0</v>
      </c>
      <c r="AF132" s="31"/>
    </row>
    <row r="133" spans="24:32">
      <c r="X133" s="202">
        <f t="shared" si="14"/>
        <v>0</v>
      </c>
      <c r="Y133" s="31" t="b">
        <f t="shared" si="15"/>
        <v>1</v>
      </c>
      <c r="Z133" s="31"/>
      <c r="AB133" s="28">
        <v>0</v>
      </c>
      <c r="AF133" s="31"/>
    </row>
    <row r="134" spans="24:32">
      <c r="X134" s="202">
        <f t="shared" si="14"/>
        <v>0</v>
      </c>
      <c r="Y134" s="31" t="b">
        <f t="shared" si="15"/>
        <v>1</v>
      </c>
      <c r="Z134" s="31"/>
      <c r="AB134" s="28">
        <v>0</v>
      </c>
      <c r="AF134" s="31"/>
    </row>
    <row r="135" spans="24:32">
      <c r="X135" s="202">
        <f t="shared" si="14"/>
        <v>0</v>
      </c>
      <c r="Y135" s="31" t="b">
        <f t="shared" si="15"/>
        <v>1</v>
      </c>
      <c r="Z135" s="31"/>
      <c r="AB135" s="28">
        <v>0</v>
      </c>
      <c r="AF135" s="31"/>
    </row>
    <row r="136" spans="24:32">
      <c r="X136" s="202">
        <f t="shared" ref="X136:X145" si="20">VLOOKUP(F136,AB:AD,3,0)</f>
        <v>0</v>
      </c>
      <c r="Y136" s="31" t="b">
        <f t="shared" si="15"/>
        <v>1</v>
      </c>
      <c r="Z136" s="31"/>
      <c r="AB136" s="28">
        <v>0</v>
      </c>
      <c r="AF136" s="31"/>
    </row>
    <row r="137" spans="24:32">
      <c r="X137" s="202">
        <f t="shared" si="20"/>
        <v>0</v>
      </c>
      <c r="Y137" s="31" t="b">
        <f t="shared" si="15"/>
        <v>1</v>
      </c>
      <c r="Z137" s="31"/>
      <c r="AB137" s="28">
        <v>0</v>
      </c>
      <c r="AF137" s="31"/>
    </row>
    <row r="138" spans="24:32">
      <c r="X138" s="202">
        <f t="shared" si="20"/>
        <v>0</v>
      </c>
      <c r="Y138" s="31" t="b">
        <f t="shared" si="15"/>
        <v>1</v>
      </c>
      <c r="Z138" s="31"/>
      <c r="AB138" s="28">
        <v>0</v>
      </c>
      <c r="AF138" s="31"/>
    </row>
    <row r="139" spans="24:32">
      <c r="X139" s="202">
        <f t="shared" si="20"/>
        <v>0</v>
      </c>
      <c r="Y139" s="31" t="b">
        <f t="shared" si="15"/>
        <v>1</v>
      </c>
      <c r="Z139" s="31"/>
      <c r="AB139" s="28">
        <v>0</v>
      </c>
      <c r="AF139" s="31"/>
    </row>
    <row r="140" spans="24:32">
      <c r="X140" s="202">
        <f t="shared" si="20"/>
        <v>0</v>
      </c>
      <c r="Y140" s="31" t="b">
        <f t="shared" si="15"/>
        <v>1</v>
      </c>
      <c r="Z140" s="31"/>
      <c r="AB140" s="28">
        <v>0</v>
      </c>
      <c r="AF140" s="31"/>
    </row>
    <row r="141" spans="24:32">
      <c r="X141" s="202">
        <f t="shared" si="20"/>
        <v>0</v>
      </c>
      <c r="Y141" s="31" t="b">
        <f t="shared" si="15"/>
        <v>1</v>
      </c>
      <c r="Z141" s="31"/>
      <c r="AB141" s="28">
        <v>0</v>
      </c>
      <c r="AF141" s="31"/>
    </row>
    <row r="142" spans="24:32">
      <c r="X142" s="202">
        <f t="shared" si="20"/>
        <v>0</v>
      </c>
      <c r="Y142" s="31" t="b">
        <f t="shared" si="15"/>
        <v>1</v>
      </c>
      <c r="AB142" s="28">
        <v>0</v>
      </c>
      <c r="AF142" s="31"/>
    </row>
    <row r="143" spans="24:32">
      <c r="X143" s="202">
        <f t="shared" si="20"/>
        <v>0</v>
      </c>
      <c r="Y143" s="31" t="b">
        <f t="shared" si="15"/>
        <v>1</v>
      </c>
      <c r="AB143" s="28">
        <v>0</v>
      </c>
      <c r="AF143" s="31"/>
    </row>
    <row r="144" spans="24:32">
      <c r="X144" s="202">
        <f t="shared" si="20"/>
        <v>0</v>
      </c>
      <c r="Y144" s="31" t="b">
        <f t="shared" si="15"/>
        <v>1</v>
      </c>
      <c r="AB144" s="28">
        <v>0</v>
      </c>
      <c r="AF144" s="31"/>
    </row>
    <row r="145" spans="5:32">
      <c r="X145" s="202">
        <f t="shared" si="20"/>
        <v>0</v>
      </c>
      <c r="Y145" s="31" t="b">
        <f t="shared" si="15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89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dataValidations count="1">
    <dataValidation type="list" allowBlank="1" showInputMessage="1" showErrorMessage="1" sqref="G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B29"/>
  <sheetViews>
    <sheetView workbookViewId="0">
      <selection activeCell="H35" sqref="H35"/>
    </sheetView>
  </sheetViews>
  <sheetFormatPr defaultRowHeight="15"/>
  <cols>
    <col min="2" max="2" width="54.28515625" customWidth="1"/>
  </cols>
  <sheetData>
    <row r="4" spans="2:2">
      <c r="B4" s="263" t="s">
        <v>108</v>
      </c>
    </row>
    <row r="5" spans="2:2">
      <c r="B5" s="263" t="s">
        <v>110</v>
      </c>
    </row>
    <row r="6" spans="2:2">
      <c r="B6" s="263" t="s">
        <v>111</v>
      </c>
    </row>
    <row r="7" spans="2:2">
      <c r="B7" s="263" t="s">
        <v>105</v>
      </c>
    </row>
    <row r="8" spans="2:2">
      <c r="B8" s="263" t="s">
        <v>104</v>
      </c>
    </row>
    <row r="9" spans="2:2">
      <c r="B9" s="263" t="s">
        <v>103</v>
      </c>
    </row>
    <row r="10" spans="2:2">
      <c r="B10" s="263" t="s">
        <v>99</v>
      </c>
    </row>
    <row r="11" spans="2:2">
      <c r="B11" s="263" t="s">
        <v>97</v>
      </c>
    </row>
    <row r="12" spans="2:2">
      <c r="B12" s="263" t="s">
        <v>98</v>
      </c>
    </row>
    <row r="13" spans="2:2">
      <c r="B13" s="264" t="s">
        <v>120</v>
      </c>
    </row>
    <row r="14" spans="2:2">
      <c r="B14" s="264" t="s">
        <v>118</v>
      </c>
    </row>
    <row r="15" spans="2:2">
      <c r="B15" s="264" t="s">
        <v>119</v>
      </c>
    </row>
    <row r="16" spans="2:2">
      <c r="B16" s="264" t="s">
        <v>109</v>
      </c>
    </row>
    <row r="17" spans="2:2">
      <c r="B17" s="264" t="s">
        <v>106</v>
      </c>
    </row>
    <row r="18" spans="2:2">
      <c r="B18" s="264" t="s">
        <v>107</v>
      </c>
    </row>
    <row r="19" spans="2:2">
      <c r="B19" s="264" t="s">
        <v>102</v>
      </c>
    </row>
    <row r="20" spans="2:2">
      <c r="B20" s="264" t="s">
        <v>100</v>
      </c>
    </row>
    <row r="21" spans="2:2">
      <c r="B21" s="264" t="s">
        <v>101</v>
      </c>
    </row>
    <row r="22" spans="2:2">
      <c r="B22" s="240" t="s">
        <v>175</v>
      </c>
    </row>
    <row r="23" spans="2:2">
      <c r="B23" s="240" t="s">
        <v>176</v>
      </c>
    </row>
    <row r="24" spans="2:2">
      <c r="B24" s="240" t="s">
        <v>177</v>
      </c>
    </row>
    <row r="25" spans="2:2">
      <c r="B25" s="240" t="s">
        <v>178</v>
      </c>
    </row>
    <row r="26" spans="2:2">
      <c r="B26" s="240" t="s">
        <v>179</v>
      </c>
    </row>
    <row r="27" spans="2:2">
      <c r="B27" s="240" t="s">
        <v>180</v>
      </c>
    </row>
    <row r="28" spans="2:2">
      <c r="B28" s="240" t="s">
        <v>181</v>
      </c>
    </row>
    <row r="29" spans="2:2">
      <c r="B29" s="240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2026 год_ИСХ</vt:lpstr>
      <vt:lpstr>БАЗА</vt:lpstr>
      <vt:lpstr>-------НОВАЯ БАЗА</vt:lpstr>
      <vt:lpstr>--РАСЧЕТ ИДЕКСОВ С НДС БЕЗ БОЙЛ</vt:lpstr>
      <vt:lpstr>---РАСЧЕТ ИДЕКСОВ С НДС БЕЗ Бой</vt:lpstr>
      <vt:lpstr>!!!!НЕ ТРОГАТЬ СПИСКИ</vt:lpstr>
      <vt:lpstr>'2026 год_ИСХ'!Область_печати</vt:lpstr>
      <vt:lpstr>СПИСОК_СТОЛБЦОВ_2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Verutina-PC</dc:creator>
  <cp:lastModifiedBy>Teplo-3</cp:lastModifiedBy>
  <cp:lastPrinted>2025-02-18T12:24:42Z</cp:lastPrinted>
  <dcterms:created xsi:type="dcterms:W3CDTF">2021-01-14T13:06:29Z</dcterms:created>
  <dcterms:modified xsi:type="dcterms:W3CDTF">2026-05-22T12:18:00Z</dcterms:modified>
</cp:coreProperties>
</file>